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ThisWorkbook"/>
  <bookViews>
    <workbookView xWindow="0" yWindow="960" windowWidth="20490" windowHeight="6705" tabRatio="861"/>
  </bookViews>
  <sheets>
    <sheet name="GB-KGS" sheetId="4" r:id="rId1"/>
    <sheet name="GB-FOB" sheetId="5" r:id="rId2"/>
    <sheet name="HORTALIZAS-KGS" sheetId="6" r:id="rId3"/>
    <sheet name="HORTALIZAS-FOB" sheetId="7" r:id="rId4"/>
    <sheet name="FRUTAS-KGS" sheetId="3" r:id="rId5"/>
    <sheet name="FRUTAS-FOB" sheetId="2" r:id="rId6"/>
    <sheet name="LACTEOS-KGS" sheetId="8" r:id="rId7"/>
    <sheet name="LACTEOS-FOB" sheetId="9" r:id="rId8"/>
    <sheet name="CARNEBOVINO-KGS" sheetId="14" r:id="rId9"/>
    <sheet name="CARNEBOVINO-FOB" sheetId="15" r:id="rId10"/>
    <sheet name="CARNEPORCINO-KGS" sheetId="12" r:id="rId11"/>
    <sheet name="CARNEPORCINO-FOB" sheetId="13" r:id="rId12"/>
    <sheet name="CARNEAVES-KGS" sheetId="10" r:id="rId13"/>
    <sheet name="CARNEAVES-FOB" sheetId="11" r:id="rId14"/>
    <sheet name="Hoja1" sheetId="16" r:id="rId15"/>
  </sheets>
  <calcPr calcId="144525"/>
</workbook>
</file>

<file path=xl/calcChain.xml><?xml version="1.0" encoding="utf-8"?>
<calcChain xmlns="http://schemas.openxmlformats.org/spreadsheetml/2006/main">
  <c r="M146" i="11" l="1"/>
  <c r="N146" i="11"/>
  <c r="O146" i="11"/>
  <c r="P146" i="11"/>
  <c r="Q146" i="11"/>
  <c r="R146" i="11"/>
  <c r="S146" i="11"/>
  <c r="T146" i="11"/>
  <c r="U146" i="11"/>
  <c r="C146" i="11"/>
  <c r="D146" i="11"/>
  <c r="E146" i="11"/>
  <c r="F146" i="11"/>
  <c r="G146" i="11"/>
  <c r="H146" i="11"/>
  <c r="I146" i="11"/>
  <c r="J146" i="11"/>
  <c r="K146" i="11"/>
  <c r="L146" i="11"/>
  <c r="B146" i="11"/>
  <c r="C133" i="11"/>
  <c r="D133" i="11"/>
  <c r="E133" i="11"/>
  <c r="F133" i="11"/>
  <c r="G133" i="11"/>
  <c r="H133" i="11"/>
  <c r="I133" i="11"/>
  <c r="J133" i="11"/>
  <c r="K133" i="11"/>
  <c r="L133" i="11"/>
  <c r="M133" i="11"/>
  <c r="N133" i="11"/>
  <c r="O133" i="11"/>
  <c r="P133" i="11"/>
  <c r="Q133" i="11"/>
  <c r="R133" i="11"/>
  <c r="S133" i="11"/>
  <c r="T133" i="11"/>
  <c r="B133" i="11"/>
  <c r="O146" i="10"/>
  <c r="P146" i="10"/>
  <c r="Q146" i="10"/>
  <c r="R146" i="10"/>
  <c r="S146" i="10"/>
  <c r="T146" i="10"/>
  <c r="U146" i="10"/>
  <c r="C146" i="10"/>
  <c r="D146" i="10"/>
  <c r="E146" i="10"/>
  <c r="F146" i="10"/>
  <c r="G146" i="10"/>
  <c r="H146" i="10"/>
  <c r="I146" i="10"/>
  <c r="J146" i="10"/>
  <c r="K146" i="10"/>
  <c r="L146" i="10"/>
  <c r="M146" i="10"/>
  <c r="N146" i="10"/>
  <c r="B146" i="10"/>
  <c r="C146" i="13"/>
  <c r="D146" i="13"/>
  <c r="E146" i="13"/>
  <c r="F146" i="13"/>
  <c r="G146" i="13"/>
  <c r="B146" i="13"/>
  <c r="C146" i="12"/>
  <c r="D146" i="12"/>
  <c r="E146" i="12"/>
  <c r="F146" i="12"/>
  <c r="G146" i="12"/>
  <c r="H146" i="12"/>
  <c r="B146" i="12"/>
  <c r="C146" i="15"/>
  <c r="D146" i="15"/>
  <c r="E146" i="15"/>
  <c r="F146" i="15"/>
  <c r="G146" i="15"/>
  <c r="H146" i="15"/>
  <c r="B146" i="15"/>
  <c r="C146" i="14"/>
  <c r="D146" i="14"/>
  <c r="E146" i="14"/>
  <c r="F146" i="14"/>
  <c r="G146" i="14"/>
  <c r="H146" i="14"/>
  <c r="B146" i="14"/>
  <c r="C146" i="9"/>
  <c r="D146" i="9"/>
  <c r="E146" i="9"/>
  <c r="F146" i="9"/>
  <c r="G146" i="9"/>
  <c r="H146" i="9"/>
  <c r="I146" i="9"/>
  <c r="J146" i="9"/>
  <c r="K146" i="9"/>
  <c r="L146" i="9"/>
  <c r="M146" i="9"/>
  <c r="N146" i="9"/>
  <c r="O146" i="9"/>
  <c r="P146" i="9"/>
  <c r="Q146" i="9"/>
  <c r="R146" i="9"/>
  <c r="S146" i="9"/>
  <c r="T146" i="9"/>
  <c r="U146" i="9"/>
  <c r="V146" i="9"/>
  <c r="B146" i="9"/>
  <c r="C146" i="8"/>
  <c r="D146" i="8"/>
  <c r="E146" i="8"/>
  <c r="F146" i="8"/>
  <c r="G146" i="8"/>
  <c r="H146" i="8"/>
  <c r="I146" i="8"/>
  <c r="J146" i="8"/>
  <c r="K146" i="8"/>
  <c r="L146" i="8"/>
  <c r="M146" i="8"/>
  <c r="N146" i="8"/>
  <c r="O146" i="8"/>
  <c r="P146" i="8"/>
  <c r="Q146" i="8"/>
  <c r="R146" i="8"/>
  <c r="S146" i="8"/>
  <c r="T146" i="8"/>
  <c r="U146" i="8"/>
  <c r="V146" i="8"/>
  <c r="B146" i="8"/>
  <c r="AL146" i="2"/>
  <c r="AM146" i="2"/>
  <c r="AN146" i="2"/>
  <c r="AO146" i="2"/>
  <c r="AP146" i="2"/>
  <c r="AQ146" i="2"/>
  <c r="AR146" i="2"/>
  <c r="AS146" i="2"/>
  <c r="AT146" i="2"/>
  <c r="AU146" i="2"/>
  <c r="AA146" i="2"/>
  <c r="AB146" i="2"/>
  <c r="AC146" i="2"/>
  <c r="AD146" i="2"/>
  <c r="AE146" i="2"/>
  <c r="AF146" i="2"/>
  <c r="AG146" i="2"/>
  <c r="AH146" i="2"/>
  <c r="AI146" i="2"/>
  <c r="AJ146" i="2"/>
  <c r="AK146" i="2"/>
  <c r="Q146" i="2"/>
  <c r="R146" i="2"/>
  <c r="S146" i="2"/>
  <c r="T146" i="2"/>
  <c r="U146" i="2"/>
  <c r="V146" i="2"/>
  <c r="W146" i="2"/>
  <c r="X146" i="2"/>
  <c r="Y146" i="2"/>
  <c r="Z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B146" i="2"/>
  <c r="AU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T146" i="3"/>
  <c r="U146" i="3"/>
  <c r="V146" i="3"/>
  <c r="W146" i="3"/>
  <c r="X146" i="3"/>
  <c r="Y146" i="3"/>
  <c r="Z146" i="3"/>
  <c r="AA146" i="3"/>
  <c r="AB146" i="3"/>
  <c r="AC146" i="3"/>
  <c r="A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C146" i="3"/>
  <c r="D146" i="3"/>
  <c r="B146" i="3"/>
  <c r="C146" i="7"/>
  <c r="D146" i="7"/>
  <c r="E146" i="7"/>
  <c r="F146" i="7"/>
  <c r="G146" i="7"/>
  <c r="H146" i="7"/>
  <c r="I146" i="7"/>
  <c r="J146" i="7"/>
  <c r="K146" i="7"/>
  <c r="L146" i="7"/>
  <c r="M146" i="7"/>
  <c r="N146" i="7"/>
  <c r="O146" i="7"/>
  <c r="P146" i="7"/>
  <c r="Q146" i="7"/>
  <c r="R146" i="7"/>
  <c r="S146" i="7"/>
  <c r="T146" i="7"/>
  <c r="U146" i="7"/>
  <c r="V146" i="7"/>
  <c r="W146" i="7"/>
  <c r="X146" i="7"/>
  <c r="Y146" i="7"/>
  <c r="Z146" i="7"/>
  <c r="AA146" i="7"/>
  <c r="AB146" i="7"/>
  <c r="AC146" i="7"/>
  <c r="AD146" i="7"/>
  <c r="AE146" i="7"/>
  <c r="AF146" i="7"/>
  <c r="AG146" i="7"/>
  <c r="B146" i="7"/>
  <c r="C146" i="6"/>
  <c r="D146" i="6"/>
  <c r="E146" i="6"/>
  <c r="F146" i="6"/>
  <c r="G146" i="6"/>
  <c r="H146" i="6"/>
  <c r="I146" i="6"/>
  <c r="J146" i="6"/>
  <c r="K146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AB146" i="6"/>
  <c r="AC146" i="6"/>
  <c r="AD146" i="6"/>
  <c r="AE146" i="6"/>
  <c r="AF146" i="6"/>
  <c r="AG146" i="6"/>
  <c r="B146" i="6"/>
  <c r="C146" i="5"/>
  <c r="D146" i="5"/>
  <c r="E146" i="5"/>
  <c r="F146" i="5"/>
  <c r="G146" i="5"/>
  <c r="H146" i="5"/>
  <c r="I146" i="5"/>
  <c r="J146" i="5"/>
  <c r="K146" i="5"/>
  <c r="L146" i="5"/>
  <c r="M146" i="5"/>
  <c r="B146" i="5"/>
  <c r="C146" i="4"/>
  <c r="D146" i="4"/>
  <c r="E146" i="4"/>
  <c r="F146" i="4"/>
  <c r="G146" i="4"/>
  <c r="H146" i="4"/>
  <c r="I146" i="4"/>
  <c r="J146" i="4"/>
  <c r="K146" i="4"/>
  <c r="L146" i="4"/>
  <c r="M146" i="4"/>
  <c r="B146" i="4"/>
  <c r="B94" i="13" l="1"/>
  <c r="G94" i="13"/>
  <c r="B16" i="8" l="1"/>
  <c r="B29" i="8"/>
  <c r="B42" i="8"/>
  <c r="B55" i="8"/>
  <c r="B68" i="8"/>
  <c r="B81" i="8"/>
  <c r="B94" i="8"/>
  <c r="B107" i="8"/>
  <c r="B120" i="8"/>
  <c r="B133" i="8"/>
  <c r="C133" i="8" l="1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H134" i="12" l="1"/>
  <c r="V132" i="9" l="1"/>
  <c r="H134" i="13" l="1"/>
  <c r="H146" i="13" s="1"/>
  <c r="H134" i="15"/>
  <c r="H132" i="14"/>
  <c r="G120" i="4" l="1"/>
  <c r="J133" i="4" l="1"/>
  <c r="H133" i="4"/>
  <c r="U132" i="10"/>
  <c r="O133" i="10"/>
  <c r="N133" i="10"/>
  <c r="J133" i="10"/>
  <c r="L133" i="10"/>
  <c r="F133" i="10"/>
  <c r="B133" i="10"/>
  <c r="U132" i="11"/>
  <c r="C133" i="10"/>
  <c r="D133" i="10"/>
  <c r="E133" i="10"/>
  <c r="G133" i="10"/>
  <c r="H133" i="10"/>
  <c r="I133" i="10"/>
  <c r="K133" i="10"/>
  <c r="M133" i="10"/>
  <c r="P133" i="10"/>
  <c r="Q133" i="10"/>
  <c r="R133" i="10"/>
  <c r="S133" i="10"/>
  <c r="T133" i="10"/>
  <c r="H132" i="13"/>
  <c r="C133" i="12"/>
  <c r="D133" i="12"/>
  <c r="E133" i="12"/>
  <c r="F133" i="12"/>
  <c r="G133" i="12"/>
  <c r="B133" i="12"/>
  <c r="H132" i="12"/>
  <c r="H132" i="15"/>
  <c r="H134" i="14"/>
  <c r="K133" i="9"/>
  <c r="H133" i="9"/>
  <c r="F133" i="9"/>
  <c r="G133" i="9"/>
  <c r="E133" i="9"/>
  <c r="C133" i="9"/>
  <c r="D133" i="9"/>
  <c r="B133" i="9"/>
  <c r="O133" i="9"/>
  <c r="I133" i="9"/>
  <c r="J133" i="9"/>
  <c r="L133" i="9"/>
  <c r="M133" i="9"/>
  <c r="N133" i="9"/>
  <c r="P133" i="9"/>
  <c r="V132" i="8"/>
  <c r="AU132" i="2"/>
  <c r="T133" i="2"/>
  <c r="S133" i="2"/>
  <c r="R133" i="2"/>
  <c r="Q133" i="2"/>
  <c r="P133" i="2"/>
  <c r="N133" i="2"/>
  <c r="L133" i="2"/>
  <c r="K133" i="2"/>
  <c r="H133" i="2"/>
  <c r="G133" i="2"/>
  <c r="E133" i="2"/>
  <c r="D133" i="2"/>
  <c r="C133" i="2"/>
  <c r="AU132" i="3"/>
  <c r="C133" i="3"/>
  <c r="F133" i="3"/>
  <c r="B133" i="3"/>
  <c r="D133" i="3"/>
  <c r="E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F133" i="2"/>
  <c r="I133" i="2"/>
  <c r="J133" i="2"/>
  <c r="M133" i="2"/>
  <c r="O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B133" i="2"/>
  <c r="AG132" i="7"/>
  <c r="C133" i="7"/>
  <c r="D133" i="7"/>
  <c r="E133" i="7"/>
  <c r="F133" i="7"/>
  <c r="G133" i="7"/>
  <c r="H133" i="7"/>
  <c r="I133" i="7"/>
  <c r="J133" i="7"/>
  <c r="K133" i="7"/>
  <c r="L133" i="7"/>
  <c r="M133" i="7"/>
  <c r="N133" i="7"/>
  <c r="O133" i="7"/>
  <c r="P133" i="7"/>
  <c r="Q133" i="7"/>
  <c r="R133" i="7"/>
  <c r="S133" i="7"/>
  <c r="T133" i="7"/>
  <c r="U133" i="7"/>
  <c r="V133" i="7"/>
  <c r="W133" i="7"/>
  <c r="X133" i="7"/>
  <c r="Y133" i="7"/>
  <c r="Z133" i="7"/>
  <c r="AA133" i="7"/>
  <c r="AB133" i="7"/>
  <c r="AC133" i="7"/>
  <c r="AD133" i="7"/>
  <c r="AE133" i="7"/>
  <c r="AF133" i="7"/>
  <c r="B133" i="7"/>
  <c r="C133" i="6"/>
  <c r="D133" i="6"/>
  <c r="E133" i="6"/>
  <c r="F133" i="6"/>
  <c r="G133" i="6"/>
  <c r="H133" i="6"/>
  <c r="I133" i="6"/>
  <c r="J133" i="6"/>
  <c r="K133" i="6"/>
  <c r="L133" i="6"/>
  <c r="M133" i="6"/>
  <c r="N133" i="6"/>
  <c r="O133" i="6"/>
  <c r="P133" i="6"/>
  <c r="Q133" i="6"/>
  <c r="R133" i="6"/>
  <c r="S133" i="6"/>
  <c r="T133" i="6"/>
  <c r="U133" i="6"/>
  <c r="V133" i="6"/>
  <c r="W133" i="6"/>
  <c r="X133" i="6"/>
  <c r="Y133" i="6"/>
  <c r="Z133" i="6"/>
  <c r="AA133" i="6"/>
  <c r="AB133" i="6"/>
  <c r="AC133" i="6"/>
  <c r="AD133" i="6"/>
  <c r="AE133" i="6"/>
  <c r="AF133" i="6"/>
  <c r="B133" i="6"/>
  <c r="AG132" i="6"/>
  <c r="B133" i="5"/>
  <c r="M132" i="5"/>
  <c r="M132" i="4"/>
  <c r="C133" i="5"/>
  <c r="D133" i="5"/>
  <c r="E133" i="5"/>
  <c r="F133" i="5"/>
  <c r="G133" i="5"/>
  <c r="H133" i="5"/>
  <c r="I133" i="5"/>
  <c r="J133" i="5"/>
  <c r="K133" i="5"/>
  <c r="L133" i="5"/>
  <c r="C133" i="4"/>
  <c r="D133" i="4"/>
  <c r="E133" i="4"/>
  <c r="F133" i="4"/>
  <c r="G133" i="4"/>
  <c r="I133" i="4"/>
  <c r="K133" i="4"/>
  <c r="L133" i="4"/>
  <c r="B133" i="4"/>
  <c r="U131" i="10" l="1"/>
  <c r="U131" i="11"/>
  <c r="H131" i="13"/>
  <c r="C133" i="13"/>
  <c r="D133" i="13"/>
  <c r="E133" i="13"/>
  <c r="F133" i="13"/>
  <c r="G133" i="13"/>
  <c r="B133" i="13"/>
  <c r="H131" i="12"/>
  <c r="H131" i="15"/>
  <c r="H131" i="14"/>
  <c r="C133" i="14"/>
  <c r="D133" i="14"/>
  <c r="E133" i="14"/>
  <c r="F133" i="14"/>
  <c r="G133" i="14"/>
  <c r="B133" i="14"/>
  <c r="V131" i="9" l="1"/>
  <c r="Q133" i="9"/>
  <c r="R133" i="9"/>
  <c r="S133" i="9"/>
  <c r="T133" i="9"/>
  <c r="U133" i="9"/>
  <c r="V131" i="8"/>
  <c r="AU131" i="2" l="1"/>
  <c r="AU131" i="3"/>
  <c r="AG131" i="7" l="1"/>
  <c r="AG131" i="6"/>
  <c r="M126" i="5"/>
  <c r="M131" i="5"/>
  <c r="M131" i="4"/>
  <c r="M130" i="4" l="1"/>
  <c r="M130" i="5"/>
  <c r="AG130" i="6"/>
  <c r="AG130" i="7"/>
  <c r="AU130" i="3"/>
  <c r="AU130" i="2"/>
  <c r="V130" i="8"/>
  <c r="V130" i="9"/>
  <c r="H130" i="14"/>
  <c r="H130" i="15"/>
  <c r="C133" i="15"/>
  <c r="D133" i="15"/>
  <c r="E133" i="15"/>
  <c r="F133" i="15"/>
  <c r="G133" i="15"/>
  <c r="B133" i="15"/>
  <c r="H130" i="12"/>
  <c r="H130" i="13"/>
  <c r="U130" i="10"/>
  <c r="U130" i="11"/>
  <c r="U129" i="11" l="1"/>
  <c r="U129" i="10"/>
  <c r="H129" i="13"/>
  <c r="H129" i="12"/>
  <c r="H129" i="14"/>
  <c r="H129" i="15"/>
  <c r="V128" i="9"/>
  <c r="V129" i="9"/>
  <c r="V129" i="8"/>
  <c r="AU129" i="2"/>
  <c r="AU129" i="3"/>
  <c r="AG129" i="7"/>
  <c r="AG129" i="6"/>
  <c r="M129" i="5"/>
  <c r="M129" i="4"/>
  <c r="U128" i="11" l="1"/>
  <c r="U128" i="10"/>
  <c r="H128" i="13"/>
  <c r="H128" i="12"/>
  <c r="H127" i="15"/>
  <c r="H128" i="15"/>
  <c r="H128" i="14"/>
  <c r="V127" i="8"/>
  <c r="V128" i="8"/>
  <c r="AU128" i="2"/>
  <c r="AU128" i="3"/>
  <c r="AG128" i="6"/>
  <c r="AG128" i="7"/>
  <c r="M128" i="5"/>
  <c r="M128" i="4"/>
  <c r="U127" i="11" l="1"/>
  <c r="U125" i="11"/>
  <c r="U127" i="10"/>
  <c r="U125" i="10"/>
  <c r="H127" i="13"/>
  <c r="H127" i="12"/>
  <c r="H125" i="12"/>
  <c r="H125" i="15"/>
  <c r="H127" i="14"/>
  <c r="H125" i="14"/>
  <c r="V127" i="9"/>
  <c r="AU127" i="2"/>
  <c r="AU127" i="3"/>
  <c r="AU126" i="3"/>
  <c r="AG127" i="7"/>
  <c r="AG127" i="6"/>
  <c r="M127" i="5"/>
  <c r="M127" i="4"/>
  <c r="U126" i="11" l="1"/>
  <c r="U126" i="10"/>
  <c r="H126" i="13"/>
  <c r="H126" i="12"/>
  <c r="H126" i="15"/>
  <c r="H126" i="14"/>
  <c r="V126" i="9"/>
  <c r="V126" i="8"/>
  <c r="AU126" i="2"/>
  <c r="AG126" i="7"/>
  <c r="AG126" i="6"/>
  <c r="M125" i="5"/>
  <c r="M126" i="4"/>
  <c r="C120" i="4" l="1"/>
  <c r="D120" i="4"/>
  <c r="E120" i="4"/>
  <c r="F120" i="4"/>
  <c r="H120" i="4"/>
  <c r="I120" i="4"/>
  <c r="J120" i="4"/>
  <c r="K120" i="4"/>
  <c r="L120" i="4"/>
  <c r="B120" i="4"/>
  <c r="H125" i="13" l="1"/>
  <c r="V125" i="9"/>
  <c r="V125" i="8"/>
  <c r="AU125" i="2"/>
  <c r="AU125" i="3" l="1"/>
  <c r="AG125" i="7"/>
  <c r="AG125" i="6"/>
  <c r="M125" i="4" l="1"/>
  <c r="M124" i="4"/>
  <c r="M123" i="4"/>
  <c r="M122" i="4"/>
  <c r="M121" i="4"/>
  <c r="M133" i="4" l="1"/>
  <c r="U124" i="11"/>
  <c r="U124" i="10"/>
  <c r="H124" i="12"/>
  <c r="H124" i="15"/>
  <c r="H124" i="14"/>
  <c r="V122" i="9"/>
  <c r="V123" i="9"/>
  <c r="V124" i="9"/>
  <c r="V121" i="9"/>
  <c r="V124" i="8"/>
  <c r="AU124" i="2"/>
  <c r="AU124" i="3"/>
  <c r="AG124" i="7"/>
  <c r="AG124" i="6"/>
  <c r="M122" i="5"/>
  <c r="M123" i="5"/>
  <c r="M124" i="5"/>
  <c r="V133" i="9" l="1"/>
  <c r="H123" i="13"/>
  <c r="H124" i="13"/>
  <c r="H123" i="12" l="1"/>
  <c r="H123" i="15"/>
  <c r="U123" i="11" l="1"/>
  <c r="U123" i="10"/>
  <c r="H123" i="14"/>
  <c r="V123" i="8"/>
  <c r="AU123" i="2"/>
  <c r="AU123" i="3"/>
  <c r="AG123" i="7"/>
  <c r="AG123" i="6"/>
  <c r="U122" i="11" l="1"/>
  <c r="U121" i="11"/>
  <c r="U133" i="11" s="1"/>
  <c r="U122" i="10"/>
  <c r="U121" i="10"/>
  <c r="B120" i="10"/>
  <c r="H122" i="13"/>
  <c r="H121" i="13"/>
  <c r="H133" i="13" s="1"/>
  <c r="H122" i="12"/>
  <c r="H121" i="12"/>
  <c r="H122" i="15"/>
  <c r="H121" i="15"/>
  <c r="H122" i="14"/>
  <c r="H121" i="14"/>
  <c r="V122" i="8"/>
  <c r="V121" i="8"/>
  <c r="AU122" i="2"/>
  <c r="AU121" i="2"/>
  <c r="B120" i="2"/>
  <c r="AU122" i="3"/>
  <c r="AU121" i="3"/>
  <c r="AG122" i="7"/>
  <c r="AG121" i="7"/>
  <c r="AG133" i="7" s="1"/>
  <c r="AG122" i="6"/>
  <c r="AG121" i="6"/>
  <c r="M121" i="5"/>
  <c r="M133" i="5" s="1"/>
  <c r="U133" i="10" l="1"/>
  <c r="V133" i="8"/>
  <c r="H133" i="14"/>
  <c r="AG133" i="6"/>
  <c r="AU133" i="3"/>
  <c r="AU133" i="2"/>
  <c r="H133" i="12"/>
  <c r="H133" i="15"/>
  <c r="B120" i="11"/>
  <c r="U119" i="10"/>
  <c r="U120" i="10" s="1"/>
  <c r="D120" i="10"/>
  <c r="E120" i="10"/>
  <c r="F120" i="10"/>
  <c r="G120" i="10"/>
  <c r="H120" i="10"/>
  <c r="I120" i="10"/>
  <c r="J120" i="10"/>
  <c r="K120" i="10"/>
  <c r="L120" i="10"/>
  <c r="M120" i="10"/>
  <c r="N120" i="10"/>
  <c r="O120" i="10"/>
  <c r="P120" i="10"/>
  <c r="Q120" i="10"/>
  <c r="R120" i="10"/>
  <c r="S120" i="10"/>
  <c r="T120" i="10"/>
  <c r="C120" i="10"/>
  <c r="U119" i="11"/>
  <c r="U120" i="11" s="1"/>
  <c r="C120" i="11"/>
  <c r="D120" i="11"/>
  <c r="E120" i="11"/>
  <c r="F120" i="11"/>
  <c r="G120" i="11"/>
  <c r="H120" i="11"/>
  <c r="I120" i="11"/>
  <c r="J120" i="11"/>
  <c r="K120" i="11"/>
  <c r="L120" i="11"/>
  <c r="M120" i="11"/>
  <c r="N120" i="11"/>
  <c r="O120" i="11"/>
  <c r="P120" i="11"/>
  <c r="Q120" i="11"/>
  <c r="R120" i="11"/>
  <c r="S120" i="11"/>
  <c r="T120" i="11"/>
  <c r="H119" i="13"/>
  <c r="H120" i="13" s="1"/>
  <c r="C120" i="13"/>
  <c r="D120" i="13"/>
  <c r="E120" i="13"/>
  <c r="F120" i="13"/>
  <c r="G120" i="13"/>
  <c r="B120" i="13"/>
  <c r="H119" i="12"/>
  <c r="H120" i="12" s="1"/>
  <c r="C120" i="12"/>
  <c r="D120" i="12"/>
  <c r="E120" i="12"/>
  <c r="F120" i="12"/>
  <c r="G120" i="12"/>
  <c r="B120" i="12"/>
  <c r="H119" i="15"/>
  <c r="H120" i="15" s="1"/>
  <c r="C120" i="15"/>
  <c r="D120" i="15"/>
  <c r="E120" i="15"/>
  <c r="F120" i="15"/>
  <c r="G120" i="15"/>
  <c r="B120" i="15"/>
  <c r="H119" i="14"/>
  <c r="H120" i="14" s="1"/>
  <c r="C120" i="14"/>
  <c r="D120" i="14"/>
  <c r="E120" i="14"/>
  <c r="F120" i="14"/>
  <c r="G120" i="14"/>
  <c r="B120" i="14"/>
  <c r="V119" i="9" l="1"/>
  <c r="V120" i="9" s="1"/>
  <c r="C120" i="9"/>
  <c r="D120" i="9"/>
  <c r="E120" i="9"/>
  <c r="F120" i="9"/>
  <c r="G120" i="9"/>
  <c r="H120" i="9"/>
  <c r="I120" i="9"/>
  <c r="J120" i="9"/>
  <c r="K120" i="9"/>
  <c r="L120" i="9"/>
  <c r="M120" i="9"/>
  <c r="N120" i="9"/>
  <c r="O120" i="9"/>
  <c r="P120" i="9"/>
  <c r="Q120" i="9"/>
  <c r="R120" i="9"/>
  <c r="S120" i="9"/>
  <c r="T120" i="9"/>
  <c r="U120" i="9"/>
  <c r="B120" i="9"/>
  <c r="V119" i="8"/>
  <c r="C120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 l="1"/>
  <c r="AU119" i="2"/>
  <c r="AU120" i="2" s="1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19" i="3"/>
  <c r="AU120" i="3" s="1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B120" i="3"/>
  <c r="B120" i="7"/>
  <c r="B120" i="6" l="1"/>
  <c r="AF120" i="7"/>
  <c r="C120" i="7"/>
  <c r="D120" i="7"/>
  <c r="E120" i="7"/>
  <c r="F120" i="7"/>
  <c r="G120" i="7"/>
  <c r="H120" i="7"/>
  <c r="I120" i="7"/>
  <c r="J120" i="7"/>
  <c r="K120" i="7"/>
  <c r="L120" i="7"/>
  <c r="M120" i="7"/>
  <c r="N120" i="7"/>
  <c r="O120" i="7"/>
  <c r="P120" i="7"/>
  <c r="Q120" i="7"/>
  <c r="R120" i="7"/>
  <c r="S120" i="7"/>
  <c r="T120" i="7"/>
  <c r="U120" i="7"/>
  <c r="V120" i="7"/>
  <c r="W120" i="7"/>
  <c r="X120" i="7"/>
  <c r="Y120" i="7"/>
  <c r="Z120" i="7"/>
  <c r="AA120" i="7"/>
  <c r="AB120" i="7"/>
  <c r="AC120" i="7"/>
  <c r="AD120" i="7"/>
  <c r="AE120" i="7"/>
  <c r="AG119" i="6"/>
  <c r="AG120" i="6" s="1"/>
  <c r="C120" i="6"/>
  <c r="D120" i="6"/>
  <c r="E120" i="6"/>
  <c r="F120" i="6"/>
  <c r="G120" i="6"/>
  <c r="H120" i="6"/>
  <c r="I120" i="6"/>
  <c r="J120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Z120" i="6"/>
  <c r="AA120" i="6"/>
  <c r="AB120" i="6"/>
  <c r="AC120" i="6"/>
  <c r="AD120" i="6"/>
  <c r="AE120" i="6"/>
  <c r="AF120" i="6"/>
  <c r="AG119" i="7" l="1"/>
  <c r="AG120" i="7" s="1"/>
  <c r="C120" i="5"/>
  <c r="D120" i="5"/>
  <c r="E120" i="5"/>
  <c r="F120" i="5"/>
  <c r="G120" i="5"/>
  <c r="H120" i="5"/>
  <c r="I120" i="5"/>
  <c r="J120" i="5"/>
  <c r="K120" i="5"/>
  <c r="L120" i="5"/>
  <c r="B120" i="5"/>
  <c r="M119" i="5"/>
  <c r="M120" i="5" s="1"/>
  <c r="E107" i="15" l="1"/>
  <c r="M119" i="4" l="1"/>
  <c r="H107" i="9"/>
  <c r="B16" i="9"/>
  <c r="B29" i="9"/>
  <c r="B42" i="9"/>
  <c r="B55" i="9"/>
  <c r="B68" i="9"/>
  <c r="B81" i="9"/>
  <c r="B94" i="9"/>
  <c r="B107" i="9"/>
  <c r="M120" i="4" l="1"/>
  <c r="U107" i="11"/>
  <c r="T107" i="11"/>
  <c r="S107" i="11"/>
  <c r="R107" i="11"/>
  <c r="Q107" i="11"/>
  <c r="P107" i="11"/>
  <c r="O107" i="11"/>
  <c r="N107" i="11"/>
  <c r="M107" i="11"/>
  <c r="L107" i="11"/>
  <c r="K107" i="11"/>
  <c r="J107" i="11"/>
  <c r="I107" i="11"/>
  <c r="H107" i="11"/>
  <c r="G107" i="11"/>
  <c r="F107" i="11"/>
  <c r="E107" i="11"/>
  <c r="D107" i="11"/>
  <c r="C107" i="11"/>
  <c r="B107" i="11"/>
  <c r="U94" i="11"/>
  <c r="T94" i="11"/>
  <c r="S94" i="11"/>
  <c r="R94" i="11"/>
  <c r="Q94" i="11"/>
  <c r="P94" i="11"/>
  <c r="O94" i="11"/>
  <c r="N94" i="11"/>
  <c r="M94" i="11"/>
  <c r="L94" i="11"/>
  <c r="K94" i="11"/>
  <c r="J94" i="11"/>
  <c r="I94" i="11"/>
  <c r="H94" i="11"/>
  <c r="G94" i="11"/>
  <c r="F94" i="11"/>
  <c r="E94" i="11"/>
  <c r="D94" i="11"/>
  <c r="C94" i="11"/>
  <c r="B94" i="11"/>
  <c r="U94" i="10"/>
  <c r="T94" i="10"/>
  <c r="S94" i="10"/>
  <c r="R94" i="10"/>
  <c r="Q94" i="10"/>
  <c r="P94" i="10"/>
  <c r="O94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B94" i="10"/>
  <c r="B107" i="10"/>
  <c r="V94" i="9"/>
  <c r="U94" i="9"/>
  <c r="T94" i="9"/>
  <c r="S94" i="9"/>
  <c r="R94" i="9"/>
  <c r="Q94" i="9"/>
  <c r="P94" i="9"/>
  <c r="O94" i="9"/>
  <c r="N94" i="9"/>
  <c r="M94" i="9"/>
  <c r="L94" i="9"/>
  <c r="K94" i="9"/>
  <c r="J94" i="9"/>
  <c r="I94" i="9"/>
  <c r="H94" i="9"/>
  <c r="G94" i="9"/>
  <c r="F94" i="9"/>
  <c r="E94" i="9"/>
  <c r="D94" i="9"/>
  <c r="C94" i="9"/>
  <c r="V107" i="8" l="1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U94" i="2"/>
  <c r="AT94" i="2"/>
  <c r="AS94" i="2"/>
  <c r="AR94" i="2"/>
  <c r="AQ94" i="2"/>
  <c r="AP94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B94" i="2"/>
  <c r="AU94" i="3" l="1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B94" i="7"/>
  <c r="AG94" i="7"/>
  <c r="AF94" i="7"/>
  <c r="AE94" i="7"/>
  <c r="AD94" i="7"/>
  <c r="AC94" i="7"/>
  <c r="AB94" i="7"/>
  <c r="AA94" i="7"/>
  <c r="Z94" i="7"/>
  <c r="Y94" i="7"/>
  <c r="X94" i="7"/>
  <c r="W94" i="7"/>
  <c r="V94" i="7"/>
  <c r="U94" i="7"/>
  <c r="T94" i="7"/>
  <c r="S94" i="7"/>
  <c r="R94" i="7"/>
  <c r="Q94" i="7"/>
  <c r="P94" i="7"/>
  <c r="O94" i="7"/>
  <c r="N94" i="7"/>
  <c r="M94" i="7"/>
  <c r="L94" i="7"/>
  <c r="K94" i="7"/>
  <c r="J94" i="7"/>
  <c r="I94" i="7"/>
  <c r="H94" i="7"/>
  <c r="G94" i="7"/>
  <c r="F94" i="7"/>
  <c r="E94" i="7"/>
  <c r="D94" i="7"/>
  <c r="C94" i="7"/>
  <c r="AG107" i="6"/>
  <c r="AF107" i="6"/>
  <c r="AE107" i="6"/>
  <c r="AD107" i="6"/>
  <c r="AC107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C107" i="6"/>
  <c r="B107" i="6"/>
  <c r="AG94" i="6"/>
  <c r="AF94" i="6"/>
  <c r="AE94" i="6"/>
  <c r="AD94" i="6"/>
  <c r="AC94" i="6"/>
  <c r="AB94" i="6"/>
  <c r="AA94" i="6"/>
  <c r="Z94" i="6"/>
  <c r="Y94" i="6"/>
  <c r="X94" i="6"/>
  <c r="W94" i="6"/>
  <c r="V94" i="6"/>
  <c r="U94" i="6"/>
  <c r="T94" i="6"/>
  <c r="S94" i="6"/>
  <c r="R94" i="6"/>
  <c r="Q94" i="6"/>
  <c r="P94" i="6"/>
  <c r="O94" i="6"/>
  <c r="N94" i="6"/>
  <c r="M94" i="6"/>
  <c r="L94" i="6"/>
  <c r="K94" i="6"/>
  <c r="J94" i="6"/>
  <c r="I94" i="6"/>
  <c r="H94" i="6"/>
  <c r="G94" i="6"/>
  <c r="F94" i="6"/>
  <c r="E94" i="6"/>
  <c r="D94" i="6"/>
  <c r="C94" i="6"/>
  <c r="B94" i="6"/>
  <c r="D107" i="4"/>
  <c r="C107" i="4"/>
  <c r="E107" i="4"/>
  <c r="F107" i="4"/>
  <c r="G107" i="4"/>
  <c r="H107" i="4"/>
  <c r="I107" i="4"/>
  <c r="J107" i="4"/>
  <c r="K107" i="4"/>
  <c r="L107" i="4"/>
  <c r="M107" i="4"/>
  <c r="B107" i="4"/>
  <c r="E107" i="14"/>
  <c r="E94" i="5"/>
  <c r="F94" i="5"/>
  <c r="F94" i="4"/>
  <c r="H107" i="12"/>
  <c r="C107" i="9"/>
  <c r="D107" i="9"/>
  <c r="U107" i="10"/>
  <c r="T107" i="10"/>
  <c r="S107" i="10"/>
  <c r="R107" i="10"/>
  <c r="Q107" i="10"/>
  <c r="P107" i="10"/>
  <c r="O107" i="10"/>
  <c r="N107" i="10"/>
  <c r="M107" i="10"/>
  <c r="L107" i="10"/>
  <c r="K107" i="10"/>
  <c r="J107" i="10"/>
  <c r="I107" i="10"/>
  <c r="H107" i="10"/>
  <c r="G107" i="10"/>
  <c r="F107" i="10"/>
  <c r="E107" i="10"/>
  <c r="D107" i="10"/>
  <c r="C107" i="10"/>
  <c r="H107" i="13"/>
  <c r="G107" i="13"/>
  <c r="F107" i="13"/>
  <c r="E107" i="13"/>
  <c r="D107" i="13"/>
  <c r="C107" i="13"/>
  <c r="G107" i="12"/>
  <c r="F107" i="12"/>
  <c r="E107" i="12"/>
  <c r="D107" i="12"/>
  <c r="C107" i="12"/>
  <c r="H107" i="15"/>
  <c r="G107" i="15"/>
  <c r="F107" i="15"/>
  <c r="D107" i="15"/>
  <c r="C107" i="15"/>
  <c r="B107" i="15"/>
  <c r="H107" i="14"/>
  <c r="G107" i="14"/>
  <c r="F107" i="14"/>
  <c r="D107" i="14"/>
  <c r="C107" i="14"/>
  <c r="B107" i="14"/>
  <c r="V107" i="9"/>
  <c r="U107" i="9"/>
  <c r="T107" i="9"/>
  <c r="S107" i="9"/>
  <c r="R107" i="9"/>
  <c r="Q107" i="9"/>
  <c r="P107" i="9"/>
  <c r="O107" i="9"/>
  <c r="N107" i="9"/>
  <c r="M107" i="9"/>
  <c r="L107" i="9"/>
  <c r="K107" i="9"/>
  <c r="J107" i="9"/>
  <c r="I107" i="9"/>
  <c r="G107" i="9"/>
  <c r="F107" i="9"/>
  <c r="E107" i="9"/>
  <c r="AU107" i="2"/>
  <c r="AT107" i="2"/>
  <c r="AS107" i="2"/>
  <c r="AR107" i="2"/>
  <c r="AQ107" i="2"/>
  <c r="AP107" i="2"/>
  <c r="AO107" i="2"/>
  <c r="AN107" i="2"/>
  <c r="AM107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AG107" i="7"/>
  <c r="AF107" i="7"/>
  <c r="AE107" i="7"/>
  <c r="AD107" i="7"/>
  <c r="AC107" i="7"/>
  <c r="AB107" i="7"/>
  <c r="AA107" i="7"/>
  <c r="Z107" i="7"/>
  <c r="Y107" i="7"/>
  <c r="X107" i="7"/>
  <c r="W107" i="7"/>
  <c r="V107" i="7"/>
  <c r="U107" i="7"/>
  <c r="T107" i="7"/>
  <c r="S107" i="7"/>
  <c r="R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E107" i="7"/>
  <c r="D107" i="7"/>
  <c r="C107" i="7"/>
  <c r="B107" i="7"/>
  <c r="M107" i="5"/>
  <c r="L107" i="5"/>
  <c r="K107" i="5"/>
  <c r="J107" i="5"/>
  <c r="I107" i="5"/>
  <c r="H107" i="5"/>
  <c r="G107" i="5"/>
  <c r="E107" i="5"/>
  <c r="D107" i="5"/>
  <c r="C107" i="5"/>
  <c r="B107" i="5"/>
  <c r="M94" i="4"/>
  <c r="H94" i="13"/>
  <c r="F94" i="13"/>
  <c r="E94" i="13"/>
  <c r="D94" i="13"/>
  <c r="C94" i="13"/>
  <c r="H94" i="12"/>
  <c r="G94" i="12"/>
  <c r="F94" i="12"/>
  <c r="E94" i="12"/>
  <c r="D94" i="12"/>
  <c r="C94" i="12"/>
  <c r="H94" i="15"/>
  <c r="G94" i="15"/>
  <c r="F94" i="15"/>
  <c r="D94" i="15"/>
  <c r="C94" i="15"/>
  <c r="B94" i="15"/>
  <c r="H94" i="14"/>
  <c r="G94" i="14"/>
  <c r="F94" i="14"/>
  <c r="D94" i="14"/>
  <c r="C94" i="14"/>
  <c r="B94" i="14"/>
  <c r="M94" i="5"/>
  <c r="L94" i="5"/>
  <c r="K94" i="5"/>
  <c r="J94" i="5"/>
  <c r="I94" i="5"/>
  <c r="H94" i="5"/>
  <c r="G94" i="5"/>
  <c r="D94" i="5"/>
  <c r="C94" i="5"/>
  <c r="B94" i="5"/>
  <c r="L94" i="4"/>
  <c r="K94" i="4"/>
  <c r="J94" i="4"/>
  <c r="I94" i="4"/>
  <c r="H94" i="4"/>
  <c r="G94" i="4"/>
  <c r="E94" i="4"/>
  <c r="D94" i="4"/>
  <c r="C94" i="4"/>
  <c r="B94" i="4"/>
  <c r="S81" i="9"/>
  <c r="S68" i="9"/>
  <c r="S55" i="9"/>
  <c r="S42" i="9"/>
  <c r="S29" i="9"/>
  <c r="S16" i="9"/>
  <c r="S81" i="8"/>
  <c r="S68" i="8"/>
  <c r="S55" i="8"/>
  <c r="S42" i="8"/>
  <c r="S29" i="8"/>
  <c r="S16" i="8"/>
  <c r="B16" i="13"/>
  <c r="U81" i="10"/>
  <c r="U81" i="11"/>
  <c r="T81" i="11"/>
  <c r="S81" i="11"/>
  <c r="R81" i="11"/>
  <c r="Q81" i="11"/>
  <c r="P81" i="11"/>
  <c r="O81" i="11"/>
  <c r="N81" i="11"/>
  <c r="M81" i="11"/>
  <c r="L81" i="11"/>
  <c r="K81" i="11"/>
  <c r="J81" i="11"/>
  <c r="I81" i="11"/>
  <c r="H81" i="11"/>
  <c r="G81" i="11"/>
  <c r="F81" i="11"/>
  <c r="E81" i="11"/>
  <c r="D81" i="11"/>
  <c r="C81" i="11"/>
  <c r="B81" i="11"/>
  <c r="U68" i="11"/>
  <c r="T68" i="11"/>
  <c r="S68" i="11"/>
  <c r="R68" i="11"/>
  <c r="Q68" i="11"/>
  <c r="P68" i="11"/>
  <c r="O68" i="11"/>
  <c r="N68" i="11"/>
  <c r="M68" i="11"/>
  <c r="L68" i="11"/>
  <c r="K68" i="11"/>
  <c r="J68" i="11"/>
  <c r="I68" i="11"/>
  <c r="H68" i="11"/>
  <c r="G68" i="11"/>
  <c r="F68" i="11"/>
  <c r="E68" i="11"/>
  <c r="D68" i="11"/>
  <c r="C68" i="11"/>
  <c r="B68" i="11"/>
  <c r="U55" i="11"/>
  <c r="T55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5" i="11"/>
  <c r="C55" i="11"/>
  <c r="B55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B16" i="11"/>
  <c r="T81" i="10"/>
  <c r="S81" i="10"/>
  <c r="R81" i="10"/>
  <c r="Q81" i="10"/>
  <c r="P81" i="10"/>
  <c r="O81" i="10"/>
  <c r="N81" i="10"/>
  <c r="M81" i="10"/>
  <c r="L81" i="10"/>
  <c r="K81" i="10"/>
  <c r="J81" i="10"/>
  <c r="I81" i="10"/>
  <c r="H81" i="10"/>
  <c r="G81" i="10"/>
  <c r="F81" i="10"/>
  <c r="E81" i="10"/>
  <c r="D81" i="10"/>
  <c r="C81" i="10"/>
  <c r="B81" i="10"/>
  <c r="U68" i="10"/>
  <c r="T68" i="10"/>
  <c r="S68" i="10"/>
  <c r="R68" i="10"/>
  <c r="Q68" i="10"/>
  <c r="P68" i="10"/>
  <c r="O68" i="10"/>
  <c r="N68" i="10"/>
  <c r="M68" i="10"/>
  <c r="L68" i="10"/>
  <c r="K68" i="10"/>
  <c r="J68" i="10"/>
  <c r="I68" i="10"/>
  <c r="H68" i="10"/>
  <c r="G68" i="10"/>
  <c r="F68" i="10"/>
  <c r="E68" i="10"/>
  <c r="D68" i="10"/>
  <c r="C68" i="10"/>
  <c r="B68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B55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B16" i="10"/>
  <c r="H81" i="13"/>
  <c r="G81" i="13"/>
  <c r="F81" i="13"/>
  <c r="E81" i="13"/>
  <c r="D81" i="13"/>
  <c r="C81" i="13"/>
  <c r="H68" i="13"/>
  <c r="G68" i="13"/>
  <c r="F68" i="13"/>
  <c r="E68" i="13"/>
  <c r="D68" i="13"/>
  <c r="C68" i="13"/>
  <c r="H55" i="13"/>
  <c r="G55" i="13"/>
  <c r="F55" i="13"/>
  <c r="E55" i="13"/>
  <c r="D55" i="13"/>
  <c r="C55" i="13"/>
  <c r="H42" i="13"/>
  <c r="G42" i="13"/>
  <c r="F42" i="13"/>
  <c r="E42" i="13"/>
  <c r="D42" i="13"/>
  <c r="C42" i="13"/>
  <c r="H29" i="13"/>
  <c r="G29" i="13"/>
  <c r="F29" i="13"/>
  <c r="E29" i="13"/>
  <c r="D29" i="13"/>
  <c r="C29" i="13"/>
  <c r="D16" i="13"/>
  <c r="E16" i="13"/>
  <c r="F16" i="13"/>
  <c r="G16" i="13"/>
  <c r="H16" i="13"/>
  <c r="C16" i="13"/>
  <c r="H81" i="12"/>
  <c r="G81" i="12"/>
  <c r="F81" i="12"/>
  <c r="E81" i="12"/>
  <c r="D81" i="12"/>
  <c r="C81" i="12"/>
  <c r="H68" i="12"/>
  <c r="G68" i="12"/>
  <c r="F68" i="12"/>
  <c r="E68" i="12"/>
  <c r="D68" i="12"/>
  <c r="C68" i="12"/>
  <c r="H55" i="12"/>
  <c r="G55" i="12"/>
  <c r="F55" i="12"/>
  <c r="E55" i="12"/>
  <c r="D55" i="12"/>
  <c r="C55" i="12"/>
  <c r="H42" i="12"/>
  <c r="G42" i="12"/>
  <c r="F42" i="12"/>
  <c r="E42" i="12"/>
  <c r="D42" i="12"/>
  <c r="C42" i="12"/>
  <c r="H29" i="12"/>
  <c r="G29" i="12"/>
  <c r="F29" i="12"/>
  <c r="E29" i="12"/>
  <c r="D29" i="12"/>
  <c r="C29" i="12"/>
  <c r="D16" i="12"/>
  <c r="E16" i="12"/>
  <c r="F16" i="12"/>
  <c r="G16" i="12"/>
  <c r="H16" i="12"/>
  <c r="C16" i="12"/>
  <c r="H81" i="15"/>
  <c r="G81" i="15"/>
  <c r="F81" i="15"/>
  <c r="D81" i="15"/>
  <c r="C81" i="15"/>
  <c r="B81" i="15"/>
  <c r="H68" i="15"/>
  <c r="G68" i="15"/>
  <c r="F68" i="15"/>
  <c r="D68" i="15"/>
  <c r="C68" i="15"/>
  <c r="B68" i="15"/>
  <c r="H55" i="15"/>
  <c r="G55" i="15"/>
  <c r="F55" i="15"/>
  <c r="D55" i="15"/>
  <c r="C55" i="15"/>
  <c r="B55" i="15"/>
  <c r="H42" i="15"/>
  <c r="G42" i="15"/>
  <c r="F42" i="15"/>
  <c r="D42" i="15"/>
  <c r="C42" i="15"/>
  <c r="B42" i="15"/>
  <c r="H29" i="15"/>
  <c r="G29" i="15"/>
  <c r="F29" i="15"/>
  <c r="D29" i="15"/>
  <c r="C29" i="15"/>
  <c r="B29" i="15"/>
  <c r="C16" i="15"/>
  <c r="D16" i="15"/>
  <c r="F16" i="15"/>
  <c r="G16" i="15"/>
  <c r="H16" i="15"/>
  <c r="B16" i="15"/>
  <c r="H81" i="14"/>
  <c r="G81" i="14"/>
  <c r="F81" i="14"/>
  <c r="D81" i="14"/>
  <c r="C81" i="14"/>
  <c r="B81" i="14"/>
  <c r="H68" i="14"/>
  <c r="G68" i="14"/>
  <c r="F68" i="14"/>
  <c r="D68" i="14"/>
  <c r="C68" i="14"/>
  <c r="B68" i="14"/>
  <c r="H55" i="14"/>
  <c r="G55" i="14"/>
  <c r="F55" i="14"/>
  <c r="D55" i="14"/>
  <c r="C55" i="14"/>
  <c r="B55" i="14"/>
  <c r="H42" i="14"/>
  <c r="G42" i="14"/>
  <c r="F42" i="14"/>
  <c r="D42" i="14"/>
  <c r="C42" i="14"/>
  <c r="B42" i="14"/>
  <c r="H29" i="14"/>
  <c r="G29" i="14"/>
  <c r="F29" i="14"/>
  <c r="D29" i="14"/>
  <c r="C29" i="14"/>
  <c r="B29" i="14"/>
  <c r="C16" i="14"/>
  <c r="D16" i="14"/>
  <c r="F16" i="14"/>
  <c r="G16" i="14"/>
  <c r="H16" i="14"/>
  <c r="B16" i="14"/>
  <c r="V81" i="9"/>
  <c r="U81" i="9"/>
  <c r="T81" i="9"/>
  <c r="R81" i="9"/>
  <c r="Q81" i="9"/>
  <c r="P81" i="9"/>
  <c r="O81" i="9"/>
  <c r="N81" i="9"/>
  <c r="M81" i="9"/>
  <c r="L81" i="9"/>
  <c r="K81" i="9"/>
  <c r="J81" i="9"/>
  <c r="I81" i="9"/>
  <c r="H81" i="9"/>
  <c r="G81" i="9"/>
  <c r="F81" i="9"/>
  <c r="E81" i="9"/>
  <c r="D81" i="9"/>
  <c r="C81" i="9"/>
  <c r="V68" i="9"/>
  <c r="U68" i="9"/>
  <c r="T68" i="9"/>
  <c r="R68" i="9"/>
  <c r="Q68" i="9"/>
  <c r="P68" i="9"/>
  <c r="O68" i="9"/>
  <c r="N68" i="9"/>
  <c r="M68" i="9"/>
  <c r="L68" i="9"/>
  <c r="K68" i="9"/>
  <c r="J68" i="9"/>
  <c r="I68" i="9"/>
  <c r="H68" i="9"/>
  <c r="G68" i="9"/>
  <c r="F68" i="9"/>
  <c r="E68" i="9"/>
  <c r="D68" i="9"/>
  <c r="C68" i="9"/>
  <c r="V55" i="9"/>
  <c r="U55" i="9"/>
  <c r="T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V42" i="9"/>
  <c r="U42" i="9"/>
  <c r="T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V29" i="9"/>
  <c r="U29" i="9"/>
  <c r="T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T16" i="9"/>
  <c r="U16" i="9"/>
  <c r="V16" i="9"/>
  <c r="V81" i="8"/>
  <c r="U81" i="8"/>
  <c r="T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V68" i="8"/>
  <c r="U68" i="8"/>
  <c r="T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V55" i="8"/>
  <c r="U55" i="8"/>
  <c r="T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V42" i="8"/>
  <c r="U42" i="8"/>
  <c r="T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V29" i="8"/>
  <c r="U29" i="8"/>
  <c r="T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T16" i="8"/>
  <c r="U16" i="8"/>
  <c r="V16" i="8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B16" i="3"/>
  <c r="AG81" i="7"/>
  <c r="AF81" i="7"/>
  <c r="AE81" i="7"/>
  <c r="AD81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B81" i="7"/>
  <c r="AG68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C68" i="7"/>
  <c r="B68" i="7"/>
  <c r="AG55" i="7"/>
  <c r="AF55" i="7"/>
  <c r="AE55" i="7"/>
  <c r="AD55" i="7"/>
  <c r="AC55" i="7"/>
  <c r="AB55" i="7"/>
  <c r="AA55" i="7"/>
  <c r="Z55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AG42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D81" i="6"/>
  <c r="C81" i="6"/>
  <c r="B81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C68" i="6"/>
  <c r="B68" i="6"/>
  <c r="AG55" i="6"/>
  <c r="AF55" i="6"/>
  <c r="AE55" i="6"/>
  <c r="AD55" i="6"/>
  <c r="AC55" i="6"/>
  <c r="AB55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B55" i="6"/>
  <c r="AG42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B16" i="6"/>
  <c r="M81" i="5"/>
  <c r="L81" i="5"/>
  <c r="K81" i="5"/>
  <c r="J81" i="5"/>
  <c r="I81" i="5"/>
  <c r="H81" i="5"/>
  <c r="G81" i="5"/>
  <c r="E81" i="5"/>
  <c r="D81" i="5"/>
  <c r="C81" i="5"/>
  <c r="B81" i="5"/>
  <c r="M68" i="5"/>
  <c r="L68" i="5"/>
  <c r="K68" i="5"/>
  <c r="J68" i="5"/>
  <c r="I68" i="5"/>
  <c r="H68" i="5"/>
  <c r="G68" i="5"/>
  <c r="E68" i="5"/>
  <c r="D68" i="5"/>
  <c r="C68" i="5"/>
  <c r="B68" i="5"/>
  <c r="M55" i="5"/>
  <c r="L55" i="5"/>
  <c r="K55" i="5"/>
  <c r="J55" i="5"/>
  <c r="I55" i="5"/>
  <c r="H55" i="5"/>
  <c r="G55" i="5"/>
  <c r="E55" i="5"/>
  <c r="D55" i="5"/>
  <c r="C55" i="5"/>
  <c r="B55" i="5"/>
  <c r="M42" i="5"/>
  <c r="L42" i="5"/>
  <c r="K42" i="5"/>
  <c r="J42" i="5"/>
  <c r="I42" i="5"/>
  <c r="H42" i="5"/>
  <c r="G42" i="5"/>
  <c r="E42" i="5"/>
  <c r="D42" i="5"/>
  <c r="C42" i="5"/>
  <c r="B42" i="5"/>
  <c r="M29" i="5"/>
  <c r="L29" i="5"/>
  <c r="K29" i="5"/>
  <c r="J29" i="5"/>
  <c r="I29" i="5"/>
  <c r="H29" i="5"/>
  <c r="G29" i="5"/>
  <c r="E29" i="5"/>
  <c r="D29" i="5"/>
  <c r="C29" i="5"/>
  <c r="B29" i="5"/>
  <c r="M16" i="5"/>
  <c r="L16" i="5"/>
  <c r="K16" i="5"/>
  <c r="J16" i="5"/>
  <c r="I16" i="5"/>
  <c r="H16" i="5"/>
  <c r="G16" i="5"/>
  <c r="E16" i="5"/>
  <c r="D16" i="5"/>
  <c r="C16" i="5"/>
  <c r="B16" i="5"/>
  <c r="M81" i="4"/>
  <c r="L81" i="4"/>
  <c r="K81" i="4"/>
  <c r="J81" i="4"/>
  <c r="I81" i="4"/>
  <c r="H81" i="4"/>
  <c r="G81" i="4"/>
  <c r="E81" i="4"/>
  <c r="D81" i="4"/>
  <c r="C81" i="4"/>
  <c r="B81" i="4"/>
  <c r="M68" i="4"/>
  <c r="L68" i="4"/>
  <c r="K68" i="4"/>
  <c r="J68" i="4"/>
  <c r="I68" i="4"/>
  <c r="H68" i="4"/>
  <c r="G68" i="4"/>
  <c r="E68" i="4"/>
  <c r="D68" i="4"/>
  <c r="C68" i="4"/>
  <c r="B68" i="4"/>
  <c r="M55" i="4"/>
  <c r="L55" i="4"/>
  <c r="K55" i="4"/>
  <c r="J55" i="4"/>
  <c r="I55" i="4"/>
  <c r="H55" i="4"/>
  <c r="G55" i="4"/>
  <c r="E55" i="4"/>
  <c r="D55" i="4"/>
  <c r="C55" i="4"/>
  <c r="B55" i="4"/>
  <c r="M42" i="4"/>
  <c r="L42" i="4"/>
  <c r="K42" i="4"/>
  <c r="J42" i="4"/>
  <c r="I42" i="4"/>
  <c r="H42" i="4"/>
  <c r="G42" i="4"/>
  <c r="E42" i="4"/>
  <c r="D42" i="4"/>
  <c r="C42" i="4"/>
  <c r="B42" i="4"/>
  <c r="M29" i="4"/>
  <c r="L29" i="4"/>
  <c r="K29" i="4"/>
  <c r="J29" i="4"/>
  <c r="I29" i="4"/>
  <c r="H29" i="4"/>
  <c r="G29" i="4"/>
  <c r="E29" i="4"/>
  <c r="D29" i="4"/>
  <c r="C29" i="4"/>
  <c r="B29" i="4"/>
  <c r="C16" i="4"/>
  <c r="D16" i="4"/>
  <c r="E16" i="4"/>
  <c r="G16" i="4"/>
  <c r="H16" i="4"/>
  <c r="I16" i="4"/>
  <c r="J16" i="4"/>
  <c r="K16" i="4"/>
  <c r="L16" i="4"/>
  <c r="M16" i="4"/>
  <c r="B16" i="4"/>
  <c r="AU81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B16" i="2"/>
</calcChain>
</file>

<file path=xl/sharedStrings.xml><?xml version="1.0" encoding="utf-8"?>
<sst xmlns="http://schemas.openxmlformats.org/spreadsheetml/2006/main" count="2686" uniqueCount="535">
  <si>
    <t> 2009/01</t>
  </si>
  <si>
    <t> 2009/02</t>
  </si>
  <si>
    <t> 2009/03</t>
  </si>
  <si>
    <t> 2009/04</t>
  </si>
  <si>
    <t> 2009/05</t>
  </si>
  <si>
    <t> 2009/06</t>
  </si>
  <si>
    <t> 2009/07</t>
  </si>
  <si>
    <t> 2009/08</t>
  </si>
  <si>
    <t> 2009/09</t>
  </si>
  <si>
    <t> 2009/10</t>
  </si>
  <si>
    <t> 2009/11</t>
  </si>
  <si>
    <t> 2009/12</t>
  </si>
  <si>
    <t> 2010/01</t>
  </si>
  <si>
    <t> 2010/02</t>
  </si>
  <si>
    <t> 2010/03</t>
  </si>
  <si>
    <t> 2010/04</t>
  </si>
  <si>
    <t> 2010/05</t>
  </si>
  <si>
    <t> 2010/06</t>
  </si>
  <si>
    <t> 2010/07</t>
  </si>
  <si>
    <t> 2010/08</t>
  </si>
  <si>
    <t> 2010/09</t>
  </si>
  <si>
    <t> 2010/10</t>
  </si>
  <si>
    <t> 2010/11</t>
  </si>
  <si>
    <t> 2010/12</t>
  </si>
  <si>
    <t> 2011/01</t>
  </si>
  <si>
    <t> 2011/02</t>
  </si>
  <si>
    <t> 2011/03</t>
  </si>
  <si>
    <t> 2011/04</t>
  </si>
  <si>
    <t> 2011/05</t>
  </si>
  <si>
    <t> 2011/06</t>
  </si>
  <si>
    <t> 2011/07</t>
  </si>
  <si>
    <t> 2011/08</t>
  </si>
  <si>
    <t> 2011/09</t>
  </si>
  <si>
    <t> 2011/10</t>
  </si>
  <si>
    <t> 2011/11</t>
  </si>
  <si>
    <t> 2011/12</t>
  </si>
  <si>
    <t> 2012/01</t>
  </si>
  <si>
    <t> 2012/02</t>
  </si>
  <si>
    <t> 2012/03</t>
  </si>
  <si>
    <t> 2012/04</t>
  </si>
  <si>
    <t> 2012/05</t>
  </si>
  <si>
    <t> 2012/06</t>
  </si>
  <si>
    <t> 2012/07</t>
  </si>
  <si>
    <t> 2012/08</t>
  </si>
  <si>
    <t> 2012/09</t>
  </si>
  <si>
    <t> 2012/10</t>
  </si>
  <si>
    <t> 2012/11</t>
  </si>
  <si>
    <t> 2012/12</t>
  </si>
  <si>
    <t> 2013/01</t>
  </si>
  <si>
    <t> 2013/02</t>
  </si>
  <si>
    <t> 2013/03</t>
  </si>
  <si>
    <t> 2013/04</t>
  </si>
  <si>
    <t> 2013/05</t>
  </si>
  <si>
    <t> 2013/06</t>
  </si>
  <si>
    <t> 2013/07</t>
  </si>
  <si>
    <t> 2013/08</t>
  </si>
  <si>
    <t> 2013/09</t>
  </si>
  <si>
    <t> 2013/10</t>
  </si>
  <si>
    <t> 2013/11</t>
  </si>
  <si>
    <t> 2013/12</t>
  </si>
  <si>
    <t> 2014/01</t>
  </si>
  <si>
    <t> 2014/02</t>
  </si>
  <si>
    <t> 2014/03</t>
  </si>
  <si>
    <t> 2014/04</t>
  </si>
  <si>
    <t> 2014/05</t>
  </si>
  <si>
    <t> 2014/06</t>
  </si>
  <si>
    <t> 2014/07</t>
  </si>
  <si>
    <t> 2014/08</t>
  </si>
  <si>
    <t> 2014/09</t>
  </si>
  <si>
    <t> 2014/10</t>
  </si>
  <si>
    <t> 2014/11</t>
  </si>
  <si>
    <t> 2014/12</t>
  </si>
  <si>
    <t>- - Los demás</t>
  </si>
  <si>
    <t>- - Sin cáscara</t>
  </si>
  <si>
    <t>- - Con cáscara</t>
  </si>
  <si>
    <t>- Los demás</t>
  </si>
  <si>
    <t>- Plátanos</t>
  </si>
  <si>
    <t>- - - Frescas</t>
  </si>
  <si>
    <t>- - - Secas</t>
  </si>
  <si>
    <t>- - Otros</t>
  </si>
  <si>
    <t>- Dátiles</t>
  </si>
  <si>
    <t>- Higos</t>
  </si>
  <si>
    <t>- Piñas (ananás)</t>
  </si>
  <si>
    <t>- Aguacates (paltas)</t>
  </si>
  <si>
    <t>- - Mangos</t>
  </si>
  <si>
    <t>- - Guayabas y mangostanes</t>
  </si>
  <si>
    <t>- Naranjas</t>
  </si>
  <si>
    <t>- Mandarinas (incluidas las tangerinas y satsumas); clementinas, wilkings e híbridos similares de agrios (cítricos)</t>
  </si>
  <si>
    <t>0.00</t>
  </si>
  <si>
    <t>- Toronjas o pomelos</t>
  </si>
  <si>
    <t>- Limones (Citrus limon, Citrus limonum)</t>
  </si>
  <si>
    <t>- Frescas</t>
  </si>
  <si>
    <t>- Secas, incluidas las pasas</t>
  </si>
  <si>
    <t>- - Sandías</t>
  </si>
  <si>
    <t>- Papayas</t>
  </si>
  <si>
    <t>- Manzanas</t>
  </si>
  <si>
    <t>- Peras</t>
  </si>
  <si>
    <t>- Albaricoques (damascos, chabacanos)</t>
  </si>
  <si>
    <t>- - Guindas (cerezas ácidas) (Prunus cerasus)</t>
  </si>
  <si>
    <t>- - Las demás</t>
  </si>
  <si>
    <t>- Melocotones (duraznos), incluidos los griñones y nectarinas</t>
  </si>
  <si>
    <t>- Ciruelas y endrinas</t>
  </si>
  <si>
    <t>- Fresas (frutillas)</t>
  </si>
  <si>
    <t>- Kiwis</t>
  </si>
  <si>
    <t>- - Anonas (Annona squamosa)</t>
  </si>
  <si>
    <t>- - Maracuyá (Passiflora edulis var flavicarpa)</t>
  </si>
  <si>
    <t>- - Granadilla (Passiflora edulis var. sims)</t>
  </si>
  <si>
    <t>- - - Rojas, con cáscara</t>
  </si>
  <si>
    <t>- - - Sin cáscara</t>
  </si>
  <si>
    <t>totales</t>
  </si>
  <si>
    <t>Código SAC</t>
  </si>
  <si>
    <t>- - - Negros</t>
  </si>
  <si>
    <t>- - - Blancos</t>
  </si>
  <si>
    <t>- - - Rojos</t>
  </si>
  <si>
    <t>- - Maíz amarillo</t>
  </si>
  <si>
    <t>- - Maíz blanco</t>
  </si>
  <si>
    <t>- Arroz partido</t>
  </si>
  <si>
    <t>- Las demás</t>
  </si>
  <si>
    <t>TOMATES FRESCOS O REFRIGERADOS</t>
  </si>
  <si>
    <t>- - - Amarillas</t>
  </si>
  <si>
    <t>- - - Blancas</t>
  </si>
  <si>
    <t>- - - Rojas</t>
  </si>
  <si>
    <t>- - - Las demás</t>
  </si>
  <si>
    <t>- - Chalotes</t>
  </si>
  <si>
    <t>- Ajos</t>
  </si>
  <si>
    <t>- Puerros y demás hortalizas aliáceas</t>
  </si>
  <si>
    <t>- Coliflores y brécoles ("broccoli")</t>
  </si>
  <si>
    <t>- Coles (repollitos) de Bruselas</t>
  </si>
  <si>
    <t>- - Repolladas</t>
  </si>
  <si>
    <t>- Zanahorias y nabos</t>
  </si>
  <si>
    <t>PEPINOS Y PEPINILLOS, FRESCOS O REFRIGERADOS</t>
  </si>
  <si>
    <t>- Arvejas (guisantes, chícharos) (Pisum sativum)</t>
  </si>
  <si>
    <t>- Frijoles (judías, porotos, alubias, fréjoles) (Vigna spp., Phaseolus spp.)</t>
  </si>
  <si>
    <t>- Berenjenas</t>
  </si>
  <si>
    <t>- Apio, excepto el apionabo</t>
  </si>
  <si>
    <t>- - Pimientos (chiles) dulces</t>
  </si>
  <si>
    <t>- - Chile tabasco (Capsicum frutescens L.)</t>
  </si>
  <si>
    <t>- Espinacas (incluida la de Nueva Zelanda) y armuelles</t>
  </si>
  <si>
    <t>- - - Ayotes</t>
  </si>
  <si>
    <t>- - - Otros</t>
  </si>
  <si>
    <t>- - - Maíz dulce</t>
  </si>
  <si>
    <t>- - - Otras</t>
  </si>
  <si>
    <t>1,160,112.55</t>
  </si>
  <si>
    <t>1,164,809.58</t>
  </si>
  <si>
    <t>1,319,449.70</t>
  </si>
  <si>
    <t>1,325,058.60</t>
  </si>
  <si>
    <t>1,091,557.50</t>
  </si>
  <si>
    <t>1,094,741.60</t>
  </si>
  <si>
    <t>- Con un contenido de materias grasas inferior o igual al 1% en peso</t>
  </si>
  <si>
    <t>- Con un contenido de materias grasas superior al 1% pero inferior o igual al 6%, en peso</t>
  </si>
  <si>
    <t>- Con un contenido de materias grasas superior al 6% pero inferior o igual al 10%, en peso</t>
  </si>
  <si>
    <t>- En polvo, gránulos o demás formas sólidas, con un contenido de materias grasas inferior o igual al 1.5% en peso</t>
  </si>
  <si>
    <t>- - - - En envases de contenido neto inferior a 3 kg</t>
  </si>
  <si>
    <t>- - - - En envases de contenido neto superior o igual a 3 kg</t>
  </si>
  <si>
    <t>- - - - En envases de contenido neto inferior a 5 kg</t>
  </si>
  <si>
    <t>- - - - En envases de contenido neto superior o igual a 5 kg</t>
  </si>
  <si>
    <t>- - - Crema de leche</t>
  </si>
  <si>
    <t>- - Queso mozzarella</t>
  </si>
  <si>
    <t>- - Tipo "Cheddar", deshidratado</t>
  </si>
  <si>
    <t>- Queso fundido, excepto el rallado o en polvo</t>
  </si>
  <si>
    <t>- - Tipo cheddar, en bloques o en barras</t>
  </si>
  <si>
    <t>5,200.56</t>
  </si>
  <si>
    <t>13,140.84</t>
  </si>
  <si>
    <t>28,140.00</t>
  </si>
  <si>
    <t>1,015,752.78</t>
  </si>
  <si>
    <t>1,127,244.84</t>
  </si>
  <si>
    <t>1,160,120.53</t>
  </si>
  <si>
    <t>1,009,655.94</t>
  </si>
  <si>
    <t>1,031,861.67</t>
  </si>
  <si>
    <t>1,044,724.52</t>
  </si>
  <si>
    <t>1,163,963.21</t>
  </si>
  <si>
    <t>1,014,287.42</t>
  </si>
  <si>
    <t>1,503,816.59</t>
  </si>
  <si>
    <t>1,324,416.99</t>
  </si>
  <si>
    <t>1,462,516.69</t>
  </si>
  <si>
    <t>1,101,499.90</t>
  </si>
  <si>
    <t>1,026,895.44</t>
  </si>
  <si>
    <t>1,511,993.38</t>
  </si>
  <si>
    <t>1,112,405.03</t>
  </si>
  <si>
    <t>1,364,124.13</t>
  </si>
  <si>
    <t>1,968,821.26</t>
  </si>
  <si>
    <t>1,575,032.64</t>
  </si>
  <si>
    <t>1,457,840.38</t>
  </si>
  <si>
    <t>1,142,434.47</t>
  </si>
  <si>
    <t>1,573,969.61</t>
  </si>
  <si>
    <t>1,118,289.09</t>
  </si>
  <si>
    <t>1,629,851.95</t>
  </si>
  <si>
    <t>1,327,377.88</t>
  </si>
  <si>
    <t>1,898,009.75</t>
  </si>
  <si>
    <t>1,229,353.09</t>
  </si>
  <si>
    <t>1,464,909.00</t>
  </si>
  <si>
    <t>1,146,633.51</t>
  </si>
  <si>
    <t>1,571,556.74</t>
  </si>
  <si>
    <t>1,112,368.14</t>
  </si>
  <si>
    <t>1,824,494.90</t>
  </si>
  <si>
    <t>1,094,273.66</t>
  </si>
  <si>
    <t>1,709,692.63</t>
  </si>
  <si>
    <t>1,091,960.37</t>
  </si>
  <si>
    <t>1,512,905.20</t>
  </si>
  <si>
    <t>1,219,063.35</t>
  </si>
  <si>
    <t>1,851,070.28</t>
  </si>
  <si>
    <t>1,011,223.57</t>
  </si>
  <si>
    <t>1,701,845.69</t>
  </si>
  <si>
    <t>1,104,315.35</t>
  </si>
  <si>
    <t>1,625,957.81</t>
  </si>
  <si>
    <t>1,365,468.89</t>
  </si>
  <si>
    <t>2,052,918.51</t>
  </si>
  <si>
    <t>1,207,484.83</t>
  </si>
  <si>
    <t>1,960,938.78</t>
  </si>
  <si>
    <t>1,630,428.00</t>
  </si>
  <si>
    <t>2,389,182.79</t>
  </si>
  <si>
    <t>1,269,935.41</t>
  </si>
  <si>
    <t>1,001,812.95</t>
  </si>
  <si>
    <t>1,658,583.87</t>
  </si>
  <si>
    <t>1,538,162.45</t>
  </si>
  <si>
    <t>1,065,913.10</t>
  </si>
  <si>
    <t>1,737,864.13</t>
  </si>
  <si>
    <t>1,158,459.95</t>
  </si>
  <si>
    <t>2,001,263.93</t>
  </si>
  <si>
    <t>1,022,521.58</t>
  </si>
  <si>
    <t>1,727,471.90</t>
  </si>
  <si>
    <t>1,092,313.32</t>
  </si>
  <si>
    <t>1,850,557.03</t>
  </si>
  <si>
    <t>1,891,058.48</t>
  </si>
  <si>
    <t>1,633,848.03</t>
  </si>
  <si>
    <t>- - Sin trocear, frescos o refrigerados</t>
  </si>
  <si>
    <t>- - Sin trocear, congelados</t>
  </si>
  <si>
    <t>- - - En pasta, deshuesados mecánicamente</t>
  </si>
  <si>
    <t>- - - - Pechugas</t>
  </si>
  <si>
    <t>- - - - Alas</t>
  </si>
  <si>
    <t>- - - - Muslos, piernas, incluso unidos</t>
  </si>
  <si>
    <t>- - - - Muslos, piernas, que incluyan en su presentación otros trozos, incluso unidos</t>
  </si>
  <si>
    <t>- - - - Los demás</t>
  </si>
  <si>
    <t>- - De gallina de la especie Gallus domesticus</t>
  </si>
  <si>
    <t>1,034,413.65</t>
  </si>
  <si>
    <t>- - Jamones, paletas y sus trozos, sin deshuesar</t>
  </si>
  <si>
    <t>- - En canales o medias canales</t>
  </si>
  <si>
    <t>- En canales o medias canales</t>
  </si>
  <si>
    <t>- Los demás cortes (trozos) sin deshuesar</t>
  </si>
  <si>
    <t>- Deshuesada</t>
  </si>
  <si>
    <t>Sin registros</t>
  </si>
  <si>
    <t>Mes</t>
  </si>
  <si>
    <t>*Fuente: Base de Datos de Comercio Exterior-BCR</t>
  </si>
  <si>
    <t>8.00</t>
  </si>
  <si>
    <t> 2015/01</t>
  </si>
  <si>
    <t>654.50</t>
  </si>
  <si>
    <t> 2015/02</t>
  </si>
  <si>
    <t>31.77</t>
  </si>
  <si>
    <t>13.00</t>
  </si>
  <si>
    <t>Trigo</t>
  </si>
  <si>
    <t> 2015/03</t>
  </si>
  <si>
    <t>107.32</t>
  </si>
  <si>
    <t>34.00</t>
  </si>
  <si>
    <t>Coco</t>
  </si>
  <si>
    <t> 2015/04</t>
  </si>
  <si>
    <t>48.00</t>
  </si>
  <si>
    <t>9.36</t>
  </si>
  <si>
    <t> 2015/05</t>
  </si>
  <si>
    <t>Queso de pasta azul.</t>
  </si>
  <si>
    <t>88.20</t>
  </si>
  <si>
    <t>en canales o media canales</t>
  </si>
  <si>
    <t>canales o media canales</t>
  </si>
  <si>
    <t> 2015/06</t>
  </si>
  <si>
    <t>71.00</t>
  </si>
  <si>
    <t>360.00</t>
  </si>
  <si>
    <t>173.70</t>
  </si>
  <si>
    <t> 2015/07</t>
  </si>
  <si>
    <t>95.76</t>
  </si>
  <si>
    <t> 2015/08</t>
  </si>
  <si>
    <t> 2015/09</t>
  </si>
  <si>
    <t>175.00</t>
  </si>
  <si>
    <t> 2015/10</t>
  </si>
  <si>
    <t> 2015/11</t>
  </si>
  <si>
    <t>368.56</t>
  </si>
  <si>
    <t> 2015/12</t>
  </si>
  <si>
    <t>42.00</t>
  </si>
  <si>
    <t>2016/01</t>
  </si>
  <si>
    <t> 2016/01</t>
  </si>
  <si>
    <t>234.90</t>
  </si>
  <si>
    <t> 2016/02</t>
  </si>
  <si>
    <t>2016/02</t>
  </si>
  <si>
    <t>,</t>
  </si>
  <si>
    <t>2016/03</t>
  </si>
  <si>
    <t> 2016/03</t>
  </si>
  <si>
    <t>2016/04</t>
  </si>
  <si>
    <t> 2016/04</t>
  </si>
  <si>
    <t>2016/05</t>
  </si>
  <si>
    <t> 2016/05</t>
  </si>
  <si>
    <t>2016/06</t>
  </si>
  <si>
    <t> 2016/06</t>
  </si>
  <si>
    <t>2016/07</t>
  </si>
  <si>
    <t> 2016/07</t>
  </si>
  <si>
    <t>2016/08</t>
  </si>
  <si>
    <t> 2016/08</t>
  </si>
  <si>
    <t>93.70</t>
  </si>
  <si>
    <t>92.00</t>
  </si>
  <si>
    <t>2016/09</t>
  </si>
  <si>
    <t> 2016/09</t>
  </si>
  <si>
    <t>2016/10</t>
  </si>
  <si>
    <t> 2016/10</t>
  </si>
  <si>
    <t>2016/11</t>
  </si>
  <si>
    <t> 2016/11</t>
  </si>
  <si>
    <t>79.45</t>
  </si>
  <si>
    <t>2016/12</t>
  </si>
  <si>
    <t> 2016/12</t>
  </si>
  <si>
    <t>150.00</t>
  </si>
  <si>
    <t>2017/01</t>
  </si>
  <si>
    <t> 2017/01</t>
  </si>
  <si>
    <t>2017/02</t>
  </si>
  <si>
    <t> 2017/02</t>
  </si>
  <si>
    <t>2017/03</t>
  </si>
  <si>
    <t> 2017/03</t>
  </si>
  <si>
    <t>1,144,183.24</t>
  </si>
  <si>
    <t>24,087.70</t>
  </si>
  <si>
    <t>1,014,518.99</t>
  </si>
  <si>
    <t>2,643,655.02</t>
  </si>
  <si>
    <t>2017/04</t>
  </si>
  <si>
    <t> 2017/04</t>
  </si>
  <si>
    <t> 0713331000</t>
  </si>
  <si>
    <t> 0713334000</t>
  </si>
  <si>
    <t> 1001190000</t>
  </si>
  <si>
    <t> 1006309000</t>
  </si>
  <si>
    <t> 0713332000</t>
  </si>
  <si>
    <t>1001990000</t>
  </si>
  <si>
    <t> 1005902000</t>
  </si>
  <si>
    <t> 1005903000</t>
  </si>
  <si>
    <t> 1006109000</t>
  </si>
  <si>
    <t> 1006400000</t>
  </si>
  <si>
    <t> 1007900000</t>
  </si>
  <si>
    <t> 0701900000</t>
  </si>
  <si>
    <t> 0702000000</t>
  </si>
  <si>
    <t> 0703101100</t>
  </si>
  <si>
    <t> 0703101200</t>
  </si>
  <si>
    <t> 0703101300</t>
  </si>
  <si>
    <t> 0703101900</t>
  </si>
  <si>
    <t> 0703102000</t>
  </si>
  <si>
    <t> 0703200000</t>
  </si>
  <si>
    <t> 0703900000</t>
  </si>
  <si>
    <t> 0704100000</t>
  </si>
  <si>
    <t> 0704200000</t>
  </si>
  <si>
    <t> 0704900000</t>
  </si>
  <si>
    <t> 0705110000</t>
  </si>
  <si>
    <t> 0705190000</t>
  </si>
  <si>
    <t> 0706100000</t>
  </si>
  <si>
    <t> 0706900000</t>
  </si>
  <si>
    <t> 0707000000</t>
  </si>
  <si>
    <t> 0708100000</t>
  </si>
  <si>
    <t> 0708200000</t>
  </si>
  <si>
    <t> 0708900000</t>
  </si>
  <si>
    <t> 0709300000</t>
  </si>
  <si>
    <t> 0709400000</t>
  </si>
  <si>
    <t> 0709590000</t>
  </si>
  <si>
    <t> 0709601000</t>
  </si>
  <si>
    <t> 0709602000</t>
  </si>
  <si>
    <t> 0709609000</t>
  </si>
  <si>
    <t> 0709700000</t>
  </si>
  <si>
    <t> 0709931000</t>
  </si>
  <si>
    <t> 0709939000</t>
  </si>
  <si>
    <t> 0709991000</t>
  </si>
  <si>
    <t> 0709999000</t>
  </si>
  <si>
    <t> 0801120000</t>
  </si>
  <si>
    <t> 0801220000</t>
  </si>
  <si>
    <t> 0801310000</t>
  </si>
  <si>
    <t> 0801320000</t>
  </si>
  <si>
    <t> 0802110000</t>
  </si>
  <si>
    <t> 0802120000</t>
  </si>
  <si>
    <t> 0802320000</t>
  </si>
  <si>
    <t> 0802520000</t>
  </si>
  <si>
    <t> 0802620000</t>
  </si>
  <si>
    <t> 0802900000</t>
  </si>
  <si>
    <t> 0803100000</t>
  </si>
  <si>
    <t> 0803901100</t>
  </si>
  <si>
    <t> 0803901200</t>
  </si>
  <si>
    <t> 0803909000</t>
  </si>
  <si>
    <t> 0804100000</t>
  </si>
  <si>
    <t> 0804200000</t>
  </si>
  <si>
    <t> 0804300000</t>
  </si>
  <si>
    <t> 0804400000</t>
  </si>
  <si>
    <t> 0804501000</t>
  </si>
  <si>
    <t> 0804502000</t>
  </si>
  <si>
    <t> 0805100000</t>
  </si>
  <si>
    <t> 0805200000</t>
  </si>
  <si>
    <t> 0805400000</t>
  </si>
  <si>
    <t> 0805500000</t>
  </si>
  <si>
    <t> 0805900000</t>
  </si>
  <si>
    <t> 0806100000</t>
  </si>
  <si>
    <t> 0806200000</t>
  </si>
  <si>
    <t> 0807110000</t>
  </si>
  <si>
    <t> 0807190000</t>
  </si>
  <si>
    <t> 0807200000</t>
  </si>
  <si>
    <t> 0808100000</t>
  </si>
  <si>
    <t> 0808300000</t>
  </si>
  <si>
    <t> 08091000000</t>
  </si>
  <si>
    <t> 0809210000</t>
  </si>
  <si>
    <t> 0809290000</t>
  </si>
  <si>
    <t> 0809300000</t>
  </si>
  <si>
    <t> 0809400000</t>
  </si>
  <si>
    <t> 0810100000</t>
  </si>
  <si>
    <t> 0810500000</t>
  </si>
  <si>
    <t> 0810902000</t>
  </si>
  <si>
    <t> 0810903000</t>
  </si>
  <si>
    <t> 0810904000</t>
  </si>
  <si>
    <t> 0810905100</t>
  </si>
  <si>
    <t> 0810905400</t>
  </si>
  <si>
    <t> 0810909000</t>
  </si>
  <si>
    <t> 0809100000</t>
  </si>
  <si>
    <t> 0401100000</t>
  </si>
  <si>
    <t> 0401200000</t>
  </si>
  <si>
    <t> 0401400000</t>
  </si>
  <si>
    <t> 0402100000</t>
  </si>
  <si>
    <t> 0402211100</t>
  </si>
  <si>
    <t> 0402211200</t>
  </si>
  <si>
    <t> 0402212100</t>
  </si>
  <si>
    <t> 0402212200</t>
  </si>
  <si>
    <t> 0402290000</t>
  </si>
  <si>
    <t> 0402912000</t>
  </si>
  <si>
    <t> 0403109000</t>
  </si>
  <si>
    <t> 0406101000</t>
  </si>
  <si>
    <t> 0406109000</t>
  </si>
  <si>
    <t> 0406201000</t>
  </si>
  <si>
    <t> 0406202000</t>
  </si>
  <si>
    <t> 0406209000</t>
  </si>
  <si>
    <t> 0406300000</t>
  </si>
  <si>
    <t> 0406902000</t>
  </si>
  <si>
    <t> 0406909000</t>
  </si>
  <si>
    <t>406400000</t>
  </si>
  <si>
    <t> 0201100000</t>
  </si>
  <si>
    <t> 0201200000</t>
  </si>
  <si>
    <t> 0201300000</t>
  </si>
  <si>
    <t> 0202100000</t>
  </si>
  <si>
    <t> 0202200000</t>
  </si>
  <si>
    <t> 0202300000</t>
  </si>
  <si>
    <t>203110000</t>
  </si>
  <si>
    <t> 0203120000</t>
  </si>
  <si>
    <t> 0203190000</t>
  </si>
  <si>
    <t> 0203210000</t>
  </si>
  <si>
    <t> 0203220000</t>
  </si>
  <si>
    <t> 0203290000</t>
  </si>
  <si>
    <t> 0207110000</t>
  </si>
  <si>
    <t> 0207120000</t>
  </si>
  <si>
    <t> 0207131000</t>
  </si>
  <si>
    <t> 0207139100</t>
  </si>
  <si>
    <t> 0207139200</t>
  </si>
  <si>
    <t> 0207139300</t>
  </si>
  <si>
    <t> 0207139400</t>
  </si>
  <si>
    <t> 0207139900</t>
  </si>
  <si>
    <t> 0207141000</t>
  </si>
  <si>
    <t> 0207149100</t>
  </si>
  <si>
    <t> 0207149200</t>
  </si>
  <si>
    <t> 0207149300</t>
  </si>
  <si>
    <t> 0207149400</t>
  </si>
  <si>
    <t> 0207149900</t>
  </si>
  <si>
    <t> 0207240000</t>
  </si>
  <si>
    <t> 0207269000</t>
  </si>
  <si>
    <t> 0207279000</t>
  </si>
  <si>
    <t> 0407110000</t>
  </si>
  <si>
    <t> 0407190000</t>
  </si>
  <si>
    <t> 2017/05</t>
  </si>
  <si>
    <t>2017/05</t>
  </si>
  <si>
    <t>2017/06</t>
  </si>
  <si>
    <t> 2017/06</t>
  </si>
  <si>
    <t>2017/07</t>
  </si>
  <si>
    <t> 2017/07</t>
  </si>
  <si>
    <t>2017/08</t>
  </si>
  <si>
    <t> 2017/08</t>
  </si>
  <si>
    <t>Columna1</t>
  </si>
  <si>
    <t>2017/09</t>
  </si>
  <si>
    <t> 2017/09</t>
  </si>
  <si>
    <t>185,468.64</t>
  </si>
  <si>
    <t>2017/10</t>
  </si>
  <si>
    <t> 2017/10</t>
  </si>
  <si>
    <t>36.00</t>
  </si>
  <si>
    <t>233,375.06</t>
  </si>
  <si>
    <t>2017/11</t>
  </si>
  <si>
    <t> 2017/11</t>
  </si>
  <si>
    <t>93.90</t>
  </si>
  <si>
    <t>170,727.08</t>
  </si>
  <si>
    <t>2017/12</t>
  </si>
  <si>
    <t> 2017/12</t>
  </si>
  <si>
    <t>2018/01</t>
  </si>
  <si>
    <t>2018/02</t>
  </si>
  <si>
    <t>2018/03</t>
  </si>
  <si>
    <t>1,001,249.03</t>
  </si>
  <si>
    <t>2018/04</t>
  </si>
  <si>
    <t>2018/05</t>
  </si>
  <si>
    <t xml:space="preserve">         EXPORTACIONES  MENSUAL DE HORTALIZAS 2009-2018
 DÓLARES</t>
  </si>
  <si>
    <t>2018/06</t>
  </si>
  <si>
    <t>2018/07</t>
  </si>
  <si>
    <t>2018/08</t>
  </si>
  <si>
    <t>2018/09</t>
  </si>
  <si>
    <t>2018/10</t>
  </si>
  <si>
    <t>2018/11</t>
  </si>
  <si>
    <t>1,441,632.35</t>
  </si>
  <si>
    <t>2018/12</t>
  </si>
  <si>
    <t>2019/01</t>
  </si>
  <si>
    <t>EXPORTACIONES  MENSUAL DE GRANOS BÁSICOS 2009-2019
 KILOGRAMOS</t>
  </si>
  <si>
    <t>EXPORTACIONES  MENSUAL DE GRANOS BÁSICOS 2009-2019
 DÓLARES</t>
  </si>
  <si>
    <t>EXPORTACIONES  MENSUAL DE HORTALIZAS 2009-2019
 KILOGRAMOS</t>
  </si>
  <si>
    <t>EXPORTACIONES  MENSUAL DE FRUTAS 2009-2019
 KILOGRAMOS</t>
  </si>
  <si>
    <t>EXPORTACIONES  MENSUAL DE FRUTAS 2009-2019
 DÓLARES</t>
  </si>
  <si>
    <t>EXPORTACIONES  MENSUAL DE PRODUCTOS LÁCTEOS 2009-2019
 KILOGRAMOS</t>
  </si>
  <si>
    <t>EXPORTACIONES  MENSUAL DE PRODUCTOS LÁCTEOS 2009-2019
 DÓLARES</t>
  </si>
  <si>
    <t>EXPORTACIONES  MENSUAL DE CARNE DE BOVINO 2009-2019
 KILOGRAMOS</t>
  </si>
  <si>
    <t>EXPORTACIONES  MENSUAL DE CARNE DE PORCINO 2009-2019 KILOGRAMOS</t>
  </si>
  <si>
    <t>EXPORTACIONES  MENSUAL DE CARNE DE PORCINO 2009-2019
 DÓLARES</t>
  </si>
  <si>
    <t>EXPORTACIONES  MENSUAL DE CARNE DE POLLO Y PAVO 2009-2019
 KILOGRAMOS</t>
  </si>
  <si>
    <t>EXPORTACIONES  MENSUAL DE CARNE DE POLLO Y PAVO 2009-2019
 DÓLARES</t>
  </si>
  <si>
    <t> 2019/01</t>
  </si>
  <si>
    <t>2019/02</t>
  </si>
  <si>
    <t> 2019/02</t>
  </si>
  <si>
    <t>2019/03</t>
  </si>
  <si>
    <t> 2019/03</t>
  </si>
  <si>
    <t>2019/04</t>
  </si>
  <si>
    <t> 2019/04</t>
  </si>
  <si>
    <t>2019/05</t>
  </si>
  <si>
    <t> 2019/05</t>
  </si>
  <si>
    <t>2019/06</t>
  </si>
  <si>
    <t> 2019/06</t>
  </si>
  <si>
    <t>2019/07</t>
  </si>
  <si>
    <t> 2019/07</t>
  </si>
  <si>
    <t>2019/08</t>
  </si>
  <si>
    <t> 2019/08</t>
  </si>
  <si>
    <t>2019/09</t>
  </si>
  <si>
    <t> 2019/09</t>
  </si>
  <si>
    <t>2019/10</t>
  </si>
  <si>
    <t> 2019/10</t>
  </si>
  <si>
    <t>2019/11</t>
  </si>
  <si>
    <t> 2019/11</t>
  </si>
  <si>
    <t>2019/12</t>
  </si>
  <si>
    <t> 2019/12</t>
  </si>
  <si>
    <t>NOTA: Actualizado hasta diciembre 2019</t>
  </si>
  <si>
    <t>NOTA: Actualizado hasta diciembre 2019.</t>
  </si>
  <si>
    <t>NOTA: Actualizado hasta diciembre  2019</t>
  </si>
  <si>
    <t>971.60</t>
  </si>
  <si>
    <t>1,812,570.08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</si>
</sst>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6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8" tint="0.39997558519241921"/>
      </left>
      <right/>
      <top style="double">
        <color theme="8"/>
      </top>
      <bottom style="thin">
        <color theme="8" tint="0.39997558519241921"/>
      </bottom>
      <diagonal/>
    </border>
    <border>
      <left style="thin">
        <color theme="9" tint="0.39997558519241921"/>
      </left>
      <right/>
      <top style="double">
        <color theme="9"/>
      </top>
      <bottom style="thin">
        <color theme="9" tint="0.39997558519241921"/>
      </bottom>
      <diagonal/>
    </border>
    <border>
      <left/>
      <right/>
      <top style="double">
        <color theme="9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double">
        <color theme="9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double">
        <color theme="8"/>
      </top>
      <bottom style="thin">
        <color theme="8" tint="0.39997558519241921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8" fillId="29" borderId="1" applyNumberFormat="0" applyAlignment="0" applyProtection="0"/>
    <xf numFmtId="0" fontId="9" fillId="30" borderId="0" applyNumberFormat="0" applyBorder="0" applyAlignment="0" applyProtection="0"/>
    <xf numFmtId="0" fontId="10" fillId="31" borderId="0" applyNumberFormat="0" applyBorder="0" applyAlignment="0" applyProtection="0"/>
    <xf numFmtId="0" fontId="1" fillId="32" borderId="4" applyNumberFormat="0" applyFont="0" applyAlignment="0" applyProtection="0"/>
    <xf numFmtId="0" fontId="11" fillId="21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162">
    <xf numFmtId="0" fontId="0" fillId="0" borderId="0" xfId="0"/>
    <xf numFmtId="0" fontId="0" fillId="0" borderId="0" xfId="0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4" fontId="0" fillId="0" borderId="0" xfId="0" applyNumberFormat="1" applyFont="1" applyFill="1" applyBorder="1" applyAlignment="1">
      <alignment horizontal="right"/>
    </xf>
    <xf numFmtId="4" fontId="0" fillId="0" borderId="0" xfId="0" applyNumberFormat="1" applyFont="1" applyFill="1" applyBorder="1" applyAlignment="1">
      <alignment horizontal="right" vertical="center"/>
    </xf>
    <xf numFmtId="4" fontId="0" fillId="0" borderId="0" xfId="0" applyNumberFormat="1" applyFont="1" applyFill="1" applyBorder="1" applyAlignment="1">
      <alignment horizontal="right" wrapText="1"/>
    </xf>
    <xf numFmtId="4" fontId="0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16" fillId="0" borderId="0" xfId="0" applyNumberFormat="1" applyFont="1" applyFill="1" applyBorder="1" applyAlignment="1">
      <alignment horizontal="right" vertical="center"/>
    </xf>
    <xf numFmtId="4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4" fontId="0" fillId="33" borderId="0" xfId="0" applyNumberFormat="1" applyFont="1" applyFill="1" applyBorder="1" applyAlignment="1">
      <alignment horizontal="right"/>
    </xf>
    <xf numFmtId="4" fontId="0" fillId="0" borderId="0" xfId="0" applyNumberFormat="1" applyAlignment="1"/>
    <xf numFmtId="49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17" fillId="0" borderId="0" xfId="0" applyFont="1" applyAlignment="1"/>
    <xf numFmtId="0" fontId="18" fillId="0" borderId="0" xfId="0" applyFont="1" applyAlignment="1"/>
    <xf numFmtId="4" fontId="0" fillId="0" borderId="0" xfId="0" applyNumberFormat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4" fontId="0" fillId="0" borderId="0" xfId="0" applyNumberFormat="1" applyFont="1" applyFill="1" applyAlignment="1">
      <alignment horizontal="right"/>
    </xf>
    <xf numFmtId="0" fontId="0" fillId="0" borderId="0" xfId="0" applyFont="1" applyFill="1" applyBorder="1" applyAlignment="1">
      <alignment horizontal="right"/>
    </xf>
    <xf numFmtId="4" fontId="0" fillId="0" borderId="0" xfId="0" applyNumberFormat="1" applyFont="1" applyFill="1" applyAlignment="1">
      <alignment horizontal="right" vertical="center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Border="1" applyAlignment="1">
      <alignment horizontal="right" vertical="center"/>
    </xf>
    <xf numFmtId="4" fontId="0" fillId="0" borderId="0" xfId="0" applyNumberFormat="1" applyFont="1" applyFill="1" applyAlignment="1">
      <alignment horizontal="right" vertical="center"/>
    </xf>
    <xf numFmtId="4" fontId="0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Border="1" applyAlignment="1">
      <alignment horizontal="right" vertical="center"/>
    </xf>
    <xf numFmtId="4" fontId="0" fillId="0" borderId="0" xfId="0" applyNumberFormat="1" applyFont="1" applyFill="1" applyAlignment="1">
      <alignment horizontal="right" vertical="center"/>
    </xf>
    <xf numFmtId="0" fontId="0" fillId="34" borderId="0" xfId="0" applyFill="1"/>
    <xf numFmtId="4" fontId="16" fillId="33" borderId="0" xfId="0" applyNumberFormat="1" applyFont="1" applyFill="1" applyBorder="1" applyAlignment="1">
      <alignment horizontal="right"/>
    </xf>
    <xf numFmtId="39" fontId="16" fillId="33" borderId="0" xfId="0" applyNumberFormat="1" applyFont="1" applyFill="1" applyBorder="1" applyAlignment="1">
      <alignment horizontal="right"/>
    </xf>
    <xf numFmtId="4" fontId="16" fillId="33" borderId="0" xfId="0" applyNumberFormat="1" applyFont="1" applyFill="1" applyBorder="1" applyAlignment="1">
      <alignment horizontal="right" vertical="center"/>
    </xf>
    <xf numFmtId="0" fontId="5" fillId="35" borderId="9" xfId="0" applyFont="1" applyFill="1" applyBorder="1" applyAlignment="1">
      <alignment horizontal="center" vertical="center"/>
    </xf>
    <xf numFmtId="4" fontId="0" fillId="0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5" fillId="34" borderId="10" xfId="0" applyFont="1" applyFill="1" applyBorder="1" applyAlignment="1">
      <alignment horizontal="center" vertical="center"/>
    </xf>
    <xf numFmtId="0" fontId="5" fillId="34" borderId="10" xfId="0" applyNumberFormat="1" applyFont="1" applyFill="1" applyBorder="1" applyAlignment="1">
      <alignment horizontal="center" vertical="center"/>
    </xf>
    <xf numFmtId="4" fontId="5" fillId="35" borderId="9" xfId="0" applyNumberFormat="1" applyFont="1" applyFill="1" applyBorder="1" applyAlignment="1">
      <alignment horizontal="center" vertical="center"/>
    </xf>
    <xf numFmtId="4" fontId="5" fillId="34" borderId="10" xfId="0" applyNumberFormat="1" applyFont="1" applyFill="1" applyBorder="1" applyAlignment="1">
      <alignment horizontal="center" vertical="center"/>
    </xf>
    <xf numFmtId="4" fontId="0" fillId="0" borderId="0" xfId="0" applyNumberFormat="1" applyFont="1" applyFill="1" applyAlignment="1">
      <alignment horizontal="right"/>
    </xf>
    <xf numFmtId="4" fontId="16" fillId="0" borderId="0" xfId="0" applyNumberFormat="1" applyFont="1" applyAlignment="1">
      <alignment horizontal="right"/>
    </xf>
    <xf numFmtId="4" fontId="0" fillId="0" borderId="0" xfId="0" applyNumberFormat="1" applyFont="1" applyFill="1" applyBorder="1" applyAlignment="1">
      <alignment horizontal="right" vertical="center"/>
    </xf>
    <xf numFmtId="4" fontId="0" fillId="0" borderId="0" xfId="0" applyNumberFormat="1" applyFont="1" applyFill="1" applyAlignment="1">
      <alignment horizontal="right" vertical="center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Border="1" applyAlignment="1">
      <alignment horizontal="right" vertical="center"/>
    </xf>
    <xf numFmtId="4" fontId="0" fillId="0" borderId="0" xfId="0" applyNumberFormat="1" applyFont="1" applyFill="1" applyAlignment="1">
      <alignment horizontal="right" vertical="center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 vertical="center"/>
    </xf>
    <xf numFmtId="4" fontId="0" fillId="0" borderId="0" xfId="0" applyNumberFormat="1" applyFont="1" applyFill="1" applyBorder="1" applyAlignment="1">
      <alignment horizontal="right" vertical="center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 vertical="center"/>
    </xf>
    <xf numFmtId="0" fontId="16" fillId="35" borderId="11" xfId="0" applyFont="1" applyFill="1" applyBorder="1"/>
    <xf numFmtId="0" fontId="16" fillId="34" borderId="12" xfId="0" applyFont="1" applyFill="1" applyBorder="1" applyAlignment="1"/>
    <xf numFmtId="4" fontId="16" fillId="33" borderId="13" xfId="0" applyNumberFormat="1" applyFont="1" applyFill="1" applyBorder="1" applyAlignment="1">
      <alignment horizontal="right"/>
    </xf>
    <xf numFmtId="4" fontId="16" fillId="33" borderId="14" xfId="0" applyNumberFormat="1" applyFont="1" applyFill="1" applyBorder="1" applyAlignment="1">
      <alignment horizontal="right"/>
    </xf>
    <xf numFmtId="0" fontId="16" fillId="34" borderId="12" xfId="0" applyFont="1" applyFill="1" applyBorder="1"/>
    <xf numFmtId="0" fontId="16" fillId="34" borderId="12" xfId="0" applyFont="1" applyFill="1" applyBorder="1" applyAlignment="1">
      <alignment horizontal="center" vertical="center"/>
    </xf>
    <xf numFmtId="4" fontId="0" fillId="33" borderId="0" xfId="0" applyNumberFormat="1" applyFont="1" applyFill="1" applyBorder="1" applyAlignment="1">
      <alignment horizontal="right" vertical="center"/>
    </xf>
    <xf numFmtId="4" fontId="21" fillId="0" borderId="0" xfId="0" applyNumberFormat="1" applyFont="1" applyFill="1" applyAlignment="1">
      <alignment horizontal="right" vertical="center"/>
    </xf>
    <xf numFmtId="4" fontId="21" fillId="0" borderId="0" xfId="0" applyNumberFormat="1" applyFont="1" applyFill="1" applyBorder="1" applyAlignment="1">
      <alignment horizontal="right"/>
    </xf>
    <xf numFmtId="0" fontId="5" fillId="34" borderId="15" xfId="0" applyFont="1" applyFill="1" applyBorder="1" applyAlignment="1">
      <alignment horizontal="center" vertical="center"/>
    </xf>
    <xf numFmtId="4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>
      <alignment vertical="center"/>
    </xf>
    <xf numFmtId="4" fontId="0" fillId="0" borderId="0" xfId="0" applyNumberFormat="1" applyFont="1" applyFill="1" applyAlignment="1"/>
    <xf numFmtId="4" fontId="0" fillId="0" borderId="0" xfId="0" applyNumberFormat="1" applyBorder="1" applyAlignment="1">
      <alignment horizontal="right"/>
    </xf>
    <xf numFmtId="4" fontId="16" fillId="0" borderId="0" xfId="0" applyNumberFormat="1" applyFont="1" applyBorder="1" applyAlignment="1">
      <alignment horizontal="right"/>
    </xf>
    <xf numFmtId="0" fontId="5" fillId="35" borderId="16" xfId="0" applyFont="1" applyFill="1" applyBorder="1" applyAlignment="1">
      <alignment horizontal="center" vertical="center"/>
    </xf>
    <xf numFmtId="4" fontId="21" fillId="0" borderId="0" xfId="0" applyNumberFormat="1" applyFont="1" applyFill="1" applyAlignment="1">
      <alignment horizontal="right"/>
    </xf>
    <xf numFmtId="4" fontId="5" fillId="34" borderId="15" xfId="0" applyNumberFormat="1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right"/>
    </xf>
    <xf numFmtId="0" fontId="22" fillId="0" borderId="0" xfId="0" applyFont="1" applyFill="1"/>
    <xf numFmtId="2" fontId="0" fillId="0" borderId="0" xfId="0" applyNumberFormat="1" applyAlignment="1">
      <alignment horizontal="right"/>
    </xf>
    <xf numFmtId="0" fontId="0" fillId="0" borderId="0" xfId="0" applyNumberFormat="1"/>
    <xf numFmtId="4" fontId="23" fillId="0" borderId="0" xfId="0" applyNumberFormat="1" applyFont="1" applyFill="1" applyAlignment="1">
      <alignment horizontal="right"/>
    </xf>
    <xf numFmtId="4" fontId="23" fillId="0" borderId="0" xfId="0" applyNumberFormat="1" applyFont="1" applyFill="1" applyBorder="1" applyAlignment="1">
      <alignment horizontal="right"/>
    </xf>
    <xf numFmtId="4" fontId="0" fillId="0" borderId="0" xfId="0" applyNumberFormat="1" applyFont="1" applyFill="1" applyBorder="1" applyAlignment="1">
      <alignment horizontal="center"/>
    </xf>
    <xf numFmtId="4" fontId="23" fillId="0" borderId="0" xfId="0" applyNumberFormat="1" applyFont="1" applyFill="1" applyAlignment="1">
      <alignment horizontal="right" vertical="center"/>
    </xf>
    <xf numFmtId="0" fontId="0" fillId="0" borderId="0" xfId="0" applyNumberFormat="1" applyAlignment="1">
      <alignment horizontal="right"/>
    </xf>
    <xf numFmtId="4" fontId="24" fillId="0" borderId="0" xfId="0" applyNumberFormat="1" applyFont="1" applyFill="1" applyAlignment="1">
      <alignment horizontal="right"/>
    </xf>
    <xf numFmtId="4" fontId="24" fillId="0" borderId="0" xfId="0" applyNumberFormat="1" applyFont="1" applyFill="1" applyBorder="1" applyAlignment="1">
      <alignment horizontal="right"/>
    </xf>
    <xf numFmtId="4" fontId="24" fillId="0" borderId="0" xfId="0" applyNumberFormat="1" applyFont="1" applyFill="1" applyAlignment="1">
      <alignment horizontal="right" vertical="center"/>
    </xf>
    <xf numFmtId="4" fontId="25" fillId="0" borderId="0" xfId="0" applyNumberFormat="1" applyFont="1" applyFill="1" applyAlignment="1">
      <alignment horizontal="right"/>
    </xf>
    <xf numFmtId="4" fontId="25" fillId="0" borderId="0" xfId="0" applyNumberFormat="1" applyFont="1" applyFill="1" applyBorder="1" applyAlignment="1">
      <alignment horizontal="right"/>
    </xf>
    <xf numFmtId="4" fontId="25" fillId="0" borderId="0" xfId="0" applyNumberFormat="1" applyFont="1" applyFill="1" applyAlignment="1">
      <alignment horizontal="right" vertical="center"/>
    </xf>
    <xf numFmtId="4" fontId="0" fillId="0" borderId="0" xfId="0" applyNumberFormat="1" applyFont="1" applyFill="1" applyAlignment="1">
      <alignment horizontal="center" vertical="center"/>
    </xf>
    <xf numFmtId="4" fontId="16" fillId="33" borderId="17" xfId="0" applyNumberFormat="1" applyFont="1" applyFill="1" applyBorder="1" applyAlignment="1">
      <alignment horizontal="right"/>
    </xf>
    <xf numFmtId="4" fontId="0" fillId="36" borderId="18" xfId="0" applyNumberFormat="1" applyFont="1" applyFill="1" applyBorder="1"/>
    <xf numFmtId="4" fontId="0" fillId="0" borderId="18" xfId="0" applyNumberFormat="1" applyFont="1" applyBorder="1"/>
    <xf numFmtId="4" fontId="16" fillId="33" borderId="18" xfId="0" applyNumberFormat="1" applyFont="1" applyFill="1" applyBorder="1" applyAlignment="1">
      <alignment horizontal="right"/>
    </xf>
    <xf numFmtId="4" fontId="16" fillId="36" borderId="19" xfId="0" applyNumberFormat="1" applyFont="1" applyFill="1" applyBorder="1" applyAlignment="1">
      <alignment horizontal="right"/>
    </xf>
    <xf numFmtId="4" fontId="0" fillId="0" borderId="0" xfId="0" applyNumberFormat="1" applyBorder="1"/>
    <xf numFmtId="4" fontId="0" fillId="0" borderId="20" xfId="0" applyNumberFormat="1" applyFont="1" applyBorder="1"/>
    <xf numFmtId="4" fontId="26" fillId="0" borderId="0" xfId="0" applyNumberFormat="1" applyFont="1" applyFill="1" applyAlignment="1">
      <alignment horizontal="right"/>
    </xf>
    <xf numFmtId="4" fontId="26" fillId="0" borderId="0" xfId="0" applyNumberFormat="1" applyFont="1" applyFill="1" applyBorder="1" applyAlignment="1">
      <alignment horizontal="right"/>
    </xf>
    <xf numFmtId="4" fontId="27" fillId="0" borderId="0" xfId="0" applyNumberFormat="1" applyFont="1" applyFill="1" applyBorder="1"/>
    <xf numFmtId="4" fontId="16" fillId="0" borderId="19" xfId="0" applyNumberFormat="1" applyFont="1" applyBorder="1"/>
    <xf numFmtId="4" fontId="28" fillId="0" borderId="0" xfId="0" applyNumberFormat="1" applyFont="1" applyFill="1" applyAlignment="1">
      <alignment horizontal="right"/>
    </xf>
    <xf numFmtId="4" fontId="0" fillId="36" borderId="20" xfId="0" applyNumberFormat="1" applyFont="1" applyFill="1" applyBorder="1"/>
    <xf numFmtId="4" fontId="0" fillId="0" borderId="17" xfId="0" applyNumberFormat="1" applyFont="1" applyBorder="1" applyAlignment="1">
      <alignment horizontal="right" vertical="center"/>
    </xf>
    <xf numFmtId="4" fontId="28" fillId="0" borderId="0" xfId="0" applyNumberFormat="1" applyFont="1" applyFill="1" applyBorder="1" applyAlignment="1">
      <alignment horizontal="right"/>
    </xf>
    <xf numFmtId="0" fontId="5" fillId="34" borderId="15" xfId="0" applyNumberFormat="1" applyFont="1" applyFill="1" applyBorder="1" applyAlignment="1">
      <alignment horizontal="center" vertical="center"/>
    </xf>
    <xf numFmtId="4" fontId="0" fillId="37" borderId="17" xfId="0" applyNumberFormat="1" applyFont="1" applyFill="1" applyBorder="1"/>
    <xf numFmtId="4" fontId="16" fillId="37" borderId="21" xfId="0" applyNumberFormat="1" applyFont="1" applyFill="1" applyBorder="1"/>
    <xf numFmtId="4" fontId="0" fillId="36" borderId="18" xfId="0" applyNumberFormat="1" applyFont="1" applyFill="1" applyBorder="1" applyAlignment="1">
      <alignment horizontal="right"/>
    </xf>
    <xf numFmtId="4" fontId="16" fillId="36" borderId="19" xfId="0" applyNumberFormat="1" applyFont="1" applyFill="1" applyBorder="1"/>
    <xf numFmtId="4" fontId="0" fillId="38" borderId="0" xfId="0" applyNumberFormat="1" applyFont="1" applyFill="1" applyBorder="1" applyAlignment="1">
      <alignment horizontal="right" wrapText="1"/>
    </xf>
    <xf numFmtId="4" fontId="16" fillId="38" borderId="0" xfId="0" applyNumberFormat="1" applyFont="1" applyFill="1" applyBorder="1" applyAlignment="1">
      <alignment horizontal="right" vertical="center" wrapText="1"/>
    </xf>
    <xf numFmtId="4" fontId="0" fillId="38" borderId="0" xfId="0" applyNumberFormat="1" applyFont="1" applyFill="1" applyBorder="1" applyAlignment="1">
      <alignment horizontal="right" vertical="center" wrapText="1"/>
    </xf>
    <xf numFmtId="4" fontId="29" fillId="0" borderId="0" xfId="0" applyNumberFormat="1" applyFont="1" applyFill="1" applyAlignment="1">
      <alignment horizontal="right"/>
    </xf>
    <xf numFmtId="0" fontId="30" fillId="0" borderId="0" xfId="0" applyFont="1"/>
    <xf numFmtId="4" fontId="0" fillId="0" borderId="0" xfId="0" applyNumberFormat="1" applyFont="1"/>
    <xf numFmtId="4" fontId="29" fillId="0" borderId="0" xfId="0" applyNumberFormat="1" applyFont="1" applyFill="1" applyAlignment="1">
      <alignment horizontal="right" vertical="center"/>
    </xf>
    <xf numFmtId="4" fontId="16" fillId="0" borderId="0" xfId="0" applyNumberFormat="1" applyFont="1"/>
    <xf numFmtId="4" fontId="16" fillId="0" borderId="0" xfId="0" applyNumberFormat="1" applyFont="1" applyAlignment="1"/>
    <xf numFmtId="4" fontId="31" fillId="0" borderId="0" xfId="0" applyNumberFormat="1" applyFont="1" applyFill="1" applyAlignment="1">
      <alignment horizontal="right"/>
    </xf>
    <xf numFmtId="2" fontId="0" fillId="36" borderId="18" xfId="0" applyNumberFormat="1" applyFont="1" applyFill="1" applyBorder="1" applyAlignment="1">
      <alignment horizontal="right"/>
    </xf>
    <xf numFmtId="4" fontId="31" fillId="0" borderId="0" xfId="0" applyNumberFormat="1" applyFont="1" applyFill="1" applyAlignment="1">
      <alignment horizontal="right" vertical="center"/>
    </xf>
    <xf numFmtId="4" fontId="0" fillId="39" borderId="0" xfId="0" applyNumberFormat="1" applyFont="1" applyFill="1"/>
    <xf numFmtId="4" fontId="16" fillId="39" borderId="0" xfId="0" applyNumberFormat="1" applyFont="1" applyFill="1"/>
    <xf numFmtId="4" fontId="0" fillId="39" borderId="0" xfId="0" applyNumberFormat="1" applyFill="1" applyAlignment="1"/>
    <xf numFmtId="0" fontId="0" fillId="39" borderId="0" xfId="0" applyNumberFormat="1" applyFill="1" applyAlignment="1">
      <alignment horizontal="right"/>
    </xf>
    <xf numFmtId="4" fontId="16" fillId="39" borderId="0" xfId="0" applyNumberFormat="1" applyFont="1" applyFill="1" applyAlignment="1"/>
    <xf numFmtId="4" fontId="0" fillId="0" borderId="0" xfId="0" applyNumberFormat="1" applyFill="1"/>
    <xf numFmtId="4" fontId="0" fillId="40" borderId="0" xfId="0" applyNumberFormat="1" applyFill="1"/>
    <xf numFmtId="4" fontId="16" fillId="40" borderId="0" xfId="0" applyNumberFormat="1" applyFont="1" applyFill="1"/>
    <xf numFmtId="4" fontId="0" fillId="39" borderId="0" xfId="0" applyNumberFormat="1" applyFill="1"/>
    <xf numFmtId="4" fontId="0" fillId="39" borderId="0" xfId="0" applyNumberFormat="1" applyFill="1" applyAlignment="1">
      <alignment horizontal="right"/>
    </xf>
    <xf numFmtId="4" fontId="16" fillId="39" borderId="0" xfId="0" applyNumberFormat="1" applyFont="1" applyFill="1" applyAlignment="1">
      <alignment horizontal="right"/>
    </xf>
    <xf numFmtId="4" fontId="32" fillId="0" borderId="0" xfId="0" applyNumberFormat="1" applyFont="1" applyFill="1" applyAlignment="1">
      <alignment horizontal="right"/>
    </xf>
    <xf numFmtId="4" fontId="32" fillId="0" borderId="0" xfId="0" applyNumberFormat="1" applyFont="1" applyFill="1" applyAlignment="1">
      <alignment horizontal="right" vertical="center"/>
    </xf>
    <xf numFmtId="4" fontId="33" fillId="0" borderId="0" xfId="0" applyNumberFormat="1" applyFont="1" applyFill="1" applyAlignment="1">
      <alignment horizontal="right"/>
    </xf>
    <xf numFmtId="4" fontId="33" fillId="0" borderId="0" xfId="0" applyNumberFormat="1" applyFont="1" applyFill="1" applyAlignment="1">
      <alignment horizontal="right" vertical="center"/>
    </xf>
    <xf numFmtId="4" fontId="34" fillId="0" borderId="0" xfId="0" applyNumberFormat="1" applyFont="1" applyFill="1" applyAlignment="1">
      <alignment horizontal="right"/>
    </xf>
    <xf numFmtId="4" fontId="35" fillId="0" borderId="0" xfId="0" applyNumberFormat="1" applyFont="1" applyFill="1" applyAlignment="1">
      <alignment horizontal="right"/>
    </xf>
    <xf numFmtId="4" fontId="36" fillId="0" borderId="0" xfId="0" applyNumberFormat="1" applyFont="1" applyFill="1" applyAlignment="1">
      <alignment horizontal="right"/>
    </xf>
    <xf numFmtId="2" fontId="0" fillId="39" borderId="0" xfId="0" applyNumberFormat="1" applyFill="1" applyAlignment="1">
      <alignment horizontal="right"/>
    </xf>
    <xf numFmtId="4" fontId="37" fillId="0" borderId="0" xfId="0" applyNumberFormat="1" applyFont="1" applyFill="1" applyAlignment="1">
      <alignment horizontal="right"/>
    </xf>
    <xf numFmtId="0" fontId="5" fillId="34" borderId="0" xfId="0" applyFont="1" applyFill="1" applyBorder="1" applyAlignment="1">
      <alignment horizontal="center" vertical="center"/>
    </xf>
    <xf numFmtId="0" fontId="5" fillId="35" borderId="0" xfId="0" applyFont="1" applyFill="1" applyBorder="1" applyAlignment="1">
      <alignment horizontal="center" vertical="center"/>
    </xf>
    <xf numFmtId="0" fontId="5" fillId="34" borderId="0" xfId="0" applyNumberFormat="1" applyFont="1" applyFill="1" applyBorder="1" applyAlignment="1">
      <alignment horizontal="center" vertical="center"/>
    </xf>
    <xf numFmtId="4" fontId="5" fillId="35" borderId="0" xfId="0" applyNumberFormat="1" applyFont="1" applyFill="1" applyBorder="1" applyAlignment="1">
      <alignment horizontal="center" vertical="center"/>
    </xf>
    <xf numFmtId="4" fontId="5" fillId="34" borderId="0" xfId="0" applyNumberFormat="1" applyFont="1" applyFill="1" applyBorder="1" applyAlignment="1">
      <alignment horizontal="center" vertical="center"/>
    </xf>
    <xf numFmtId="4" fontId="16" fillId="33" borderId="22" xfId="0" applyNumberFormat="1" applyFont="1" applyFill="1" applyBorder="1" applyAlignment="1">
      <alignment horizontal="right"/>
    </xf>
    <xf numFmtId="4" fontId="39" fillId="33" borderId="0" xfId="0" applyNumberFormat="1" applyFont="1" applyFill="1" applyBorder="1" applyAlignment="1">
      <alignment horizontal="right"/>
    </xf>
    <xf numFmtId="4" fontId="38" fillId="0" borderId="0" xfId="0" applyNumberFormat="1" applyFont="1" applyFill="1" applyBorder="1" applyAlignment="1">
      <alignment horizontal="center" vertical="center"/>
    </xf>
    <xf numFmtId="4" fontId="38" fillId="33" borderId="0" xfId="0" applyNumberFormat="1" applyFont="1" applyFill="1" applyBorder="1" applyAlignment="1">
      <alignment horizontal="right" vertical="center"/>
    </xf>
    <xf numFmtId="0" fontId="0" fillId="41" borderId="0" xfId="0" applyFont="1" applyFill="1" applyBorder="1" applyAlignment="1">
      <alignment horizontal="center" vertical="center"/>
    </xf>
    <xf numFmtId="0" fontId="0" fillId="42" borderId="0" xfId="0" applyFill="1"/>
    <xf numFmtId="0" fontId="14" fillId="0" borderId="0" xfId="37" applyAlignment="1">
      <alignment horizontal="center" wrapText="1"/>
    </xf>
    <xf numFmtId="0" fontId="20" fillId="0" borderId="0" xfId="37" applyFont="1" applyAlignment="1">
      <alignment horizontal="center" wrapText="1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3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i val="0"/>
        <color theme="1"/>
      </font>
    </dxf>
    <dxf>
      <font>
        <b/>
        <i val="0"/>
        <color theme="0"/>
      </font>
      <fill>
        <patternFill>
          <bgColor theme="9"/>
        </patternFill>
      </fill>
    </dxf>
    <dxf>
      <font>
        <b/>
        <color theme="1"/>
      </font>
      <border>
        <top style="double">
          <color theme="9"/>
        </top>
      </border>
    </dxf>
    <dxf>
      <font>
        <b/>
        <color theme="0"/>
      </font>
      <fill>
        <patternFill patternType="solid">
          <fgColor theme="9"/>
          <bgColor theme="9"/>
        </patternFill>
      </fill>
    </dxf>
    <dxf>
      <font>
        <color theme="1"/>
      </font>
      <border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horizontal style="thin">
          <color theme="9" tint="0.39997558519241921"/>
        </horizontal>
      </border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theme="8" tint="0.79998168889431442"/>
          <bgColor theme="8" tint="0.79998168889431442"/>
        </patternFill>
      </fill>
    </dxf>
    <dxf>
      <font>
        <b/>
        <i val="0"/>
        <color theme="1"/>
      </font>
    </dxf>
    <dxf>
      <font>
        <b/>
        <i val="0"/>
        <color theme="0"/>
      </font>
      <fill>
        <patternFill>
          <bgColor theme="8"/>
        </patternFill>
      </fill>
    </dxf>
    <dxf>
      <font>
        <b/>
        <color theme="1"/>
      </font>
      <border>
        <top style="double">
          <color theme="8"/>
        </top>
      </border>
    </dxf>
    <dxf>
      <font>
        <b/>
        <color theme="0"/>
      </font>
      <fill>
        <patternFill patternType="solid">
          <fgColor theme="8"/>
          <bgColor theme="8"/>
        </patternFill>
      </fill>
    </dxf>
    <dxf>
      <font>
        <color theme="1"/>
      </font>
      <border>
        <left style="thin">
          <color theme="8" tint="0.39997558519241921"/>
        </left>
        <right style="thin">
          <color theme="8" tint="0.39997558519241921"/>
        </right>
        <top style="thin">
          <color theme="8" tint="0.39997558519241921"/>
        </top>
        <bottom style="thin">
          <color theme="8" tint="0.39997558519241921"/>
        </bottom>
        <horizontal style="thin">
          <color theme="8" tint="0.39997558519241921"/>
        </horizontal>
      </border>
    </dxf>
  </dxfs>
  <tableStyles count="2" defaultTableStyle="TableStyleMedium2" defaultPivotStyle="PivotStyleLight16">
    <tableStyle name="TableStyleMedium6 2" pivot="0" count="7">
      <tableStyleElement type="wholeTable" dxfId="324"/>
      <tableStyleElement type="headerRow" dxfId="323"/>
      <tableStyleElement type="totalRow" dxfId="322"/>
      <tableStyleElement type="firstColumn" dxfId="321"/>
      <tableStyleElement type="lastColumn" dxfId="320"/>
      <tableStyleElement type="firstRowStripe" dxfId="319"/>
      <tableStyleElement type="firstColumnStripe" dxfId="318"/>
    </tableStyle>
    <tableStyle name="TableStyleMedium7 2" pivot="0" count="7">
      <tableStyleElement type="wholeTable" dxfId="317"/>
      <tableStyleElement type="headerRow" dxfId="316"/>
      <tableStyleElement type="totalRow" dxfId="315"/>
      <tableStyleElement type="firstColumn" dxfId="314"/>
      <tableStyleElement type="lastColumn" dxfId="313"/>
      <tableStyleElement type="firstRowStripe" dxfId="312"/>
      <tableStyleElement type="firstColumnStripe" dxfId="3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Tabla2" displayName="Tabla2" ref="A2:M146" totalsRowCount="1">
  <tableColumns count="13">
    <tableColumn id="1" name="Código SAC" totalsRowDxfId="310"/>
    <tableColumn id="3" name=" 0713331000" totalsRowFunction="custom" totalsRowDxfId="309">
      <totalsRowFormula>SUBTOTAL(109,B134:B145)</totalsRowFormula>
    </tableColumn>
    <tableColumn id="4" name=" 0713332000" totalsRowFunction="custom" totalsRowDxfId="308">
      <totalsRowFormula>SUBTOTAL(109,C134:C145)</totalsRowFormula>
    </tableColumn>
    <tableColumn id="5" name=" 0713334000" totalsRowFunction="custom" totalsRowDxfId="307">
      <totalsRowFormula>SUBTOTAL(109,D134:D145)</totalsRowFormula>
    </tableColumn>
    <tableColumn id="6" name=" 1001190000" totalsRowFunction="custom" totalsRowDxfId="306">
      <totalsRowFormula>SUBTOTAL(109,E134:E145)</totalsRowFormula>
    </tableColumn>
    <tableColumn id="2" name="1001990000" totalsRowFunction="custom" dataDxfId="305" totalsRowDxfId="304">
      <totalsRowFormula>SUBTOTAL(109,F134:F145)</totalsRowFormula>
    </tableColumn>
    <tableColumn id="7" name=" 1005902000" totalsRowFunction="custom" totalsRowDxfId="303">
      <totalsRowFormula>SUBTOTAL(109,G134:G145)</totalsRowFormula>
    </tableColumn>
    <tableColumn id="8" name=" 1005903000" totalsRowFunction="custom" totalsRowDxfId="302">
      <totalsRowFormula>SUBTOTAL(109,H134:H145)</totalsRowFormula>
    </tableColumn>
    <tableColumn id="9" name=" 1006109000" totalsRowFunction="custom" totalsRowDxfId="301">
      <totalsRowFormula>SUBTOTAL(109,I134:I145)</totalsRowFormula>
    </tableColumn>
    <tableColumn id="10" name=" 1006309000" totalsRowFunction="custom" totalsRowDxfId="300">
      <totalsRowFormula>SUBTOTAL(109,J134:J145)</totalsRowFormula>
    </tableColumn>
    <tableColumn id="11" name=" 1006400000" totalsRowFunction="custom" totalsRowDxfId="299">
      <totalsRowFormula>SUBTOTAL(109,K134:K145)</totalsRowFormula>
    </tableColumn>
    <tableColumn id="12" name=" 1007900000" totalsRowFunction="custom" totalsRowDxfId="298">
      <totalsRowFormula>SUBTOTAL(109,L134:L145)</totalsRowFormula>
    </tableColumn>
    <tableColumn id="13" name="totales" totalsRowFunction="custom" totalsRowDxfId="297">
      <totalsRowFormula>SUBTOTAL(109,M134:M145)</totalsRowFormula>
    </tableColumn>
  </tableColumns>
  <tableStyleInfo name="TableStyleMedium6 2" showFirstColumn="1" showLastColumn="1" showRowStripes="1" showColumnStripes="0"/>
</table>
</file>

<file path=xl/tables/table10.xml><?xml version="1.0" encoding="utf-8"?>
<table xmlns="http://schemas.openxmlformats.org/spreadsheetml/2006/main" id="10" name="Tabla10" displayName="Tabla10" ref="A2:H146" totalsRowCount="1">
  <autoFilter ref="A2:H14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Código SAC"/>
    <tableColumn id="2" name=" 0201100000" totalsRowFunction="custom" totalsRowDxfId="65">
      <totalsRowFormula>SUBTOTAL(109,B134:B143)</totalsRowFormula>
    </tableColumn>
    <tableColumn id="3" name=" 0201200000" totalsRowFunction="custom" totalsRowDxfId="64">
      <totalsRowFormula>SUBTOTAL(109,C134:C143)</totalsRowFormula>
    </tableColumn>
    <tableColumn id="4" name=" 0201300000" totalsRowFunction="custom" totalsRowDxfId="63">
      <totalsRowFormula>SUBTOTAL(109,D134:D143)</totalsRowFormula>
    </tableColumn>
    <tableColumn id="8" name=" 0202100000" totalsRowFunction="custom" dataDxfId="62" totalsRowDxfId="61">
      <totalsRowFormula>SUBTOTAL(109,E134:E143)</totalsRowFormula>
    </tableColumn>
    <tableColumn id="5" name=" 0202200000" totalsRowFunction="custom" totalsRowDxfId="60">
      <totalsRowFormula>SUBTOTAL(109,F134:F143)</totalsRowFormula>
    </tableColumn>
    <tableColumn id="6" name=" 0202300000" totalsRowFunction="custom" totalsRowDxfId="59">
      <totalsRowFormula>SUBTOTAL(109,G134:G143)</totalsRowFormula>
    </tableColumn>
    <tableColumn id="7" name="totales" totalsRowFunction="custom" totalsRowDxfId="58">
      <totalsRowFormula>SUBTOTAL(109,H134:H143)</totalsRowFormula>
    </tableColumn>
  </tableColumns>
  <tableStyleInfo name="TableStyleMedium7 2" showFirstColumn="1" showLastColumn="1" showRowStripes="1" showColumnStripes="0"/>
</table>
</file>

<file path=xl/tables/table11.xml><?xml version="1.0" encoding="utf-8"?>
<table xmlns="http://schemas.openxmlformats.org/spreadsheetml/2006/main" id="11" name="Tabla11" displayName="Tabla11" ref="A2:H146" totalsRowCount="1">
  <tableColumns count="8">
    <tableColumn id="1" name="Código SAC"/>
    <tableColumn id="8" name="203110000" totalsRowFunction="custom" dataDxfId="57" totalsRowDxfId="56">
      <totalsRowFormula>SUBTOTAL(109,B134:B145)</totalsRowFormula>
    </tableColumn>
    <tableColumn id="2" name=" 0203120000" totalsRowFunction="custom" totalsRowDxfId="55">
      <totalsRowFormula>SUBTOTAL(109,C134:C145)</totalsRowFormula>
    </tableColumn>
    <tableColumn id="3" name=" 0203190000" totalsRowFunction="custom" totalsRowDxfId="54">
      <totalsRowFormula>SUBTOTAL(109,D134:D145)</totalsRowFormula>
    </tableColumn>
    <tableColumn id="4" name=" 0203210000" totalsRowFunction="custom" totalsRowDxfId="53">
      <totalsRowFormula>SUBTOTAL(109,E134:E145)</totalsRowFormula>
    </tableColumn>
    <tableColumn id="5" name=" 0203220000" totalsRowFunction="custom" totalsRowDxfId="52">
      <totalsRowFormula>SUBTOTAL(109,F134:F145)</totalsRowFormula>
    </tableColumn>
    <tableColumn id="6" name=" 0203290000" totalsRowFunction="custom" totalsRowDxfId="51">
      <totalsRowFormula>SUBTOTAL(109,G134:G145)</totalsRowFormula>
    </tableColumn>
    <tableColumn id="7" name="totales" totalsRowFunction="custom" totalsRowDxfId="50">
      <totalsRowFormula>SUBTOTAL(109,H134:H145)</totalsRowFormula>
    </tableColumn>
  </tableColumns>
  <tableStyleInfo name="TableStyleMedium6 2" showFirstColumn="1" showLastColumn="1" showRowStripes="1" showColumnStripes="0"/>
</table>
</file>

<file path=xl/tables/table12.xml><?xml version="1.0" encoding="utf-8"?>
<table xmlns="http://schemas.openxmlformats.org/spreadsheetml/2006/main" id="12" name="Tabla12" displayName="Tabla12" ref="A2:H146" totalsRowCount="1">
  <tableColumns count="8">
    <tableColumn id="1" name="Código SAC"/>
    <tableColumn id="8" name="203110000" totalsRowFunction="custom" dataDxfId="49" totalsRowDxfId="48">
      <totalsRowFormula>SUBTOTAL(109,B134:B144)</totalsRowFormula>
    </tableColumn>
    <tableColumn id="2" name=" 0203120000" totalsRowFunction="custom" totalsRowDxfId="47">
      <totalsRowFormula>SUBTOTAL(109,C134:C144)</totalsRowFormula>
    </tableColumn>
    <tableColumn id="3" name=" 0203190000" totalsRowFunction="custom" totalsRowDxfId="46">
      <totalsRowFormula>SUBTOTAL(109,D134:D144)</totalsRowFormula>
    </tableColumn>
    <tableColumn id="4" name=" 0203210000" totalsRowFunction="custom" totalsRowDxfId="45">
      <totalsRowFormula>SUBTOTAL(109,E134:E144)</totalsRowFormula>
    </tableColumn>
    <tableColumn id="5" name=" 0203220000" totalsRowFunction="custom" totalsRowDxfId="44">
      <totalsRowFormula>SUBTOTAL(109,F134:F144)</totalsRowFormula>
    </tableColumn>
    <tableColumn id="6" name=" 0203290000" totalsRowFunction="custom" totalsRowDxfId="43">
      <totalsRowFormula>SUBTOTAL(109,G134:G144)</totalsRowFormula>
    </tableColumn>
    <tableColumn id="7" name="totales" totalsRowFunction="custom" totalsRowDxfId="42">
      <totalsRowFormula>SUBTOTAL(109,H134:H144)</totalsRowFormula>
    </tableColumn>
  </tableColumns>
  <tableStyleInfo name="TableStyleMedium7 2" showFirstColumn="1" showLastColumn="1" showRowStripes="1" showColumnStripes="0"/>
</table>
</file>

<file path=xl/tables/table13.xml><?xml version="1.0" encoding="utf-8"?>
<table xmlns="http://schemas.openxmlformats.org/spreadsheetml/2006/main" id="14" name="Tabla14" displayName="Tabla14" ref="A2:U145" headerRowDxfId="41">
  <tableColumns count="21">
    <tableColumn id="1" name="Código SAC"/>
    <tableColumn id="2" name=" 0207110000" totalsRowFunction="custom" totalsRowDxfId="40">
      <totalsRowFormula>SUBTOTAL(109,B82:B93)</totalsRowFormula>
    </tableColumn>
    <tableColumn id="3" name=" 0207120000" totalsRowFunction="custom" totalsRowDxfId="39">
      <totalsRowFormula>SUBTOTAL(109,C82:C93)</totalsRowFormula>
    </tableColumn>
    <tableColumn id="4" name=" 0207131000" totalsRowFunction="custom" totalsRowDxfId="38">
      <totalsRowFormula>SUBTOTAL(109,D82:D93)</totalsRowFormula>
    </tableColumn>
    <tableColumn id="5" name=" 0207139100" totalsRowFunction="custom" totalsRowDxfId="37">
      <totalsRowFormula>SUBTOTAL(109,E82:E93)</totalsRowFormula>
    </tableColumn>
    <tableColumn id="6" name=" 0207139200" totalsRowFunction="custom" totalsRowDxfId="36">
      <totalsRowFormula>SUBTOTAL(109,F82:F93)</totalsRowFormula>
    </tableColumn>
    <tableColumn id="7" name=" 0207139300" totalsRowFunction="custom" totalsRowDxfId="35">
      <totalsRowFormula>SUBTOTAL(109,G82:G93)</totalsRowFormula>
    </tableColumn>
    <tableColumn id="8" name=" 0207139400" totalsRowFunction="custom" totalsRowDxfId="34">
      <totalsRowFormula>SUBTOTAL(109,H82:H93)</totalsRowFormula>
    </tableColumn>
    <tableColumn id="9" name=" 0207139900" totalsRowFunction="custom" totalsRowDxfId="33">
      <totalsRowFormula>SUBTOTAL(109,I82:I93)</totalsRowFormula>
    </tableColumn>
    <tableColumn id="10" name=" 0207141000" totalsRowFunction="custom" totalsRowDxfId="32">
      <totalsRowFormula>SUBTOTAL(109,J82:J93)</totalsRowFormula>
    </tableColumn>
    <tableColumn id="11" name=" 0207149100" totalsRowFunction="custom" totalsRowDxfId="31">
      <totalsRowFormula>SUBTOTAL(109,K82:K93)</totalsRowFormula>
    </tableColumn>
    <tableColumn id="12" name=" 0207149200" totalsRowFunction="custom" totalsRowDxfId="30">
      <totalsRowFormula>SUBTOTAL(109,L82:L93)</totalsRowFormula>
    </tableColumn>
    <tableColumn id="13" name=" 0207149300" totalsRowFunction="custom" totalsRowDxfId="29">
      <totalsRowFormula>SUBTOTAL(109,M82:M93)</totalsRowFormula>
    </tableColumn>
    <tableColumn id="14" name=" 0207149400" totalsRowFunction="custom" totalsRowDxfId="28">
      <totalsRowFormula>SUBTOTAL(109,N82:N93)</totalsRowFormula>
    </tableColumn>
    <tableColumn id="15" name=" 0207149900" totalsRowFunction="custom" totalsRowDxfId="27">
      <totalsRowFormula>SUBTOTAL(109,O82:O93)</totalsRowFormula>
    </tableColumn>
    <tableColumn id="16" name=" 0207240000" totalsRowFunction="custom" totalsRowDxfId="26">
      <totalsRowFormula>SUBTOTAL(109,P82:P93)</totalsRowFormula>
    </tableColumn>
    <tableColumn id="17" name=" 0207269000" totalsRowFunction="custom" totalsRowDxfId="25">
      <totalsRowFormula>SUBTOTAL(109,Q82:Q93)</totalsRowFormula>
    </tableColumn>
    <tableColumn id="18" name=" 0207279000" totalsRowFunction="custom" totalsRowDxfId="24">
      <totalsRowFormula>SUBTOTAL(109,R82:R93)</totalsRowFormula>
    </tableColumn>
    <tableColumn id="19" name=" 0407110000" totalsRowFunction="custom" totalsRowDxfId="23">
      <totalsRowFormula>SUBTOTAL(109,S82:S93)</totalsRowFormula>
    </tableColumn>
    <tableColumn id="20" name=" 0407190000" totalsRowFunction="custom" totalsRowDxfId="22">
      <totalsRowFormula>SUBTOTAL(109,T82:T93)</totalsRowFormula>
    </tableColumn>
    <tableColumn id="21" name="totales" totalsRowFunction="custom" totalsRowDxfId="21">
      <totalsRowFormula>SUBTOTAL(109,U82:U93)</totalsRowFormula>
    </tableColumn>
  </tableColumns>
  <tableStyleInfo name="TableStyleMedium6 2" showFirstColumn="1" showLastColumn="1" showRowStripes="1" showColumnStripes="0"/>
</table>
</file>

<file path=xl/tables/table14.xml><?xml version="1.0" encoding="utf-8"?>
<table xmlns="http://schemas.openxmlformats.org/spreadsheetml/2006/main" id="13" name="Tabla13" displayName="Tabla13" ref="A2:U145" headerRowDxfId="20">
  <tableColumns count="21">
    <tableColumn id="1" name="Código SAC"/>
    <tableColumn id="2" name=" 0207110000" totalsRowFunction="custom" totalsRowDxfId="19">
      <totalsRowFormula>SUBTOTAL(109,B82:B93)</totalsRowFormula>
    </tableColumn>
    <tableColumn id="3" name=" 0207120000" totalsRowFunction="custom" totalsRowDxfId="18">
      <totalsRowFormula>SUBTOTAL(109,C82:C93)</totalsRowFormula>
    </tableColumn>
    <tableColumn id="4" name=" 0207131000" totalsRowFunction="custom" totalsRowDxfId="17">
      <totalsRowFormula>SUBTOTAL(109,D82:D93)</totalsRowFormula>
    </tableColumn>
    <tableColumn id="5" name=" 0207139100" totalsRowFunction="custom" totalsRowDxfId="16">
      <totalsRowFormula>SUBTOTAL(109,E82:E93)</totalsRowFormula>
    </tableColumn>
    <tableColumn id="6" name=" 0207139200" totalsRowFunction="custom" totalsRowDxfId="15">
      <totalsRowFormula>SUBTOTAL(109,F82:F93)</totalsRowFormula>
    </tableColumn>
    <tableColumn id="7" name=" 0207139300" totalsRowFunction="custom" totalsRowDxfId="14">
      <totalsRowFormula>SUBTOTAL(109,G82:G93)</totalsRowFormula>
    </tableColumn>
    <tableColumn id="8" name=" 0207139400" totalsRowFunction="custom" totalsRowDxfId="13">
      <totalsRowFormula>SUBTOTAL(109,H82:H93)</totalsRowFormula>
    </tableColumn>
    <tableColumn id="9" name=" 0207139900" totalsRowFunction="custom" totalsRowDxfId="12">
      <totalsRowFormula>SUBTOTAL(109,I82:I93)</totalsRowFormula>
    </tableColumn>
    <tableColumn id="10" name=" 0207141000" totalsRowFunction="custom" totalsRowDxfId="11">
      <totalsRowFormula>SUBTOTAL(109,J82:J93)</totalsRowFormula>
    </tableColumn>
    <tableColumn id="11" name=" 0207149100" totalsRowFunction="custom" totalsRowDxfId="10">
      <totalsRowFormula>SUBTOTAL(109,K82:K93)</totalsRowFormula>
    </tableColumn>
    <tableColumn id="12" name=" 0207149200" totalsRowFunction="custom" totalsRowDxfId="9">
      <totalsRowFormula>SUBTOTAL(109,L82:L93)</totalsRowFormula>
    </tableColumn>
    <tableColumn id="13" name=" 0207149300" totalsRowFunction="custom" totalsRowDxfId="8">
      <totalsRowFormula>SUBTOTAL(109,M82:M93)</totalsRowFormula>
    </tableColumn>
    <tableColumn id="14" name=" 0207149400" totalsRowFunction="custom" totalsRowDxfId="7">
      <totalsRowFormula>SUBTOTAL(109,N82:N93)</totalsRowFormula>
    </tableColumn>
    <tableColumn id="15" name=" 0207149900" totalsRowFunction="custom" totalsRowDxfId="6">
      <totalsRowFormula>SUBTOTAL(109,O82:O93)</totalsRowFormula>
    </tableColumn>
    <tableColumn id="16" name=" 0207240000" totalsRowFunction="custom" totalsRowDxfId="5">
      <totalsRowFormula>SUBTOTAL(109,P82:P93)</totalsRowFormula>
    </tableColumn>
    <tableColumn id="17" name=" 0207269000" totalsRowFunction="custom" totalsRowDxfId="4">
      <totalsRowFormula>SUBTOTAL(109,Q82:Q93)</totalsRowFormula>
    </tableColumn>
    <tableColumn id="18" name=" 0207279000" totalsRowFunction="custom" totalsRowDxfId="3">
      <totalsRowFormula>SUBTOTAL(109,R82:R93)</totalsRowFormula>
    </tableColumn>
    <tableColumn id="19" name=" 0407110000" totalsRowFunction="custom" totalsRowDxfId="2">
      <totalsRowFormula>SUBTOTAL(109,S82:S93)</totalsRowFormula>
    </tableColumn>
    <tableColumn id="20" name=" 0407190000" totalsRowFunction="custom" totalsRowDxfId="1">
      <totalsRowFormula>SUBTOTAL(109,T82:T93)</totalsRowFormula>
    </tableColumn>
    <tableColumn id="21" name="totales" totalsRowFunction="custom" totalsRowDxfId="0">
      <totalsRowFormula>SUBTOTAL(109,U82:U93)</totalsRowFormula>
    </tableColumn>
  </tableColumns>
  <tableStyleInfo name="TableStyleMedium7 2" showFirstColumn="1" showLastColumn="1" showRowStripes="1" showColumnStripes="0"/>
</table>
</file>

<file path=xl/tables/table2.xml><?xml version="1.0" encoding="utf-8"?>
<table xmlns="http://schemas.openxmlformats.org/spreadsheetml/2006/main" id="4" name="Tabla4" displayName="Tabla4" ref="A2:M120" totalsRowCount="1">
  <tableColumns count="13">
    <tableColumn id="1" name="Código SAC"/>
    <tableColumn id="3" name=" 0713331000" totalsRowFunction="custom" dataDxfId="296" totalsRowDxfId="295">
      <totalsRowFormula>SUBTOTAL(109,B108:B119)</totalsRowFormula>
    </tableColumn>
    <tableColumn id="4" name=" 0713332000" totalsRowFunction="custom" totalsRowDxfId="294">
      <totalsRowFormula>SUBTOTAL(109,C108:C119)</totalsRowFormula>
    </tableColumn>
    <tableColumn id="5" name=" 0713334000" totalsRowFunction="custom" totalsRowDxfId="293">
      <totalsRowFormula>SUBTOTAL(109,D108:D119)</totalsRowFormula>
    </tableColumn>
    <tableColumn id="6" name=" 1001190000" totalsRowFunction="custom" totalsRowDxfId="292">
      <totalsRowFormula>SUBTOTAL(109,E108:E119)</totalsRowFormula>
    </tableColumn>
    <tableColumn id="2" name="1001990000" totalsRowFunction="custom" dataDxfId="291" totalsRowDxfId="290">
      <totalsRowFormula>SUBTOTAL(109,F108:F119)</totalsRowFormula>
    </tableColumn>
    <tableColumn id="7" name=" 1005902000" totalsRowFunction="custom" totalsRowDxfId="289">
      <totalsRowFormula>SUBTOTAL(109,G108:G119)</totalsRowFormula>
    </tableColumn>
    <tableColumn id="8" name=" 1005903000" totalsRowFunction="custom" totalsRowDxfId="288">
      <totalsRowFormula>SUBTOTAL(109,H108:H119)</totalsRowFormula>
    </tableColumn>
    <tableColumn id="9" name=" 1006109000" totalsRowFunction="custom" totalsRowDxfId="287">
      <totalsRowFormula>SUBTOTAL(109,I108:I119)</totalsRowFormula>
    </tableColumn>
    <tableColumn id="10" name=" 1006309000" totalsRowFunction="custom" totalsRowDxfId="286">
      <totalsRowFormula>SUBTOTAL(109,J108:J119)</totalsRowFormula>
    </tableColumn>
    <tableColumn id="11" name=" 1006400000" totalsRowFunction="custom" totalsRowDxfId="285">
      <totalsRowFormula>SUBTOTAL(109,K108:K119)</totalsRowFormula>
    </tableColumn>
    <tableColumn id="12" name=" 1007900000" totalsRowFunction="custom" totalsRowDxfId="284">
      <totalsRowFormula>SUBTOTAL(109,L108:L119)</totalsRowFormula>
    </tableColumn>
    <tableColumn id="13" name="totales" totalsRowFunction="custom" totalsRowDxfId="283">
      <totalsRowFormula>SUBTOTAL(109,M108:M119)</totalsRowFormula>
    </tableColumn>
  </tableColumns>
  <tableStyleInfo name="TableStyleMedium7 2" showFirstColumn="1" showLastColumn="1" showRowStripes="1" showColumnStripes="0"/>
</table>
</file>

<file path=xl/tables/table3.xml><?xml version="1.0" encoding="utf-8"?>
<table xmlns="http://schemas.openxmlformats.org/spreadsheetml/2006/main" id="5" name="Tabla5" displayName="Tabla5" ref="A2:AG133" totalsRowCount="1">
  <autoFilter ref="A2:AG1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name="Código SAC" totalsRowDxfId="282"/>
    <tableColumn id="2" name=" 0701900000" totalsRowFunction="custom" dataDxfId="281" totalsRowDxfId="280">
      <totalsRowFormula>SUBTOTAL(109,B121:B132)</totalsRowFormula>
    </tableColumn>
    <tableColumn id="3" name=" 0702000000" totalsRowFunction="custom" totalsRowDxfId="279">
      <totalsRowFormula>SUBTOTAL(109,C121:C132)</totalsRowFormula>
    </tableColumn>
    <tableColumn id="4" name=" 0703101100" totalsRowFunction="custom" totalsRowDxfId="278">
      <totalsRowFormula>SUBTOTAL(109,D121:D132)</totalsRowFormula>
    </tableColumn>
    <tableColumn id="5" name=" 0703101200" totalsRowFunction="custom" totalsRowDxfId="277">
      <totalsRowFormula>SUBTOTAL(109,E121:E132)</totalsRowFormula>
    </tableColumn>
    <tableColumn id="6" name=" 0703101300" totalsRowFunction="custom" totalsRowDxfId="276">
      <totalsRowFormula>SUBTOTAL(109,F121:F132)</totalsRowFormula>
    </tableColumn>
    <tableColumn id="7" name=" 0703101900" totalsRowFunction="custom" totalsRowDxfId="275">
      <totalsRowFormula>SUBTOTAL(109,G121:G132)</totalsRowFormula>
    </tableColumn>
    <tableColumn id="8" name=" 0703102000" totalsRowFunction="custom" totalsRowDxfId="274">
      <totalsRowFormula>SUBTOTAL(109,H121:H132)</totalsRowFormula>
    </tableColumn>
    <tableColumn id="9" name=" 0703200000" totalsRowFunction="custom" totalsRowDxfId="273">
      <totalsRowFormula>SUBTOTAL(109,I121:I132)</totalsRowFormula>
    </tableColumn>
    <tableColumn id="10" name=" 0703900000" totalsRowFunction="custom" totalsRowDxfId="272">
      <totalsRowFormula>SUBTOTAL(109,J121:J132)</totalsRowFormula>
    </tableColumn>
    <tableColumn id="11" name=" 0704100000" totalsRowFunction="custom" totalsRowDxfId="271">
      <totalsRowFormula>SUBTOTAL(109,K121:K132)</totalsRowFormula>
    </tableColumn>
    <tableColumn id="12" name=" 0704200000" totalsRowFunction="custom" totalsRowDxfId="270">
      <totalsRowFormula>SUBTOTAL(109,L121:L132)</totalsRowFormula>
    </tableColumn>
    <tableColumn id="13" name=" 0704900000" totalsRowFunction="custom" totalsRowDxfId="269">
      <totalsRowFormula>SUBTOTAL(109,M121:M132)</totalsRowFormula>
    </tableColumn>
    <tableColumn id="14" name=" 0705110000" totalsRowFunction="custom" totalsRowDxfId="268">
      <totalsRowFormula>SUBTOTAL(109,N121:N132)</totalsRowFormula>
    </tableColumn>
    <tableColumn id="15" name=" 0705190000" totalsRowFunction="custom" totalsRowDxfId="267">
      <totalsRowFormula>SUBTOTAL(109,O121:O132)</totalsRowFormula>
    </tableColumn>
    <tableColumn id="16" name=" 0706100000" totalsRowFunction="custom" totalsRowDxfId="266">
      <totalsRowFormula>SUBTOTAL(109,P121:P132)</totalsRowFormula>
    </tableColumn>
    <tableColumn id="17" name=" 0706900000" totalsRowFunction="custom" totalsRowDxfId="265">
      <totalsRowFormula>SUBTOTAL(109,Q121:Q132)</totalsRowFormula>
    </tableColumn>
    <tableColumn id="18" name=" 0707000000" totalsRowFunction="custom" totalsRowDxfId="264">
      <totalsRowFormula>SUBTOTAL(109,R121:R132)</totalsRowFormula>
    </tableColumn>
    <tableColumn id="19" name=" 0708100000" totalsRowFunction="custom" totalsRowDxfId="263">
      <totalsRowFormula>SUBTOTAL(109,S121:S132)</totalsRowFormula>
    </tableColumn>
    <tableColumn id="20" name=" 0708200000" totalsRowFunction="custom" totalsRowDxfId="262">
      <totalsRowFormula>SUBTOTAL(109,T121:T132)</totalsRowFormula>
    </tableColumn>
    <tableColumn id="21" name=" 0708900000" totalsRowFunction="custom" totalsRowDxfId="261">
      <totalsRowFormula>SUBTOTAL(109,U121:U132)</totalsRowFormula>
    </tableColumn>
    <tableColumn id="22" name=" 0709300000" totalsRowFunction="custom" totalsRowDxfId="260">
      <totalsRowFormula>SUBTOTAL(109,V121:V132)</totalsRowFormula>
    </tableColumn>
    <tableColumn id="23" name=" 0709400000" totalsRowFunction="custom" totalsRowDxfId="259">
      <totalsRowFormula>SUBTOTAL(109,W121:W132)</totalsRowFormula>
    </tableColumn>
    <tableColumn id="24" name=" 0709590000" totalsRowFunction="custom" totalsRowDxfId="258">
      <totalsRowFormula>SUBTOTAL(109,X121:X132)</totalsRowFormula>
    </tableColumn>
    <tableColumn id="25" name=" 0709601000" totalsRowFunction="custom" totalsRowDxfId="257">
      <totalsRowFormula>SUBTOTAL(109,Y121:Y132)</totalsRowFormula>
    </tableColumn>
    <tableColumn id="26" name=" 0709602000" totalsRowFunction="custom" totalsRowDxfId="256">
      <totalsRowFormula>SUBTOTAL(109,Z121:Z132)</totalsRowFormula>
    </tableColumn>
    <tableColumn id="27" name=" 0709609000" totalsRowFunction="custom" totalsRowDxfId="255">
      <totalsRowFormula>SUBTOTAL(109,AA121:AA132)</totalsRowFormula>
    </tableColumn>
    <tableColumn id="28" name=" 0709700000" totalsRowFunction="custom" totalsRowDxfId="254">
      <totalsRowFormula>SUBTOTAL(109,AB121:AB132)</totalsRowFormula>
    </tableColumn>
    <tableColumn id="29" name=" 0709931000" totalsRowFunction="custom" totalsRowDxfId="253">
      <totalsRowFormula>SUBTOTAL(109,AC121:AC132)</totalsRowFormula>
    </tableColumn>
    <tableColumn id="30" name=" 0709939000" totalsRowFunction="custom" totalsRowDxfId="252">
      <totalsRowFormula>SUBTOTAL(109,AD121:AD132)</totalsRowFormula>
    </tableColumn>
    <tableColumn id="31" name=" 0709991000" totalsRowFunction="custom" totalsRowDxfId="251">
      <totalsRowFormula>SUBTOTAL(109,AE121:AE132)</totalsRowFormula>
    </tableColumn>
    <tableColumn id="32" name=" 0709999000" totalsRowFunction="custom" totalsRowDxfId="250">
      <totalsRowFormula>SUBTOTAL(109,AF121:AF132)</totalsRowFormula>
    </tableColumn>
    <tableColumn id="33" name="totales" totalsRowFunction="custom" totalsRowDxfId="249">
      <totalsRowFormula>SUBTOTAL(109,AG121:AG132)</totalsRowFormula>
    </tableColumn>
  </tableColumns>
  <tableStyleInfo name="TableStyleMedium6 2" showFirstColumn="1" showLastColumn="1" showRowStripes="1" showColumnStripes="0"/>
</table>
</file>

<file path=xl/tables/table4.xml><?xml version="1.0" encoding="utf-8"?>
<table xmlns="http://schemas.openxmlformats.org/spreadsheetml/2006/main" id="6" name="Tabla6" displayName="Tabla6" ref="A2:AG133" totalsRowCount="1">
  <autoFilter ref="A2:AG1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name="Código SAC" totalsRowDxfId="248"/>
    <tableColumn id="2" name=" 0701900000" totalsRowFunction="custom" dataDxfId="247" totalsRowDxfId="246">
      <totalsRowFormula>SUBTOTAL(109,B121:B132)</totalsRowFormula>
    </tableColumn>
    <tableColumn id="3" name=" 0702000000" totalsRowFunction="custom" totalsRowDxfId="245">
      <totalsRowFormula>SUBTOTAL(109,C121:C132)</totalsRowFormula>
    </tableColumn>
    <tableColumn id="4" name=" 0703101100" totalsRowFunction="custom" totalsRowDxfId="244">
      <totalsRowFormula>SUBTOTAL(109,D121:D132)</totalsRowFormula>
    </tableColumn>
    <tableColumn id="5" name=" 0703101200" totalsRowFunction="custom" totalsRowDxfId="243">
      <totalsRowFormula>SUBTOTAL(109,E121:E132)</totalsRowFormula>
    </tableColumn>
    <tableColumn id="6" name=" 0703101300" totalsRowFunction="custom" totalsRowDxfId="242">
      <totalsRowFormula>SUBTOTAL(109,F121:F132)</totalsRowFormula>
    </tableColumn>
    <tableColumn id="7" name=" 0703101900" totalsRowFunction="custom" totalsRowDxfId="241">
      <totalsRowFormula>SUBTOTAL(109,G121:G132)</totalsRowFormula>
    </tableColumn>
    <tableColumn id="8" name=" 0703102000" totalsRowFunction="custom" totalsRowDxfId="240">
      <totalsRowFormula>SUBTOTAL(109,H121:H132)</totalsRowFormula>
    </tableColumn>
    <tableColumn id="9" name=" 0703200000" totalsRowFunction="custom" totalsRowDxfId="239">
      <totalsRowFormula>SUBTOTAL(109,I121:I132)</totalsRowFormula>
    </tableColumn>
    <tableColumn id="10" name=" 0703900000" totalsRowFunction="custom" totalsRowDxfId="238">
      <totalsRowFormula>SUBTOTAL(109,J121:J132)</totalsRowFormula>
    </tableColumn>
    <tableColumn id="11" name=" 0704100000" totalsRowFunction="custom" totalsRowDxfId="237">
      <totalsRowFormula>SUBTOTAL(109,K121:K132)</totalsRowFormula>
    </tableColumn>
    <tableColumn id="12" name=" 0704200000" totalsRowFunction="custom" totalsRowDxfId="236">
      <totalsRowFormula>SUBTOTAL(109,L121:L132)</totalsRowFormula>
    </tableColumn>
    <tableColumn id="13" name=" 0704900000" totalsRowFunction="custom" totalsRowDxfId="235">
      <totalsRowFormula>SUBTOTAL(109,M121:M132)</totalsRowFormula>
    </tableColumn>
    <tableColumn id="14" name=" 0705110000" totalsRowFunction="custom" totalsRowDxfId="234">
      <totalsRowFormula>SUBTOTAL(109,N121:N132)</totalsRowFormula>
    </tableColumn>
    <tableColumn id="15" name=" 0705190000" totalsRowFunction="custom" totalsRowDxfId="233">
      <totalsRowFormula>SUBTOTAL(109,O121:O132)</totalsRowFormula>
    </tableColumn>
    <tableColumn id="16" name=" 0706100000" totalsRowFunction="custom" totalsRowDxfId="232">
      <totalsRowFormula>SUBTOTAL(109,P121:P132)</totalsRowFormula>
    </tableColumn>
    <tableColumn id="17" name=" 0706900000" totalsRowFunction="custom" totalsRowDxfId="231">
      <totalsRowFormula>SUBTOTAL(109,Q121:Q132)</totalsRowFormula>
    </tableColumn>
    <tableColumn id="18" name=" 0707000000" totalsRowFunction="custom" totalsRowDxfId="230">
      <totalsRowFormula>SUBTOTAL(109,R121:R132)</totalsRowFormula>
    </tableColumn>
    <tableColumn id="19" name=" 0708100000" totalsRowFunction="custom" totalsRowDxfId="229">
      <totalsRowFormula>SUBTOTAL(109,S121:S132)</totalsRowFormula>
    </tableColumn>
    <tableColumn id="20" name=" 0708200000" totalsRowFunction="custom" totalsRowDxfId="228">
      <totalsRowFormula>SUBTOTAL(109,T121:T132)</totalsRowFormula>
    </tableColumn>
    <tableColumn id="21" name=" 0708900000" totalsRowFunction="custom" totalsRowDxfId="227">
      <totalsRowFormula>SUBTOTAL(109,U121:U132)</totalsRowFormula>
    </tableColumn>
    <tableColumn id="22" name=" 0709300000" totalsRowFunction="custom" totalsRowDxfId="226">
      <totalsRowFormula>SUBTOTAL(109,V121:V132)</totalsRowFormula>
    </tableColumn>
    <tableColumn id="23" name=" 0709400000" totalsRowFunction="custom" totalsRowDxfId="225">
      <totalsRowFormula>SUBTOTAL(109,W121:W132)</totalsRowFormula>
    </tableColumn>
    <tableColumn id="24" name=" 0709590000" totalsRowFunction="custom" totalsRowDxfId="224">
      <totalsRowFormula>SUBTOTAL(109,X121:X132)</totalsRowFormula>
    </tableColumn>
    <tableColumn id="25" name=" 0709601000" totalsRowFunction="custom" totalsRowDxfId="223">
      <totalsRowFormula>SUBTOTAL(109,Y121:Y132)</totalsRowFormula>
    </tableColumn>
    <tableColumn id="26" name=" 0709602000" totalsRowFunction="custom" totalsRowDxfId="222">
      <totalsRowFormula>SUBTOTAL(109,Z121:Z132)</totalsRowFormula>
    </tableColumn>
    <tableColumn id="27" name=" 0709609000" totalsRowFunction="custom" totalsRowDxfId="221">
      <totalsRowFormula>SUBTOTAL(109,AA121:AA132)</totalsRowFormula>
    </tableColumn>
    <tableColumn id="28" name=" 0709700000" totalsRowFunction="custom" totalsRowDxfId="220">
      <totalsRowFormula>SUBTOTAL(109,AB121:AB132)</totalsRowFormula>
    </tableColumn>
    <tableColumn id="29" name=" 0709931000" totalsRowFunction="custom" totalsRowDxfId="219">
      <totalsRowFormula>SUBTOTAL(109,AC121:AC132)</totalsRowFormula>
    </tableColumn>
    <tableColumn id="30" name=" 0709939000" totalsRowFunction="custom" totalsRowDxfId="218">
      <totalsRowFormula>SUBTOTAL(109,AD121:AD132)</totalsRowFormula>
    </tableColumn>
    <tableColumn id="31" name=" 0709991000" totalsRowFunction="custom" totalsRowDxfId="217">
      <totalsRowFormula>SUBTOTAL(109,AE121:AE132)</totalsRowFormula>
    </tableColumn>
    <tableColumn id="32" name=" 0709999000" totalsRowFunction="custom" totalsRowDxfId="216">
      <totalsRowFormula>SUBTOTAL(109,AF121:AF132)</totalsRowFormula>
    </tableColumn>
    <tableColumn id="33" name="totales" totalsRowFunction="custom" totalsRowDxfId="215">
      <totalsRowFormula>SUBTOTAL(109,AG121:AG132)</totalsRowFormula>
    </tableColumn>
  </tableColumns>
  <tableStyleInfo name="TableStyleMedium7 2" showFirstColumn="1" showLastColumn="1" showRowStripes="1" showColumnStripes="0"/>
</table>
</file>

<file path=xl/tables/table5.xml><?xml version="1.0" encoding="utf-8"?>
<table xmlns="http://schemas.openxmlformats.org/spreadsheetml/2006/main" id="1" name="Tabla1" displayName="Tabla1" ref="A2:AU145">
  <autoFilter ref="A2:AU14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</autoFilter>
  <tableColumns count="47">
    <tableColumn id="1" name="Código SAC"/>
    <tableColumn id="2" name=" 0801120000" totalsRowFunction="custom" totalsRowDxfId="214">
      <totalsRowFormula>SUBTOTAL(109,B82:B93)</totalsRowFormula>
    </tableColumn>
    <tableColumn id="3" name=" 0801220000" totalsRowFunction="custom" totalsRowDxfId="213">
      <totalsRowFormula>SUBTOTAL(109,C82:C93)</totalsRowFormula>
    </tableColumn>
    <tableColumn id="4" name=" 0801310000" totalsRowFunction="custom" totalsRowDxfId="212">
      <totalsRowFormula>SUBTOTAL(109,D82:D93)</totalsRowFormula>
    </tableColumn>
    <tableColumn id="5" name=" 0801320000" totalsRowFunction="custom" totalsRowDxfId="211">
      <totalsRowFormula>SUBTOTAL(109,E82:E93)</totalsRowFormula>
    </tableColumn>
    <tableColumn id="6" name=" 0802110000" totalsRowFunction="custom" totalsRowDxfId="210">
      <totalsRowFormula>SUBTOTAL(109,F82:F93)</totalsRowFormula>
    </tableColumn>
    <tableColumn id="7" name=" 0802120000" totalsRowFunction="custom" totalsRowDxfId="209">
      <totalsRowFormula>SUBTOTAL(109,G82:G93)</totalsRowFormula>
    </tableColumn>
    <tableColumn id="8" name=" 0802320000" totalsRowFunction="custom" totalsRowDxfId="208">
      <totalsRowFormula>SUBTOTAL(109,H82:H93)</totalsRowFormula>
    </tableColumn>
    <tableColumn id="9" name=" 0802520000" totalsRowFunction="custom" totalsRowDxfId="207">
      <totalsRowFormula>SUBTOTAL(109,I82:I93)</totalsRowFormula>
    </tableColumn>
    <tableColumn id="10" name=" 0802620000" totalsRowFunction="custom" totalsRowDxfId="206">
      <totalsRowFormula>SUBTOTAL(109,J82:J93)</totalsRowFormula>
    </tableColumn>
    <tableColumn id="11" name=" 0802900000" totalsRowFunction="custom" totalsRowDxfId="205">
      <totalsRowFormula>SUBTOTAL(109,K82:K93)</totalsRowFormula>
    </tableColumn>
    <tableColumn id="12" name=" 0803100000" totalsRowFunction="custom" totalsRowDxfId="204">
      <totalsRowFormula>SUBTOTAL(109,L82:L93)</totalsRowFormula>
    </tableColumn>
    <tableColumn id="13" name=" 0803901100" totalsRowFunction="custom" totalsRowDxfId="203">
      <totalsRowFormula>SUBTOTAL(109,M82:M93)</totalsRowFormula>
    </tableColumn>
    <tableColumn id="14" name=" 0803901200" totalsRowFunction="custom" totalsRowDxfId="202">
      <totalsRowFormula>SUBTOTAL(109,N82:N93)</totalsRowFormula>
    </tableColumn>
    <tableColumn id="15" name=" 0803909000" totalsRowFunction="custom" totalsRowDxfId="201">
      <totalsRowFormula>SUBTOTAL(109,O82:O93)</totalsRowFormula>
    </tableColumn>
    <tableColumn id="16" name=" 0804100000" totalsRowFunction="custom" totalsRowDxfId="200">
      <totalsRowFormula>SUBTOTAL(109,P82:P93)</totalsRowFormula>
    </tableColumn>
    <tableColumn id="17" name=" 0804200000" totalsRowFunction="custom" totalsRowDxfId="199">
      <totalsRowFormula>SUBTOTAL(109,Q82:Q93)</totalsRowFormula>
    </tableColumn>
    <tableColumn id="18" name=" 0804300000" totalsRowFunction="custom" totalsRowDxfId="198">
      <totalsRowFormula>SUBTOTAL(109,R82:R93)</totalsRowFormula>
    </tableColumn>
    <tableColumn id="19" name=" 0804400000" totalsRowFunction="custom" totalsRowDxfId="197">
      <totalsRowFormula>SUBTOTAL(109,S82:S93)</totalsRowFormula>
    </tableColumn>
    <tableColumn id="20" name=" 0804501000" totalsRowFunction="custom" totalsRowDxfId="196">
      <totalsRowFormula>SUBTOTAL(109,T82:T93)</totalsRowFormula>
    </tableColumn>
    <tableColumn id="21" name=" 0804502000" totalsRowFunction="custom" totalsRowDxfId="195">
      <totalsRowFormula>SUBTOTAL(109,U82:U93)</totalsRowFormula>
    </tableColumn>
    <tableColumn id="22" name=" 0805100000" totalsRowFunction="custom" totalsRowDxfId="194">
      <totalsRowFormula>SUBTOTAL(109,V82:V93)</totalsRowFormula>
    </tableColumn>
    <tableColumn id="23" name=" 0805200000" totalsRowFunction="custom" totalsRowDxfId="193">
      <totalsRowFormula>SUBTOTAL(109,W82:W93)</totalsRowFormula>
    </tableColumn>
    <tableColumn id="24" name=" 0805400000" totalsRowFunction="custom" totalsRowDxfId="192">
      <totalsRowFormula>SUBTOTAL(109,X82:X93)</totalsRowFormula>
    </tableColumn>
    <tableColumn id="25" name=" 0805500000" totalsRowFunction="custom" totalsRowDxfId="191">
      <totalsRowFormula>SUBTOTAL(109,Y82:Y93)</totalsRowFormula>
    </tableColumn>
    <tableColumn id="26" name=" 0805900000" totalsRowFunction="custom" totalsRowDxfId="190">
      <totalsRowFormula>SUBTOTAL(109,Z82:Z93)</totalsRowFormula>
    </tableColumn>
    <tableColumn id="27" name=" 0806100000" totalsRowFunction="custom" totalsRowDxfId="189">
      <totalsRowFormula>SUBTOTAL(109,AA82:AA93)</totalsRowFormula>
    </tableColumn>
    <tableColumn id="28" name=" 0806200000" totalsRowFunction="custom" totalsRowDxfId="188">
      <totalsRowFormula>SUBTOTAL(109,AB82:AB93)</totalsRowFormula>
    </tableColumn>
    <tableColumn id="29" name=" 0807110000" totalsRowFunction="custom" totalsRowDxfId="187">
      <totalsRowFormula>SUBTOTAL(109,AC82:AC93)</totalsRowFormula>
    </tableColumn>
    <tableColumn id="30" name=" 0807190000" totalsRowFunction="custom" totalsRowDxfId="186">
      <totalsRowFormula>SUBTOTAL(109,AD82:AD93)</totalsRowFormula>
    </tableColumn>
    <tableColumn id="31" name=" 0807200000" totalsRowFunction="custom" totalsRowDxfId="185">
      <totalsRowFormula>SUBTOTAL(109,AE82:AE93)</totalsRowFormula>
    </tableColumn>
    <tableColumn id="32" name=" 0808100000" totalsRowFunction="custom" totalsRowDxfId="184">
      <totalsRowFormula>SUBTOTAL(109,AF82:AF93)</totalsRowFormula>
    </tableColumn>
    <tableColumn id="33" name=" 0808300000" totalsRowFunction="custom" totalsRowDxfId="183">
      <totalsRowFormula>SUBTOTAL(109,AG82:AG93)</totalsRowFormula>
    </tableColumn>
    <tableColumn id="34" name=" 08091000000" totalsRowFunction="custom" totalsRowDxfId="182">
      <totalsRowFormula>SUBTOTAL(109,AH82:AH93)</totalsRowFormula>
    </tableColumn>
    <tableColumn id="35" name=" 0809210000" totalsRowFunction="custom" totalsRowDxfId="181">
      <totalsRowFormula>SUBTOTAL(109,AI82:AI93)</totalsRowFormula>
    </tableColumn>
    <tableColumn id="36" name=" 0809290000" totalsRowFunction="custom" totalsRowDxfId="180">
      <totalsRowFormula>SUBTOTAL(109,AJ82:AJ93)</totalsRowFormula>
    </tableColumn>
    <tableColumn id="37" name=" 0809300000" totalsRowFunction="custom" totalsRowDxfId="179">
      <totalsRowFormula>SUBTOTAL(109,AK82:AK93)</totalsRowFormula>
    </tableColumn>
    <tableColumn id="38" name=" 0809400000" totalsRowFunction="custom" totalsRowDxfId="178">
      <totalsRowFormula>SUBTOTAL(109,AL82:AL93)</totalsRowFormula>
    </tableColumn>
    <tableColumn id="39" name=" 0810100000" totalsRowFunction="custom" totalsRowDxfId="177">
      <totalsRowFormula>SUBTOTAL(109,AM82:AM93)</totalsRowFormula>
    </tableColumn>
    <tableColumn id="40" name=" 0810500000" totalsRowFunction="custom" totalsRowDxfId="176">
      <totalsRowFormula>SUBTOTAL(109,AN82:AN93)</totalsRowFormula>
    </tableColumn>
    <tableColumn id="41" name=" 0810902000" totalsRowFunction="custom" totalsRowDxfId="175">
      <totalsRowFormula>SUBTOTAL(109,AO82:AO93)</totalsRowFormula>
    </tableColumn>
    <tableColumn id="42" name=" 0810903000" totalsRowFunction="custom" totalsRowDxfId="174">
      <totalsRowFormula>SUBTOTAL(109,AP82:AP93)</totalsRowFormula>
    </tableColumn>
    <tableColumn id="43" name=" 0810904000" totalsRowFunction="custom" totalsRowDxfId="173">
      <totalsRowFormula>SUBTOTAL(109,AQ82:AQ93)</totalsRowFormula>
    </tableColumn>
    <tableColumn id="44" name=" 0810905100" totalsRowFunction="custom" totalsRowDxfId="172">
      <totalsRowFormula>SUBTOTAL(109,AR82:AR93)</totalsRowFormula>
    </tableColumn>
    <tableColumn id="45" name=" 0810905400" totalsRowFunction="custom" totalsRowDxfId="171">
      <totalsRowFormula>SUBTOTAL(109,AS82:AS93)</totalsRowFormula>
    </tableColumn>
    <tableColumn id="46" name=" 0810909000" totalsRowFunction="custom" totalsRowDxfId="170">
      <totalsRowFormula>SUBTOTAL(109,AT82:AT93)</totalsRowFormula>
    </tableColumn>
    <tableColumn id="47" name="totales" totalsRowFunction="custom" totalsRowDxfId="169">
      <totalsRowFormula>SUBTOTAL(109,AU82:AU93)</totalsRowFormula>
    </tableColumn>
  </tableColumns>
  <tableStyleInfo name="TableStyleMedium6 2" showFirstColumn="1" showLastColumn="1" showRowStripes="1" showColumnStripes="0"/>
</table>
</file>

<file path=xl/tables/table6.xml><?xml version="1.0" encoding="utf-8"?>
<table xmlns="http://schemas.openxmlformats.org/spreadsheetml/2006/main" id="3" name="Tabla3" displayName="Tabla3" ref="A2:AU132">
  <autoFilter ref="A2:AU1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</autoFilter>
  <tableColumns count="47">
    <tableColumn id="1" name="Código SAC" totalsRowDxfId="168"/>
    <tableColumn id="2" name=" 0801120000" totalsRowFunction="custom" totalsRowDxfId="167">
      <totalsRowFormula>SUBTOTAL(109,B82:B93)</totalsRowFormula>
    </tableColumn>
    <tableColumn id="3" name=" 0801220000" totalsRowFunction="custom" totalsRowDxfId="166">
      <totalsRowFormula>SUBTOTAL(109,C82:C93)</totalsRowFormula>
    </tableColumn>
    <tableColumn id="4" name=" 0801310000" totalsRowFunction="custom" totalsRowDxfId="165">
      <totalsRowFormula>SUBTOTAL(109,D82:D93)</totalsRowFormula>
    </tableColumn>
    <tableColumn id="5" name=" 0801320000" totalsRowFunction="custom" totalsRowDxfId="164">
      <totalsRowFormula>SUBTOTAL(109,E82:E93)</totalsRowFormula>
    </tableColumn>
    <tableColumn id="6" name=" 0802110000" totalsRowFunction="custom" totalsRowDxfId="163">
      <totalsRowFormula>SUBTOTAL(109,F82:F93)</totalsRowFormula>
    </tableColumn>
    <tableColumn id="7" name=" 0802120000" totalsRowFunction="custom" totalsRowDxfId="162">
      <totalsRowFormula>SUBTOTAL(109,G82:G93)</totalsRowFormula>
    </tableColumn>
    <tableColumn id="8" name=" 0802320000" totalsRowFunction="custom" totalsRowDxfId="161">
      <totalsRowFormula>SUBTOTAL(109,H82:H93)</totalsRowFormula>
    </tableColumn>
    <tableColumn id="9" name=" 0802520000" totalsRowFunction="custom" totalsRowDxfId="160">
      <totalsRowFormula>SUBTOTAL(109,I82:I93)</totalsRowFormula>
    </tableColumn>
    <tableColumn id="10" name=" 0802620000" totalsRowFunction="custom" totalsRowDxfId="159">
      <totalsRowFormula>SUBTOTAL(109,J82:J93)</totalsRowFormula>
    </tableColumn>
    <tableColumn id="11" name=" 0802900000" totalsRowFunction="custom" totalsRowDxfId="158">
      <totalsRowFormula>SUBTOTAL(109,K82:K93)</totalsRowFormula>
    </tableColumn>
    <tableColumn id="12" name=" 0803100000" totalsRowFunction="custom" totalsRowDxfId="157">
      <totalsRowFormula>SUBTOTAL(109,L82:L93)</totalsRowFormula>
    </tableColumn>
    <tableColumn id="13" name=" 0803901100" totalsRowFunction="custom" totalsRowDxfId="156">
      <totalsRowFormula>SUBTOTAL(109,M82:M93)</totalsRowFormula>
    </tableColumn>
    <tableColumn id="14" name=" 0803901200" totalsRowFunction="custom" totalsRowDxfId="155">
      <totalsRowFormula>SUBTOTAL(109,N82:N93)</totalsRowFormula>
    </tableColumn>
    <tableColumn id="15" name=" 0803909000" totalsRowFunction="custom" totalsRowDxfId="154">
      <totalsRowFormula>SUBTOTAL(109,O82:O93)</totalsRowFormula>
    </tableColumn>
    <tableColumn id="16" name=" 0804100000" totalsRowFunction="custom" totalsRowDxfId="153">
      <totalsRowFormula>SUBTOTAL(109,P82:P93)</totalsRowFormula>
    </tableColumn>
    <tableColumn id="17" name=" 0804200000" totalsRowFunction="custom" totalsRowDxfId="152">
      <totalsRowFormula>SUBTOTAL(109,Q82:Q93)</totalsRowFormula>
    </tableColumn>
    <tableColumn id="18" name=" 0804300000" totalsRowFunction="custom" totalsRowDxfId="151">
      <totalsRowFormula>SUBTOTAL(109,R82:R93)</totalsRowFormula>
    </tableColumn>
    <tableColumn id="19" name=" 0804400000" totalsRowFunction="custom" totalsRowDxfId="150">
      <totalsRowFormula>SUBTOTAL(109,S82:S93)</totalsRowFormula>
    </tableColumn>
    <tableColumn id="20" name=" 0804501000" totalsRowFunction="custom" totalsRowDxfId="149">
      <totalsRowFormula>SUBTOTAL(109,T82:T93)</totalsRowFormula>
    </tableColumn>
    <tableColumn id="21" name=" 0804502000" totalsRowFunction="custom" totalsRowDxfId="148">
      <totalsRowFormula>SUBTOTAL(109,U82:U93)</totalsRowFormula>
    </tableColumn>
    <tableColumn id="22" name=" 0805100000" totalsRowFunction="custom" totalsRowDxfId="147">
      <totalsRowFormula>SUBTOTAL(109,V82:V93)</totalsRowFormula>
    </tableColumn>
    <tableColumn id="23" name=" 0805200000" totalsRowFunction="custom" totalsRowDxfId="146">
      <totalsRowFormula>SUBTOTAL(109,W82:W93)</totalsRowFormula>
    </tableColumn>
    <tableColumn id="24" name=" 0805400000" totalsRowFunction="custom" totalsRowDxfId="145">
      <totalsRowFormula>SUBTOTAL(109,X82:X93)</totalsRowFormula>
    </tableColumn>
    <tableColumn id="25" name=" 0805500000" totalsRowFunction="custom" totalsRowDxfId="144">
      <totalsRowFormula>SUBTOTAL(109,Y82:Y93)</totalsRowFormula>
    </tableColumn>
    <tableColumn id="26" name=" 0805900000" totalsRowFunction="custom" totalsRowDxfId="143">
      <totalsRowFormula>SUBTOTAL(109,Z82:Z93)</totalsRowFormula>
    </tableColumn>
    <tableColumn id="27" name=" 0806100000" totalsRowFunction="custom" totalsRowDxfId="142">
      <totalsRowFormula>SUBTOTAL(109,AA82:AA93)</totalsRowFormula>
    </tableColumn>
    <tableColumn id="28" name=" 0806200000" totalsRowFunction="custom" totalsRowDxfId="141">
      <totalsRowFormula>SUBTOTAL(109,AB82:AB93)</totalsRowFormula>
    </tableColumn>
    <tableColumn id="29" name=" 0807110000" totalsRowFunction="custom" totalsRowDxfId="140">
      <totalsRowFormula>SUBTOTAL(109,AC82:AC93)</totalsRowFormula>
    </tableColumn>
    <tableColumn id="30" name=" 0807190000" totalsRowFunction="custom" totalsRowDxfId="139">
      <totalsRowFormula>SUBTOTAL(109,AD82:AD93)</totalsRowFormula>
    </tableColumn>
    <tableColumn id="31" name=" 0807200000" totalsRowFunction="custom" totalsRowDxfId="138">
      <totalsRowFormula>SUBTOTAL(109,AE82:AE93)</totalsRowFormula>
    </tableColumn>
    <tableColumn id="32" name=" 0808100000" totalsRowFunction="custom" totalsRowDxfId="137">
      <totalsRowFormula>SUBTOTAL(109,AF82:AF93)</totalsRowFormula>
    </tableColumn>
    <tableColumn id="33" name=" 0808300000" totalsRowFunction="custom" totalsRowDxfId="136">
      <totalsRowFormula>SUBTOTAL(109,AG82:AG93)</totalsRowFormula>
    </tableColumn>
    <tableColumn id="34" name=" 0809100000" totalsRowFunction="custom" totalsRowDxfId="135">
      <totalsRowFormula>SUBTOTAL(109,AH82:AH93)</totalsRowFormula>
    </tableColumn>
    <tableColumn id="35" name=" 0809210000" totalsRowFunction="custom" totalsRowDxfId="134">
      <totalsRowFormula>SUBTOTAL(109,AI82:AI93)</totalsRowFormula>
    </tableColumn>
    <tableColumn id="36" name=" 0809290000" totalsRowFunction="custom" totalsRowDxfId="133">
      <totalsRowFormula>SUBTOTAL(109,AJ82:AJ93)</totalsRowFormula>
    </tableColumn>
    <tableColumn id="37" name=" 0809300000" totalsRowFunction="custom" totalsRowDxfId="132">
      <totalsRowFormula>SUBTOTAL(109,AK82:AK93)</totalsRowFormula>
    </tableColumn>
    <tableColumn id="38" name=" 0809400000" totalsRowFunction="custom" totalsRowDxfId="131">
      <totalsRowFormula>SUBTOTAL(109,AL82:AL93)</totalsRowFormula>
    </tableColumn>
    <tableColumn id="39" name=" 0810100000" totalsRowFunction="custom" totalsRowDxfId="130">
      <totalsRowFormula>SUBTOTAL(109,AM82:AM93)</totalsRowFormula>
    </tableColumn>
    <tableColumn id="40" name=" 0810500000" totalsRowFunction="custom" totalsRowDxfId="129">
      <totalsRowFormula>SUBTOTAL(109,AN82:AN93)</totalsRowFormula>
    </tableColumn>
    <tableColumn id="41" name=" 0810902000" totalsRowFunction="custom" totalsRowDxfId="128">
      <totalsRowFormula>SUBTOTAL(109,AO82:AO93)</totalsRowFormula>
    </tableColumn>
    <tableColumn id="42" name=" 0810903000" totalsRowFunction="custom" totalsRowDxfId="127">
      <totalsRowFormula>SUBTOTAL(109,AP82:AP93)</totalsRowFormula>
    </tableColumn>
    <tableColumn id="43" name=" 0810904000" totalsRowFunction="custom" totalsRowDxfId="126">
      <totalsRowFormula>SUBTOTAL(109,AQ82:AQ93)</totalsRowFormula>
    </tableColumn>
    <tableColumn id="44" name=" 0810905100" totalsRowFunction="custom" totalsRowDxfId="125">
      <totalsRowFormula>SUBTOTAL(109,AR82:AR93)</totalsRowFormula>
    </tableColumn>
    <tableColumn id="45" name=" 0810905400" totalsRowFunction="custom" totalsRowDxfId="124">
      <totalsRowFormula>SUBTOTAL(109,AS82:AS93)</totalsRowFormula>
    </tableColumn>
    <tableColumn id="46" name=" 0810909000" totalsRowFunction="custom" totalsRowDxfId="123">
      <totalsRowFormula>SUBTOTAL(109,AT82:AT93)</totalsRowFormula>
    </tableColumn>
    <tableColumn id="47" name="totales" totalsRowFunction="custom" totalsRowDxfId="122">
      <totalsRowFormula>SUBTOTAL(109,AU82:AU93)</totalsRowFormula>
    </tableColumn>
  </tableColumns>
  <tableStyleInfo name="TableStyleMedium7 2" showFirstColumn="1" showLastColumn="1" showRowStripes="1" showColumnStripes="0"/>
</table>
</file>

<file path=xl/tables/table7.xml><?xml version="1.0" encoding="utf-8"?>
<table xmlns="http://schemas.openxmlformats.org/spreadsheetml/2006/main" id="7" name="Tabla7" displayName="Tabla7" ref="A2:V132">
  <autoFilter ref="A2:V1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Código SAC"/>
    <tableColumn id="2" name=" 0401100000" totalsRowFunction="custom" totalsRowDxfId="121">
      <totalsRowFormula>SUBTOTAL(109,B82:B93)</totalsRowFormula>
    </tableColumn>
    <tableColumn id="3" name=" 0401200000" totalsRowFunction="custom" totalsRowDxfId="120">
      <totalsRowFormula>SUBTOTAL(109,C82:C93)</totalsRowFormula>
    </tableColumn>
    <tableColumn id="4" name=" 0401400000" totalsRowFunction="custom" totalsRowDxfId="119">
      <totalsRowFormula>SUBTOTAL(109,D82:D93)</totalsRowFormula>
    </tableColumn>
    <tableColumn id="5" name=" 0402100000" totalsRowFunction="custom" totalsRowDxfId="118">
      <totalsRowFormula>SUBTOTAL(109,E82:E93)</totalsRowFormula>
    </tableColumn>
    <tableColumn id="6" name=" 0402211100" totalsRowFunction="custom" totalsRowDxfId="117">
      <totalsRowFormula>SUBTOTAL(109,F82:F93)</totalsRowFormula>
    </tableColumn>
    <tableColumn id="7" name=" 0402211200" totalsRowFunction="custom" totalsRowDxfId="116">
      <totalsRowFormula>SUBTOTAL(109,G82:G93)</totalsRowFormula>
    </tableColumn>
    <tableColumn id="8" name=" 0402212100" totalsRowFunction="custom" totalsRowDxfId="115">
      <totalsRowFormula>SUBTOTAL(109,H82:H93)</totalsRowFormula>
    </tableColumn>
    <tableColumn id="9" name=" 0402212200" totalsRowFunction="custom" totalsRowDxfId="114">
      <totalsRowFormula>SUBTOTAL(109,I82:I93)</totalsRowFormula>
    </tableColumn>
    <tableColumn id="10" name=" 0402290000" totalsRowFunction="custom" totalsRowDxfId="113">
      <totalsRowFormula>SUBTOTAL(109,J82:J93)</totalsRowFormula>
    </tableColumn>
    <tableColumn id="11" name=" 0402912000" totalsRowFunction="custom" totalsRowDxfId="112">
      <totalsRowFormula>SUBTOTAL(109,K82:K93)</totalsRowFormula>
    </tableColumn>
    <tableColumn id="12" name=" 0403109000" totalsRowFunction="custom" totalsRowDxfId="111">
      <totalsRowFormula>SUBTOTAL(109,L82:L93)</totalsRowFormula>
    </tableColumn>
    <tableColumn id="13" name=" 0406101000" totalsRowFunction="custom" totalsRowDxfId="110">
      <totalsRowFormula>SUBTOTAL(109,M82:M93)</totalsRowFormula>
    </tableColumn>
    <tableColumn id="14" name=" 0406109000" totalsRowFunction="custom" totalsRowDxfId="109">
      <totalsRowFormula>SUBTOTAL(109,N82:N93)</totalsRowFormula>
    </tableColumn>
    <tableColumn id="15" name=" 0406201000" totalsRowFunction="custom" totalsRowDxfId="108">
      <totalsRowFormula>SUBTOTAL(109,O82:O93)</totalsRowFormula>
    </tableColumn>
    <tableColumn id="16" name=" 0406202000" totalsRowFunction="custom" totalsRowDxfId="107">
      <totalsRowFormula>SUBTOTAL(109,P82:P93)</totalsRowFormula>
    </tableColumn>
    <tableColumn id="17" name=" 0406209000" totalsRowFunction="custom" totalsRowDxfId="106">
      <totalsRowFormula>SUBTOTAL(109,Q82:Q93)</totalsRowFormula>
    </tableColumn>
    <tableColumn id="18" name=" 0406300000" totalsRowFunction="custom" totalsRowDxfId="105">
      <totalsRowFormula>SUBTOTAL(109,R82:R93)</totalsRowFormula>
    </tableColumn>
    <tableColumn id="22" name="Columna1" totalsRowFunction="custom" dataDxfId="104" totalsRowDxfId="103">
      <totalsRowFormula>SUBTOTAL(109,S82:S93)</totalsRowFormula>
    </tableColumn>
    <tableColumn id="19" name=" 0406902000" totalsRowFunction="custom" totalsRowDxfId="102">
      <totalsRowFormula>SUBTOTAL(109,T82:T93)</totalsRowFormula>
    </tableColumn>
    <tableColumn id="20" name=" 0406909000" totalsRowFunction="custom" totalsRowDxfId="101">
      <totalsRowFormula>SUBTOTAL(109,U82:U93)</totalsRowFormula>
    </tableColumn>
    <tableColumn id="21" name="totales" totalsRowFunction="custom" totalsRowDxfId="100">
      <totalsRowFormula>SUBTOTAL(109,V82:V93)</totalsRowFormula>
    </tableColumn>
  </tableColumns>
  <tableStyleInfo name="TableStyleMedium6 2" showFirstColumn="1" showLastColumn="1" showRowStripes="1" showColumnStripes="0"/>
</table>
</file>

<file path=xl/tables/table8.xml><?xml version="1.0" encoding="utf-8"?>
<table xmlns="http://schemas.openxmlformats.org/spreadsheetml/2006/main" id="8" name="Tabla8" displayName="Tabla8" ref="A2:V132">
  <autoFilter ref="A2:V1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Código SAC"/>
    <tableColumn id="2" name=" 0401100000" totalsRowFunction="custom" dataDxfId="99" totalsRowDxfId="98">
      <totalsRowFormula>SUBTOTAL(109,B82:B93)</totalsRowFormula>
    </tableColumn>
    <tableColumn id="3" name=" 0401200000" totalsRowFunction="custom" dataDxfId="97" totalsRowDxfId="96">
      <totalsRowFormula>SUBTOTAL(109,C82:C93)</totalsRowFormula>
    </tableColumn>
    <tableColumn id="4" name=" 0401400000" totalsRowFunction="custom" dataDxfId="95" totalsRowDxfId="94">
      <totalsRowFormula>SUM(D82:D93)</totalsRowFormula>
    </tableColumn>
    <tableColumn id="5" name=" 0402100000" totalsRowFunction="custom" dataDxfId="93" totalsRowDxfId="92">
      <totalsRowFormula>SUM(E82:E93)</totalsRowFormula>
    </tableColumn>
    <tableColumn id="6" name=" 0402211100" totalsRowFunction="custom" totalsRowDxfId="91">
      <totalsRowFormula>SUBTOTAL(109,F82:F93)</totalsRowFormula>
    </tableColumn>
    <tableColumn id="7" name=" 0402211200" totalsRowFunction="custom" totalsRowDxfId="90">
      <totalsRowFormula>SUBTOTAL(109,G82:G93)</totalsRowFormula>
    </tableColumn>
    <tableColumn id="8" name=" 0402212100" totalsRowFunction="custom" totalsRowDxfId="89">
      <totalsRowFormula>SUBTOTAL(109,H82:H93)</totalsRowFormula>
    </tableColumn>
    <tableColumn id="9" name=" 0402212200" totalsRowFunction="custom" totalsRowDxfId="88">
      <totalsRowFormula>SUBTOTAL(109,I82:I93)</totalsRowFormula>
    </tableColumn>
    <tableColumn id="10" name=" 0402290000" totalsRowFunction="custom" totalsRowDxfId="87">
      <totalsRowFormula>SUBTOTAL(109,J82:J93)</totalsRowFormula>
    </tableColumn>
    <tableColumn id="11" name=" 0402912000" totalsRowFunction="custom" totalsRowDxfId="86">
      <totalsRowFormula>SUBTOTAL(109,K82:K93)</totalsRowFormula>
    </tableColumn>
    <tableColumn id="12" name=" 0403109000" totalsRowFunction="custom" totalsRowDxfId="85">
      <totalsRowFormula>SUBTOTAL(109,L82:L93)</totalsRowFormula>
    </tableColumn>
    <tableColumn id="13" name=" 0406101000" totalsRowFunction="custom" totalsRowDxfId="84">
      <totalsRowFormula>SUBTOTAL(109,M82:M93)</totalsRowFormula>
    </tableColumn>
    <tableColumn id="14" name=" 0406109000" totalsRowFunction="custom" totalsRowDxfId="83">
      <totalsRowFormula>SUBTOTAL(109,N82:N93)</totalsRowFormula>
    </tableColumn>
    <tableColumn id="15" name=" 0406201000" totalsRowFunction="custom" totalsRowDxfId="82">
      <totalsRowFormula>SUBTOTAL(109,O82:O93)</totalsRowFormula>
    </tableColumn>
    <tableColumn id="16" name=" 0406202000" totalsRowFunction="custom" totalsRowDxfId="81">
      <totalsRowFormula>SUBTOTAL(109,P82:P93)</totalsRowFormula>
    </tableColumn>
    <tableColumn id="17" name=" 0406209000" totalsRowFunction="custom" totalsRowDxfId="80">
      <totalsRowFormula>SUBTOTAL(109,Q82:Q93)</totalsRowFormula>
    </tableColumn>
    <tableColumn id="18" name=" 0406300000" totalsRowFunction="custom" totalsRowDxfId="79">
      <totalsRowFormula>SUBTOTAL(109,R82:R93)</totalsRowFormula>
    </tableColumn>
    <tableColumn id="22" name="406400000" totalsRowFunction="custom" dataDxfId="78" totalsRowDxfId="77">
      <totalsRowFormula>SUBTOTAL(109,S82:S93)</totalsRowFormula>
    </tableColumn>
    <tableColumn id="19" name=" 0406902000" totalsRowFunction="custom" totalsRowDxfId="76">
      <totalsRowFormula>SUBTOTAL(109,T82:T93)</totalsRowFormula>
    </tableColumn>
    <tableColumn id="20" name=" 0406909000" totalsRowFunction="custom" totalsRowDxfId="75">
      <totalsRowFormula>SUBTOTAL(109,U82:U93)</totalsRowFormula>
    </tableColumn>
    <tableColumn id="21" name="totales" totalsRowFunction="custom" totalsRowDxfId="74">
      <totalsRowFormula>SUBTOTAL(109,V82:V93)</totalsRowFormula>
    </tableColumn>
  </tableColumns>
  <tableStyleInfo name="TableStyleMedium7 2" showFirstColumn="1" showLastColumn="1" showRowStripes="1" showColumnStripes="0"/>
</table>
</file>

<file path=xl/tables/table9.xml><?xml version="1.0" encoding="utf-8"?>
<table xmlns="http://schemas.openxmlformats.org/spreadsheetml/2006/main" id="9" name="Tabla9" displayName="Tabla9" ref="A2:H146" totalsRowCount="1">
  <tableColumns count="8">
    <tableColumn id="1" name="Código SAC"/>
    <tableColumn id="2" name=" 0201100000" totalsRowFunction="custom" totalsRowDxfId="73">
      <totalsRowFormula>SUBTOTAL(109,B134:B144)</totalsRowFormula>
    </tableColumn>
    <tableColumn id="3" name=" 0201200000" totalsRowFunction="custom" totalsRowDxfId="72">
      <totalsRowFormula>SUBTOTAL(109,C134:C144)</totalsRowFormula>
    </tableColumn>
    <tableColumn id="4" name=" 0201300000" totalsRowFunction="custom" totalsRowDxfId="71">
      <totalsRowFormula>SUBTOTAL(109,D134:D144)</totalsRowFormula>
    </tableColumn>
    <tableColumn id="9" name=" 0202100000" totalsRowFunction="custom" dataDxfId="70" totalsRowDxfId="69">
      <totalsRowFormula>SUBTOTAL(109,E134:E144)</totalsRowFormula>
    </tableColumn>
    <tableColumn id="5" name=" 0202200000" totalsRowFunction="custom" totalsRowDxfId="68">
      <totalsRowFormula>SUBTOTAL(109,F134:F144)</totalsRowFormula>
    </tableColumn>
    <tableColumn id="6" name=" 0202300000" totalsRowFunction="custom" totalsRowDxfId="67">
      <totalsRowFormula>SUBTOTAL(109,G134:G144)</totalsRowFormula>
    </tableColumn>
    <tableColumn id="7" name="totales" totalsRowFunction="custom" totalsRowDxfId="66">
      <totalsRowFormula>SUBTOTAL(109,H134:H144)</totalsRowFormula>
    </tableColumn>
  </tableColumns>
  <tableStyleInfo name="TableStyleMedium6 2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149"/>
  <sheetViews>
    <sheetView tabSelected="1" zoomScaleNormal="100" workbookViewId="0">
      <pane ySplit="3" topLeftCell="A76" activePane="bottomLeft" state="frozen"/>
      <selection activeCell="A78" sqref="A78"/>
      <selection pane="bottomLeft" activeCell="G148" sqref="G148"/>
    </sheetView>
  </sheetViews>
  <sheetFormatPr baseColWidth="10" defaultRowHeight="15" x14ac:dyDescent="0.25"/>
  <cols>
    <col min="1" max="1" width="15.85546875" customWidth="1"/>
    <col min="2" max="2" width="12.140625" bestFit="1" customWidth="1"/>
    <col min="4" max="4" width="12.85546875" customWidth="1"/>
    <col min="5" max="6" width="13.7109375" customWidth="1"/>
    <col min="7" max="7" width="15" bestFit="1" customWidth="1"/>
    <col min="8" max="8" width="13.5703125" bestFit="1" customWidth="1"/>
    <col min="10" max="10" width="12.42578125" customWidth="1"/>
    <col min="11" max="11" width="13.7109375" bestFit="1" customWidth="1"/>
    <col min="13" max="13" width="15.140625" customWidth="1"/>
  </cols>
  <sheetData>
    <row r="1" spans="1:13" ht="45.75" customHeight="1" x14ac:dyDescent="0.35">
      <c r="A1" s="160" t="s">
        <v>495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22.5" customHeight="1" x14ac:dyDescent="0.25">
      <c r="A2" s="4" t="s">
        <v>110</v>
      </c>
      <c r="B2" s="27" t="s">
        <v>318</v>
      </c>
      <c r="C2" s="27" t="s">
        <v>322</v>
      </c>
      <c r="D2" s="27" t="s">
        <v>319</v>
      </c>
      <c r="E2" s="27" t="s">
        <v>320</v>
      </c>
      <c r="F2" s="27" t="s">
        <v>323</v>
      </c>
      <c r="G2" s="27" t="s">
        <v>324</v>
      </c>
      <c r="H2" s="27" t="s">
        <v>325</v>
      </c>
      <c r="I2" s="27" t="s">
        <v>326</v>
      </c>
      <c r="J2" s="27" t="s">
        <v>321</v>
      </c>
      <c r="K2" s="27" t="s">
        <v>327</v>
      </c>
      <c r="L2" s="27" t="s">
        <v>328</v>
      </c>
      <c r="M2" s="24" t="s">
        <v>109</v>
      </c>
    </row>
    <row r="3" spans="1:13" x14ac:dyDescent="0.25">
      <c r="A3" s="4" t="s">
        <v>241</v>
      </c>
      <c r="B3" s="23" t="s">
        <v>111</v>
      </c>
      <c r="C3" s="23" t="s">
        <v>112</v>
      </c>
      <c r="D3" s="23" t="s">
        <v>113</v>
      </c>
      <c r="E3" s="27" t="s">
        <v>249</v>
      </c>
      <c r="F3" s="23" t="s">
        <v>72</v>
      </c>
      <c r="G3" s="3" t="s">
        <v>114</v>
      </c>
      <c r="H3" s="23" t="s">
        <v>115</v>
      </c>
      <c r="I3" s="23" t="s">
        <v>79</v>
      </c>
      <c r="J3" s="23" t="s">
        <v>79</v>
      </c>
      <c r="K3" s="23" t="s">
        <v>116</v>
      </c>
      <c r="L3" s="23" t="s">
        <v>75</v>
      </c>
      <c r="M3" s="4"/>
    </row>
    <row r="4" spans="1:13" x14ac:dyDescent="0.25">
      <c r="A4" s="4" t="s">
        <v>0</v>
      </c>
      <c r="B4" s="5">
        <v>11845.43</v>
      </c>
      <c r="C4" s="5">
        <v>4580.3</v>
      </c>
      <c r="D4" s="5">
        <v>276959.08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6">
        <v>293384.81</v>
      </c>
    </row>
    <row r="5" spans="1:13" x14ac:dyDescent="0.25">
      <c r="A5" s="4" t="s">
        <v>1</v>
      </c>
      <c r="B5" s="5">
        <v>14139</v>
      </c>
      <c r="C5" s="5">
        <v>2801</v>
      </c>
      <c r="D5" s="5">
        <v>87044.3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193200</v>
      </c>
      <c r="K5" s="5">
        <v>0</v>
      </c>
      <c r="L5" s="5">
        <v>0</v>
      </c>
      <c r="M5" s="6">
        <v>297184.3</v>
      </c>
    </row>
    <row r="6" spans="1:13" x14ac:dyDescent="0.25">
      <c r="A6" s="4" t="s">
        <v>2</v>
      </c>
      <c r="B6" s="5">
        <v>2935</v>
      </c>
      <c r="C6" s="5">
        <v>2801</v>
      </c>
      <c r="D6" s="5">
        <v>222474.37</v>
      </c>
      <c r="E6" s="5">
        <v>0</v>
      </c>
      <c r="F6" s="5">
        <v>0</v>
      </c>
      <c r="G6" s="5">
        <v>0</v>
      </c>
      <c r="H6" s="5">
        <v>109088</v>
      </c>
      <c r="I6" s="5">
        <v>0</v>
      </c>
      <c r="J6" s="5">
        <v>349600</v>
      </c>
      <c r="K6" s="5">
        <v>0</v>
      </c>
      <c r="L6" s="5">
        <v>0</v>
      </c>
      <c r="M6" s="6">
        <v>686898.37</v>
      </c>
    </row>
    <row r="7" spans="1:13" x14ac:dyDescent="0.25">
      <c r="A7" s="4" t="s">
        <v>3</v>
      </c>
      <c r="B7" s="5">
        <v>12242.24</v>
      </c>
      <c r="C7" s="5">
        <v>6314.26</v>
      </c>
      <c r="D7" s="5">
        <v>419589.17</v>
      </c>
      <c r="E7" s="5">
        <v>0</v>
      </c>
      <c r="F7" s="5">
        <v>0</v>
      </c>
      <c r="G7" s="5">
        <v>0</v>
      </c>
      <c r="H7" s="5">
        <v>47681</v>
      </c>
      <c r="I7" s="5">
        <v>0</v>
      </c>
      <c r="J7" s="5">
        <v>331200</v>
      </c>
      <c r="K7" s="5">
        <v>0</v>
      </c>
      <c r="L7" s="5">
        <v>0</v>
      </c>
      <c r="M7" s="6">
        <v>817026.67</v>
      </c>
    </row>
    <row r="8" spans="1:13" x14ac:dyDescent="0.25">
      <c r="A8" s="4" t="s">
        <v>4</v>
      </c>
      <c r="B8" s="5">
        <v>10196.370000000001</v>
      </c>
      <c r="C8" s="5">
        <v>2659.81</v>
      </c>
      <c r="D8" s="5">
        <v>321422.43</v>
      </c>
      <c r="E8" s="5">
        <v>0</v>
      </c>
      <c r="F8" s="5">
        <v>0</v>
      </c>
      <c r="G8" s="5">
        <v>0</v>
      </c>
      <c r="H8" s="5">
        <v>0</v>
      </c>
      <c r="I8" s="5">
        <v>11500</v>
      </c>
      <c r="J8" s="5">
        <v>547412.80000000005</v>
      </c>
      <c r="K8" s="5">
        <v>0</v>
      </c>
      <c r="L8" s="5">
        <v>0</v>
      </c>
      <c r="M8" s="6">
        <v>893191.41</v>
      </c>
    </row>
    <row r="9" spans="1:13" x14ac:dyDescent="0.25">
      <c r="A9" s="4" t="s">
        <v>5</v>
      </c>
      <c r="B9" s="5">
        <v>19328.43</v>
      </c>
      <c r="C9" s="5">
        <v>1392.81</v>
      </c>
      <c r="D9" s="5">
        <v>240959.96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707616</v>
      </c>
      <c r="K9" s="5">
        <v>0</v>
      </c>
      <c r="L9" s="5">
        <v>0</v>
      </c>
      <c r="M9" s="6">
        <v>969297.2</v>
      </c>
    </row>
    <row r="10" spans="1:13" x14ac:dyDescent="0.25">
      <c r="A10" s="4" t="s">
        <v>6</v>
      </c>
      <c r="B10" s="5">
        <v>7165.4</v>
      </c>
      <c r="C10" s="5">
        <v>0</v>
      </c>
      <c r="D10" s="5">
        <v>248423.46</v>
      </c>
      <c r="E10" s="5">
        <v>0</v>
      </c>
      <c r="F10" s="5">
        <v>0</v>
      </c>
      <c r="G10" s="5">
        <v>0</v>
      </c>
      <c r="H10" s="5">
        <v>1434928.72</v>
      </c>
      <c r="I10" s="5">
        <v>0</v>
      </c>
      <c r="J10" s="5">
        <v>0</v>
      </c>
      <c r="K10" s="5">
        <v>0</v>
      </c>
      <c r="L10" s="5">
        <v>0</v>
      </c>
      <c r="M10" s="6">
        <v>1690517.58</v>
      </c>
    </row>
    <row r="11" spans="1:13" x14ac:dyDescent="0.25">
      <c r="A11" s="4" t="s">
        <v>7</v>
      </c>
      <c r="B11" s="5">
        <v>2992.93</v>
      </c>
      <c r="C11" s="5">
        <v>2760.93</v>
      </c>
      <c r="D11" s="5">
        <v>190632.15</v>
      </c>
      <c r="E11" s="5">
        <v>0</v>
      </c>
      <c r="F11" s="5">
        <v>0</v>
      </c>
      <c r="G11" s="5">
        <v>0</v>
      </c>
      <c r="H11" s="5">
        <v>713000</v>
      </c>
      <c r="I11" s="5">
        <v>0</v>
      </c>
      <c r="J11" s="5">
        <v>849365.74</v>
      </c>
      <c r="K11" s="5">
        <v>0</v>
      </c>
      <c r="L11" s="5">
        <v>226741</v>
      </c>
      <c r="M11" s="6">
        <v>1985492.75</v>
      </c>
    </row>
    <row r="12" spans="1:13" x14ac:dyDescent="0.25">
      <c r="A12" s="4" t="s">
        <v>8</v>
      </c>
      <c r="B12" s="5">
        <v>5860.12</v>
      </c>
      <c r="C12" s="5">
        <v>5534.5</v>
      </c>
      <c r="D12" s="5">
        <v>191544.89</v>
      </c>
      <c r="E12" s="5">
        <v>0</v>
      </c>
      <c r="F12" s="5">
        <v>0</v>
      </c>
      <c r="G12" s="5">
        <v>0</v>
      </c>
      <c r="H12" s="5">
        <v>112132</v>
      </c>
      <c r="I12" s="5">
        <v>0</v>
      </c>
      <c r="J12" s="5">
        <v>820108.54</v>
      </c>
      <c r="K12" s="5">
        <v>0</v>
      </c>
      <c r="L12" s="5">
        <v>250358</v>
      </c>
      <c r="M12" s="6">
        <v>1385538.05</v>
      </c>
    </row>
    <row r="13" spans="1:13" x14ac:dyDescent="0.25">
      <c r="A13" s="4" t="s">
        <v>9</v>
      </c>
      <c r="B13" s="5">
        <v>5497.24</v>
      </c>
      <c r="C13" s="5">
        <v>5443.57</v>
      </c>
      <c r="D13" s="5">
        <v>261378.47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700463.72</v>
      </c>
      <c r="K13" s="5">
        <v>0</v>
      </c>
      <c r="L13" s="5">
        <v>253552</v>
      </c>
      <c r="M13" s="6">
        <v>1226335</v>
      </c>
    </row>
    <row r="14" spans="1:13" x14ac:dyDescent="0.25">
      <c r="A14" s="4" t="s">
        <v>10</v>
      </c>
      <c r="B14" s="5">
        <v>3298.66</v>
      </c>
      <c r="C14" s="5">
        <v>3130.15</v>
      </c>
      <c r="D14" s="5">
        <v>102675.22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518983.47</v>
      </c>
      <c r="K14" s="5">
        <v>0</v>
      </c>
      <c r="L14" s="5">
        <v>196108</v>
      </c>
      <c r="M14" s="6">
        <v>824195.5</v>
      </c>
    </row>
    <row r="15" spans="1:13" x14ac:dyDescent="0.25">
      <c r="A15" s="4" t="s">
        <v>11</v>
      </c>
      <c r="B15" s="5">
        <v>15940.24</v>
      </c>
      <c r="C15" s="5">
        <v>136.08000000000001</v>
      </c>
      <c r="D15" s="5">
        <v>231229.98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364160</v>
      </c>
      <c r="K15" s="5">
        <v>0</v>
      </c>
      <c r="L15" s="5">
        <v>0</v>
      </c>
      <c r="M15" s="6">
        <v>611466.30000000005</v>
      </c>
    </row>
    <row r="16" spans="1:13" x14ac:dyDescent="0.25">
      <c r="A16" s="4"/>
      <c r="B16" s="40">
        <f>SUBTOTAL(109,B4:B15)</f>
        <v>111441.06</v>
      </c>
      <c r="C16" s="40">
        <f t="shared" ref="C16:M16" si="0">SUBTOTAL(109,C4:C15)</f>
        <v>37554.410000000003</v>
      </c>
      <c r="D16" s="40">
        <f t="shared" si="0"/>
        <v>2794333.48</v>
      </c>
      <c r="E16" s="40">
        <f t="shared" si="0"/>
        <v>0</v>
      </c>
      <c r="F16" s="40">
        <v>0</v>
      </c>
      <c r="G16" s="40">
        <f t="shared" si="0"/>
        <v>0</v>
      </c>
      <c r="H16" s="40">
        <f t="shared" si="0"/>
        <v>2416829.7199999997</v>
      </c>
      <c r="I16" s="40">
        <f t="shared" si="0"/>
        <v>11500</v>
      </c>
      <c r="J16" s="40">
        <f t="shared" si="0"/>
        <v>5382110.2699999996</v>
      </c>
      <c r="K16" s="40">
        <f t="shared" si="0"/>
        <v>0</v>
      </c>
      <c r="L16" s="40">
        <f t="shared" si="0"/>
        <v>926759</v>
      </c>
      <c r="M16" s="13">
        <f t="shared" si="0"/>
        <v>11680527.940000001</v>
      </c>
    </row>
    <row r="17" spans="1:13" x14ac:dyDescent="0.25">
      <c r="A17" s="4" t="s">
        <v>12</v>
      </c>
      <c r="B17" s="5">
        <v>2843.24</v>
      </c>
      <c r="C17" s="5">
        <v>2095</v>
      </c>
      <c r="D17" s="5">
        <v>190016.53</v>
      </c>
      <c r="E17" s="5">
        <v>0</v>
      </c>
      <c r="F17" s="5">
        <v>0</v>
      </c>
      <c r="G17" s="5">
        <v>0</v>
      </c>
      <c r="H17" s="5">
        <v>1129606.22</v>
      </c>
      <c r="I17" s="5">
        <v>0</v>
      </c>
      <c r="J17" s="5">
        <v>208656</v>
      </c>
      <c r="K17" s="5">
        <v>0</v>
      </c>
      <c r="L17" s="5">
        <v>0</v>
      </c>
      <c r="M17" s="6">
        <v>1533216.99</v>
      </c>
    </row>
    <row r="18" spans="1:13" x14ac:dyDescent="0.25">
      <c r="A18" s="4" t="s">
        <v>13</v>
      </c>
      <c r="B18" s="5">
        <v>12785.63</v>
      </c>
      <c r="C18" s="5">
        <v>6828.36</v>
      </c>
      <c r="D18" s="5">
        <v>121116.17</v>
      </c>
      <c r="E18" s="5">
        <v>0</v>
      </c>
      <c r="F18" s="5">
        <v>0</v>
      </c>
      <c r="G18" s="5">
        <v>0</v>
      </c>
      <c r="H18" s="5">
        <v>817707.89</v>
      </c>
      <c r="I18" s="5">
        <v>0</v>
      </c>
      <c r="J18" s="5">
        <v>397775.15</v>
      </c>
      <c r="K18" s="5">
        <v>0</v>
      </c>
      <c r="L18" s="5">
        <v>54431.64</v>
      </c>
      <c r="M18" s="6">
        <v>1410644.84</v>
      </c>
    </row>
    <row r="19" spans="1:13" x14ac:dyDescent="0.25">
      <c r="A19" s="4" t="s">
        <v>14</v>
      </c>
      <c r="B19" s="5">
        <v>15703.37</v>
      </c>
      <c r="C19" s="5">
        <v>898.12</v>
      </c>
      <c r="D19" s="5">
        <v>163123.99</v>
      </c>
      <c r="E19" s="5">
        <v>0</v>
      </c>
      <c r="F19" s="5">
        <v>0</v>
      </c>
      <c r="G19" s="5">
        <v>0</v>
      </c>
      <c r="H19" s="5">
        <v>639620</v>
      </c>
      <c r="I19" s="5">
        <v>0</v>
      </c>
      <c r="J19" s="5">
        <v>45360</v>
      </c>
      <c r="K19" s="5">
        <v>0</v>
      </c>
      <c r="L19" s="5">
        <v>0</v>
      </c>
      <c r="M19" s="6">
        <v>864705.48</v>
      </c>
    </row>
    <row r="20" spans="1:13" x14ac:dyDescent="0.25">
      <c r="A20" s="4" t="s">
        <v>15</v>
      </c>
      <c r="B20" s="5">
        <v>1828.9</v>
      </c>
      <c r="C20" s="5">
        <v>5049.22</v>
      </c>
      <c r="D20" s="5">
        <v>81659.789999999994</v>
      </c>
      <c r="E20" s="5">
        <v>0</v>
      </c>
      <c r="F20" s="5">
        <v>0</v>
      </c>
      <c r="G20" s="5">
        <v>0</v>
      </c>
      <c r="H20" s="5">
        <v>12100</v>
      </c>
      <c r="I20" s="5">
        <v>0</v>
      </c>
      <c r="J20" s="5">
        <v>163555.95000000001</v>
      </c>
      <c r="K20" s="5">
        <v>0</v>
      </c>
      <c r="L20" s="5">
        <v>0</v>
      </c>
      <c r="M20" s="6">
        <v>264193.86</v>
      </c>
    </row>
    <row r="21" spans="1:13" x14ac:dyDescent="0.25">
      <c r="A21" s="4" t="s">
        <v>16</v>
      </c>
      <c r="B21" s="5">
        <v>5715.81</v>
      </c>
      <c r="C21" s="5">
        <v>7185.06</v>
      </c>
      <c r="D21" s="5">
        <v>214104.74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137360</v>
      </c>
      <c r="K21" s="5">
        <v>0</v>
      </c>
      <c r="L21" s="5">
        <v>0</v>
      </c>
      <c r="M21" s="6">
        <v>364365.61</v>
      </c>
    </row>
    <row r="22" spans="1:13" x14ac:dyDescent="0.25">
      <c r="A22" s="4" t="s">
        <v>17</v>
      </c>
      <c r="B22" s="5">
        <v>9317.34</v>
      </c>
      <c r="C22" s="5">
        <v>5739.38</v>
      </c>
      <c r="D22" s="5">
        <v>241474.39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37717.97</v>
      </c>
      <c r="K22" s="5">
        <v>0</v>
      </c>
      <c r="L22" s="5">
        <v>0</v>
      </c>
      <c r="M22" s="6">
        <v>294249.08</v>
      </c>
    </row>
    <row r="23" spans="1:13" x14ac:dyDescent="0.25">
      <c r="A23" s="4" t="s">
        <v>18</v>
      </c>
      <c r="B23" s="5">
        <v>7528.38</v>
      </c>
      <c r="C23" s="5">
        <v>1347.18</v>
      </c>
      <c r="D23" s="5">
        <v>191301.28</v>
      </c>
      <c r="E23" s="5">
        <v>0</v>
      </c>
      <c r="F23" s="5">
        <v>0</v>
      </c>
      <c r="G23" s="5">
        <v>0</v>
      </c>
      <c r="H23" s="5">
        <v>55200</v>
      </c>
      <c r="I23" s="5">
        <v>0</v>
      </c>
      <c r="J23" s="5">
        <v>46000</v>
      </c>
      <c r="K23" s="5">
        <v>0</v>
      </c>
      <c r="L23" s="5">
        <v>28410</v>
      </c>
      <c r="M23" s="6">
        <v>329786.84000000003</v>
      </c>
    </row>
    <row r="24" spans="1:13" x14ac:dyDescent="0.25">
      <c r="A24" s="4" t="s">
        <v>19</v>
      </c>
      <c r="B24" s="5">
        <v>1992.2</v>
      </c>
      <c r="C24" s="5">
        <v>233</v>
      </c>
      <c r="D24" s="5">
        <v>144472.72</v>
      </c>
      <c r="E24" s="5">
        <v>0</v>
      </c>
      <c r="F24" s="5">
        <v>0</v>
      </c>
      <c r="G24" s="5">
        <v>0</v>
      </c>
      <c r="H24" s="5">
        <v>55200</v>
      </c>
      <c r="I24" s="5">
        <v>0</v>
      </c>
      <c r="J24" s="5">
        <v>206040</v>
      </c>
      <c r="K24" s="5">
        <v>0</v>
      </c>
      <c r="L24" s="5">
        <v>0</v>
      </c>
      <c r="M24" s="6">
        <v>407937.92</v>
      </c>
    </row>
    <row r="25" spans="1:13" x14ac:dyDescent="0.25">
      <c r="A25" s="4" t="s">
        <v>20</v>
      </c>
      <c r="B25" s="5">
        <v>1858.12</v>
      </c>
      <c r="C25" s="5">
        <v>1251</v>
      </c>
      <c r="D25" s="5">
        <v>78477.84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138000</v>
      </c>
      <c r="K25" s="5">
        <v>0</v>
      </c>
      <c r="L25" s="5">
        <v>0</v>
      </c>
      <c r="M25" s="6">
        <v>219586.96</v>
      </c>
    </row>
    <row r="26" spans="1:13" x14ac:dyDescent="0.25">
      <c r="A26" s="4" t="s">
        <v>21</v>
      </c>
      <c r="B26" s="5">
        <v>13724.2</v>
      </c>
      <c r="C26" s="5">
        <v>1251</v>
      </c>
      <c r="D26" s="5">
        <v>122080</v>
      </c>
      <c r="E26" s="5">
        <v>0</v>
      </c>
      <c r="F26" s="5">
        <v>0</v>
      </c>
      <c r="G26" s="5">
        <v>0</v>
      </c>
      <c r="H26" s="5">
        <v>0</v>
      </c>
      <c r="I26" s="5">
        <v>20</v>
      </c>
      <c r="J26" s="5">
        <v>298680</v>
      </c>
      <c r="K26" s="5">
        <v>21620.2</v>
      </c>
      <c r="L26" s="5">
        <v>0</v>
      </c>
      <c r="M26" s="6">
        <v>457375.4</v>
      </c>
    </row>
    <row r="27" spans="1:13" x14ac:dyDescent="0.25">
      <c r="A27" s="4" t="s">
        <v>22</v>
      </c>
      <c r="B27" s="5">
        <v>5602</v>
      </c>
      <c r="C27" s="5">
        <v>934</v>
      </c>
      <c r="D27" s="5">
        <v>53722.28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344680</v>
      </c>
      <c r="K27" s="5">
        <v>0</v>
      </c>
      <c r="L27" s="5">
        <v>0</v>
      </c>
      <c r="M27" s="6">
        <v>404938.28</v>
      </c>
    </row>
    <row r="28" spans="1:13" x14ac:dyDescent="0.25">
      <c r="A28" s="4" t="s">
        <v>23</v>
      </c>
      <c r="B28" s="5">
        <v>4610.5</v>
      </c>
      <c r="C28" s="5">
        <v>934</v>
      </c>
      <c r="D28" s="5">
        <v>49626.05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384864</v>
      </c>
      <c r="K28" s="5">
        <v>0</v>
      </c>
      <c r="L28" s="5">
        <v>0</v>
      </c>
      <c r="M28" s="6">
        <v>440034.55</v>
      </c>
    </row>
    <row r="29" spans="1:13" x14ac:dyDescent="0.25">
      <c r="A29" s="4"/>
      <c r="B29" s="40">
        <f t="shared" ref="B29:M29" si="1">SUBTOTAL(109,B17:B28)</f>
        <v>83509.689999999988</v>
      </c>
      <c r="C29" s="40">
        <f t="shared" si="1"/>
        <v>33745.320000000007</v>
      </c>
      <c r="D29" s="40">
        <f t="shared" si="1"/>
        <v>1651175.78</v>
      </c>
      <c r="E29" s="40">
        <f t="shared" si="1"/>
        <v>0</v>
      </c>
      <c r="F29" s="40">
        <v>0</v>
      </c>
      <c r="G29" s="40">
        <f t="shared" si="1"/>
        <v>0</v>
      </c>
      <c r="H29" s="40">
        <f t="shared" si="1"/>
        <v>2709434.11</v>
      </c>
      <c r="I29" s="40">
        <f t="shared" si="1"/>
        <v>20</v>
      </c>
      <c r="J29" s="40">
        <f t="shared" si="1"/>
        <v>2408689.0700000003</v>
      </c>
      <c r="K29" s="40">
        <f t="shared" si="1"/>
        <v>21620.2</v>
      </c>
      <c r="L29" s="40">
        <f t="shared" si="1"/>
        <v>82841.64</v>
      </c>
      <c r="M29" s="13">
        <f t="shared" si="1"/>
        <v>6991035.8100000005</v>
      </c>
    </row>
    <row r="30" spans="1:13" x14ac:dyDescent="0.25">
      <c r="A30" s="4" t="s">
        <v>24</v>
      </c>
      <c r="B30" s="5">
        <v>4100</v>
      </c>
      <c r="C30" s="5">
        <v>0</v>
      </c>
      <c r="D30" s="5">
        <v>81920.56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493254.40000000002</v>
      </c>
      <c r="K30" s="5">
        <v>0</v>
      </c>
      <c r="L30" s="5">
        <v>0</v>
      </c>
      <c r="M30" s="6">
        <v>579274.96</v>
      </c>
    </row>
    <row r="31" spans="1:13" x14ac:dyDescent="0.25">
      <c r="A31" s="4" t="s">
        <v>25</v>
      </c>
      <c r="B31" s="5">
        <v>0</v>
      </c>
      <c r="C31" s="5">
        <v>0</v>
      </c>
      <c r="D31" s="5">
        <v>85093.27</v>
      </c>
      <c r="E31" s="5">
        <v>0</v>
      </c>
      <c r="F31" s="5">
        <v>0</v>
      </c>
      <c r="G31" s="5">
        <v>0</v>
      </c>
      <c r="H31" s="5">
        <v>200000</v>
      </c>
      <c r="I31" s="5">
        <v>0</v>
      </c>
      <c r="J31" s="5">
        <v>797405.84</v>
      </c>
      <c r="K31" s="5">
        <v>82800</v>
      </c>
      <c r="L31" s="5">
        <v>0</v>
      </c>
      <c r="M31" s="6">
        <v>1165299.1100000001</v>
      </c>
    </row>
    <row r="32" spans="1:13" x14ac:dyDescent="0.25">
      <c r="A32" s="4" t="s">
        <v>26</v>
      </c>
      <c r="B32" s="5">
        <v>10474.84</v>
      </c>
      <c r="C32" s="5">
        <v>1696.48</v>
      </c>
      <c r="D32" s="5">
        <v>347989.78</v>
      </c>
      <c r="E32" s="5">
        <v>0</v>
      </c>
      <c r="F32" s="5">
        <v>0</v>
      </c>
      <c r="G32" s="5">
        <v>50000</v>
      </c>
      <c r="H32" s="5">
        <v>0</v>
      </c>
      <c r="I32" s="5">
        <v>0</v>
      </c>
      <c r="J32" s="5">
        <v>1084340.46</v>
      </c>
      <c r="K32" s="5">
        <v>27600</v>
      </c>
      <c r="L32" s="5">
        <v>0</v>
      </c>
      <c r="M32" s="6">
        <v>1522101.56</v>
      </c>
    </row>
    <row r="33" spans="1:13" x14ac:dyDescent="0.25">
      <c r="A33" s="4" t="s">
        <v>27</v>
      </c>
      <c r="B33" s="5">
        <v>2592</v>
      </c>
      <c r="C33" s="5">
        <v>46782.12</v>
      </c>
      <c r="D33" s="5">
        <v>323279.61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461862.38</v>
      </c>
      <c r="K33" s="5">
        <v>0</v>
      </c>
      <c r="L33" s="5">
        <v>0</v>
      </c>
      <c r="M33" s="6">
        <v>834516.11</v>
      </c>
    </row>
    <row r="34" spans="1:13" x14ac:dyDescent="0.25">
      <c r="A34" s="4" t="s">
        <v>28</v>
      </c>
      <c r="B34" s="5">
        <v>17817.48</v>
      </c>
      <c r="C34" s="5">
        <v>2786.4</v>
      </c>
      <c r="D34" s="5">
        <v>490395.43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551699.43000000005</v>
      </c>
      <c r="K34" s="5">
        <v>0</v>
      </c>
      <c r="L34" s="5">
        <v>0</v>
      </c>
      <c r="M34" s="6">
        <v>1062698.74</v>
      </c>
    </row>
    <row r="35" spans="1:13" x14ac:dyDescent="0.25">
      <c r="A35" s="4" t="s">
        <v>29</v>
      </c>
      <c r="B35" s="5">
        <v>2801</v>
      </c>
      <c r="C35" s="5">
        <v>24948</v>
      </c>
      <c r="D35" s="5">
        <v>311394.03999999998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833728.74</v>
      </c>
      <c r="K35" s="5">
        <v>0</v>
      </c>
      <c r="L35" s="5">
        <v>0</v>
      </c>
      <c r="M35" s="6">
        <v>1172871.78</v>
      </c>
    </row>
    <row r="36" spans="1:13" x14ac:dyDescent="0.25">
      <c r="A36" s="4" t="s">
        <v>30</v>
      </c>
      <c r="B36" s="5">
        <v>8460.34</v>
      </c>
      <c r="C36" s="5">
        <v>27416.35</v>
      </c>
      <c r="D36" s="5">
        <v>156094.99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697526.88</v>
      </c>
      <c r="K36" s="5">
        <v>0</v>
      </c>
      <c r="L36" s="5">
        <v>0</v>
      </c>
      <c r="M36" s="6">
        <v>889498.56</v>
      </c>
    </row>
    <row r="37" spans="1:13" x14ac:dyDescent="0.25">
      <c r="A37" s="4" t="s">
        <v>31</v>
      </c>
      <c r="B37" s="5">
        <v>11227</v>
      </c>
      <c r="C37" s="5">
        <v>0</v>
      </c>
      <c r="D37" s="5">
        <v>94866.73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677911.72</v>
      </c>
      <c r="K37" s="5">
        <v>0</v>
      </c>
      <c r="L37" s="5">
        <v>0</v>
      </c>
      <c r="M37" s="6">
        <v>784005.45</v>
      </c>
    </row>
    <row r="38" spans="1:13" x14ac:dyDescent="0.25">
      <c r="A38" s="4" t="s">
        <v>32</v>
      </c>
      <c r="B38" s="5">
        <v>15231.65</v>
      </c>
      <c r="C38" s="5">
        <v>544.32000000000005</v>
      </c>
      <c r="D38" s="5">
        <v>431656.26</v>
      </c>
      <c r="E38" s="5">
        <v>0</v>
      </c>
      <c r="F38" s="5">
        <v>0</v>
      </c>
      <c r="G38" s="5">
        <v>0</v>
      </c>
      <c r="H38" s="5">
        <v>10300</v>
      </c>
      <c r="I38" s="5">
        <v>0</v>
      </c>
      <c r="J38" s="5">
        <v>680800.24</v>
      </c>
      <c r="K38" s="5">
        <v>0</v>
      </c>
      <c r="L38" s="5">
        <v>0</v>
      </c>
      <c r="M38" s="6">
        <v>1138532.47</v>
      </c>
    </row>
    <row r="39" spans="1:13" x14ac:dyDescent="0.25">
      <c r="A39" s="4" t="s">
        <v>33</v>
      </c>
      <c r="B39" s="5">
        <v>11109.87</v>
      </c>
      <c r="C39" s="5">
        <v>24948</v>
      </c>
      <c r="D39" s="5">
        <v>298628.96999999997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818242.16</v>
      </c>
      <c r="K39" s="5">
        <v>0</v>
      </c>
      <c r="L39" s="5">
        <v>0</v>
      </c>
      <c r="M39" s="6">
        <v>1152929</v>
      </c>
    </row>
    <row r="40" spans="1:13" x14ac:dyDescent="0.25">
      <c r="A40" s="4" t="s">
        <v>34</v>
      </c>
      <c r="B40" s="5">
        <v>10612.32</v>
      </c>
      <c r="C40" s="5">
        <v>0</v>
      </c>
      <c r="D40" s="5">
        <v>323110.98</v>
      </c>
      <c r="E40" s="5">
        <v>0</v>
      </c>
      <c r="F40" s="5">
        <v>0</v>
      </c>
      <c r="G40" s="5">
        <v>0</v>
      </c>
      <c r="H40" s="5">
        <v>0</v>
      </c>
      <c r="I40" s="5">
        <v>107729.3</v>
      </c>
      <c r="J40" s="5">
        <v>568050.86</v>
      </c>
      <c r="K40" s="5">
        <v>0</v>
      </c>
      <c r="L40" s="5">
        <v>0</v>
      </c>
      <c r="M40" s="6">
        <v>1009503.46</v>
      </c>
    </row>
    <row r="41" spans="1:13" x14ac:dyDescent="0.25">
      <c r="A41" s="4" t="s">
        <v>35</v>
      </c>
      <c r="B41" s="5">
        <v>11711.47</v>
      </c>
      <c r="C41" s="5">
        <v>158.32</v>
      </c>
      <c r="D41" s="5">
        <v>219794.48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202224</v>
      </c>
      <c r="K41" s="5">
        <v>0</v>
      </c>
      <c r="L41" s="5">
        <v>0</v>
      </c>
      <c r="M41" s="6">
        <v>433888.27</v>
      </c>
    </row>
    <row r="42" spans="1:13" x14ac:dyDescent="0.25">
      <c r="A42" s="4"/>
      <c r="B42" s="40">
        <f t="shared" ref="B42:M42" si="2">SUBTOTAL(109,B30:B41)</f>
        <v>106137.97</v>
      </c>
      <c r="C42" s="40">
        <f t="shared" si="2"/>
        <v>129279.99000000002</v>
      </c>
      <c r="D42" s="40">
        <f t="shared" si="2"/>
        <v>3164225.0999999996</v>
      </c>
      <c r="E42" s="40">
        <f t="shared" si="2"/>
        <v>0</v>
      </c>
      <c r="F42" s="40">
        <v>0</v>
      </c>
      <c r="G42" s="40">
        <f t="shared" si="2"/>
        <v>50000</v>
      </c>
      <c r="H42" s="40">
        <f t="shared" si="2"/>
        <v>210300</v>
      </c>
      <c r="I42" s="40">
        <f t="shared" si="2"/>
        <v>107729.3</v>
      </c>
      <c r="J42" s="40">
        <f t="shared" si="2"/>
        <v>7867047.1100000003</v>
      </c>
      <c r="K42" s="40">
        <f t="shared" si="2"/>
        <v>110400</v>
      </c>
      <c r="L42" s="40">
        <f t="shared" si="2"/>
        <v>0</v>
      </c>
      <c r="M42" s="13">
        <f t="shared" si="2"/>
        <v>11745119.469999999</v>
      </c>
    </row>
    <row r="43" spans="1:13" x14ac:dyDescent="0.25">
      <c r="A43" s="4" t="s">
        <v>36</v>
      </c>
      <c r="B43" s="5">
        <v>2801</v>
      </c>
      <c r="C43" s="5">
        <v>0</v>
      </c>
      <c r="D43" s="5">
        <v>71441</v>
      </c>
      <c r="E43" s="5">
        <v>0</v>
      </c>
      <c r="F43" s="5">
        <v>0</v>
      </c>
      <c r="G43" s="5">
        <v>0</v>
      </c>
      <c r="H43" s="5">
        <v>0</v>
      </c>
      <c r="I43" s="5">
        <v>151274.89000000001</v>
      </c>
      <c r="J43" s="5">
        <v>296064</v>
      </c>
      <c r="K43" s="5">
        <v>0</v>
      </c>
      <c r="L43" s="5">
        <v>0</v>
      </c>
      <c r="M43" s="6">
        <v>521580.89</v>
      </c>
    </row>
    <row r="44" spans="1:13" x14ac:dyDescent="0.25">
      <c r="A44" s="4" t="s">
        <v>37</v>
      </c>
      <c r="B44" s="5">
        <v>8103</v>
      </c>
      <c r="C44" s="5">
        <v>2334</v>
      </c>
      <c r="D44" s="5">
        <v>171581.46</v>
      </c>
      <c r="E44" s="5">
        <v>0</v>
      </c>
      <c r="F44" s="5">
        <v>0</v>
      </c>
      <c r="G44" s="5">
        <v>0</v>
      </c>
      <c r="H44" s="5">
        <v>0</v>
      </c>
      <c r="I44" s="5">
        <v>616562.54</v>
      </c>
      <c r="J44" s="5">
        <v>136080</v>
      </c>
      <c r="K44" s="5">
        <v>0</v>
      </c>
      <c r="L44" s="5">
        <v>0</v>
      </c>
      <c r="M44" s="6">
        <v>934661</v>
      </c>
    </row>
    <row r="45" spans="1:13" x14ac:dyDescent="0.25">
      <c r="A45" s="4" t="s">
        <v>38</v>
      </c>
      <c r="B45" s="5">
        <v>4969</v>
      </c>
      <c r="C45" s="5">
        <v>984</v>
      </c>
      <c r="D45" s="5">
        <v>139786.18</v>
      </c>
      <c r="E45" s="5">
        <v>0</v>
      </c>
      <c r="F45" s="5">
        <v>0</v>
      </c>
      <c r="G45" s="5">
        <v>0</v>
      </c>
      <c r="H45" s="5">
        <v>0</v>
      </c>
      <c r="I45" s="5">
        <v>64664.79</v>
      </c>
      <c r="J45" s="5">
        <v>1149695.6000000001</v>
      </c>
      <c r="K45" s="5">
        <v>0</v>
      </c>
      <c r="L45" s="5">
        <v>0</v>
      </c>
      <c r="M45" s="6">
        <v>1360099.57</v>
      </c>
    </row>
    <row r="46" spans="1:13" x14ac:dyDescent="0.25">
      <c r="A46" s="4" t="s">
        <v>39</v>
      </c>
      <c r="B46" s="5">
        <v>3368</v>
      </c>
      <c r="C46" s="5">
        <v>934</v>
      </c>
      <c r="D46" s="5">
        <v>149102.66</v>
      </c>
      <c r="E46" s="5">
        <v>0</v>
      </c>
      <c r="F46" s="5">
        <v>0</v>
      </c>
      <c r="G46" s="5">
        <v>0</v>
      </c>
      <c r="H46" s="5">
        <v>0</v>
      </c>
      <c r="I46" s="5">
        <v>43109.86</v>
      </c>
      <c r="J46" s="5">
        <v>648648</v>
      </c>
      <c r="K46" s="5">
        <v>0</v>
      </c>
      <c r="L46" s="5">
        <v>0</v>
      </c>
      <c r="M46" s="6">
        <v>845162.52</v>
      </c>
    </row>
    <row r="47" spans="1:13" x14ac:dyDescent="0.25">
      <c r="A47" s="4" t="s">
        <v>40</v>
      </c>
      <c r="B47" s="5">
        <v>7769</v>
      </c>
      <c r="C47" s="5">
        <v>0</v>
      </c>
      <c r="D47" s="5">
        <v>300922.88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843696</v>
      </c>
      <c r="K47" s="5">
        <v>0</v>
      </c>
      <c r="L47" s="5">
        <v>0</v>
      </c>
      <c r="M47" s="6">
        <v>1152387.8799999999</v>
      </c>
    </row>
    <row r="48" spans="1:13" x14ac:dyDescent="0.25">
      <c r="A48" s="4" t="s">
        <v>41</v>
      </c>
      <c r="B48" s="5">
        <v>4163</v>
      </c>
      <c r="C48" s="5">
        <v>0</v>
      </c>
      <c r="D48" s="5">
        <v>116834.71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587411.72</v>
      </c>
      <c r="K48" s="5">
        <v>0</v>
      </c>
      <c r="L48" s="5">
        <v>0</v>
      </c>
      <c r="M48" s="6">
        <v>708409.43</v>
      </c>
    </row>
    <row r="49" spans="1:13" x14ac:dyDescent="0.25">
      <c r="A49" s="4" t="s">
        <v>42</v>
      </c>
      <c r="B49" s="5">
        <v>10103</v>
      </c>
      <c r="C49" s="5">
        <v>3177</v>
      </c>
      <c r="D49" s="5">
        <v>151846.26999999999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835117.87</v>
      </c>
      <c r="K49" s="5">
        <v>0</v>
      </c>
      <c r="L49" s="5">
        <v>0</v>
      </c>
      <c r="M49" s="6">
        <v>1000244.14</v>
      </c>
    </row>
    <row r="50" spans="1:13" x14ac:dyDescent="0.25">
      <c r="A50" s="4" t="s">
        <v>43</v>
      </c>
      <c r="B50" s="5">
        <v>4135</v>
      </c>
      <c r="C50" s="5">
        <v>0</v>
      </c>
      <c r="D50" s="5">
        <v>322326.73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1186160.57</v>
      </c>
      <c r="K50" s="5">
        <v>0</v>
      </c>
      <c r="L50" s="5">
        <v>0</v>
      </c>
      <c r="M50" s="6">
        <v>1512622.3</v>
      </c>
    </row>
    <row r="51" spans="1:13" x14ac:dyDescent="0.25">
      <c r="A51" s="4" t="s">
        <v>44</v>
      </c>
      <c r="B51" s="5">
        <v>6082.61</v>
      </c>
      <c r="C51" s="5">
        <v>1224</v>
      </c>
      <c r="D51" s="5">
        <v>141407.71</v>
      </c>
      <c r="E51" s="5">
        <v>0</v>
      </c>
      <c r="F51" s="5">
        <v>0</v>
      </c>
      <c r="G51" s="5">
        <v>0</v>
      </c>
      <c r="H51" s="5">
        <v>0</v>
      </c>
      <c r="I51" s="5">
        <v>90719.4</v>
      </c>
      <c r="J51" s="5">
        <v>1514565.71</v>
      </c>
      <c r="K51" s="5">
        <v>0</v>
      </c>
      <c r="L51" s="5">
        <v>0</v>
      </c>
      <c r="M51" s="6">
        <v>1753999.43</v>
      </c>
    </row>
    <row r="52" spans="1:13" x14ac:dyDescent="0.25">
      <c r="A52" s="4" t="s">
        <v>45</v>
      </c>
      <c r="B52" s="5">
        <v>47329.81</v>
      </c>
      <c r="C52" s="5">
        <v>0</v>
      </c>
      <c r="D52" s="5">
        <v>269094.63</v>
      </c>
      <c r="E52" s="5">
        <v>0</v>
      </c>
      <c r="F52" s="5">
        <v>0</v>
      </c>
      <c r="G52" s="5">
        <v>0</v>
      </c>
      <c r="H52" s="5">
        <v>0</v>
      </c>
      <c r="I52" s="5">
        <v>113399.26</v>
      </c>
      <c r="J52" s="5">
        <v>1778892.69</v>
      </c>
      <c r="K52" s="5">
        <v>0</v>
      </c>
      <c r="L52" s="5">
        <v>0</v>
      </c>
      <c r="M52" s="6">
        <v>2208716.39</v>
      </c>
    </row>
    <row r="53" spans="1:13" x14ac:dyDescent="0.25">
      <c r="A53" s="4" t="s">
        <v>46</v>
      </c>
      <c r="B53" s="5">
        <v>7512.6</v>
      </c>
      <c r="C53" s="5">
        <v>285.36</v>
      </c>
      <c r="D53" s="5">
        <v>161846.66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1333179.01</v>
      </c>
      <c r="K53" s="5">
        <v>0</v>
      </c>
      <c r="L53" s="5">
        <v>0</v>
      </c>
      <c r="M53" s="6">
        <v>1502823.63</v>
      </c>
    </row>
    <row r="54" spans="1:13" x14ac:dyDescent="0.25">
      <c r="A54" s="4" t="s">
        <v>47</v>
      </c>
      <c r="B54" s="5">
        <v>4201</v>
      </c>
      <c r="C54" s="5">
        <v>934</v>
      </c>
      <c r="D54" s="5">
        <v>93718.22</v>
      </c>
      <c r="E54" s="5">
        <v>0</v>
      </c>
      <c r="F54" s="5">
        <v>0</v>
      </c>
      <c r="G54" s="5">
        <v>0</v>
      </c>
      <c r="H54" s="5">
        <v>0</v>
      </c>
      <c r="I54" s="5">
        <v>120</v>
      </c>
      <c r="J54" s="5">
        <v>1310536.1399999999</v>
      </c>
      <c r="K54" s="5">
        <v>0</v>
      </c>
      <c r="L54" s="5">
        <v>0</v>
      </c>
      <c r="M54" s="6">
        <v>1409509.36</v>
      </c>
    </row>
    <row r="55" spans="1:13" x14ac:dyDescent="0.25">
      <c r="A55" s="4"/>
      <c r="B55" s="40">
        <f t="shared" ref="B55:M55" si="3">SUBTOTAL(109,B43:B54)</f>
        <v>110537.02</v>
      </c>
      <c r="C55" s="40">
        <f t="shared" si="3"/>
        <v>9872.36</v>
      </c>
      <c r="D55" s="40">
        <f t="shared" si="3"/>
        <v>2089909.1099999999</v>
      </c>
      <c r="E55" s="40">
        <f t="shared" si="3"/>
        <v>0</v>
      </c>
      <c r="F55" s="40">
        <v>0</v>
      </c>
      <c r="G55" s="40">
        <f t="shared" si="3"/>
        <v>0</v>
      </c>
      <c r="H55" s="40">
        <f t="shared" si="3"/>
        <v>0</v>
      </c>
      <c r="I55" s="40">
        <f t="shared" si="3"/>
        <v>1079850.74</v>
      </c>
      <c r="J55" s="40">
        <f t="shared" si="3"/>
        <v>11620047.310000001</v>
      </c>
      <c r="K55" s="40">
        <f t="shared" si="3"/>
        <v>0</v>
      </c>
      <c r="L55" s="40">
        <f t="shared" si="3"/>
        <v>0</v>
      </c>
      <c r="M55" s="13">
        <f t="shared" si="3"/>
        <v>14910216.539999999</v>
      </c>
    </row>
    <row r="56" spans="1:13" x14ac:dyDescent="0.25">
      <c r="A56" s="4" t="s">
        <v>48</v>
      </c>
      <c r="B56" s="5">
        <v>2401</v>
      </c>
      <c r="C56" s="5">
        <v>1280</v>
      </c>
      <c r="D56" s="5">
        <v>182934.64</v>
      </c>
      <c r="E56" s="5">
        <v>0</v>
      </c>
      <c r="F56" s="5">
        <v>0</v>
      </c>
      <c r="G56" s="5">
        <v>0</v>
      </c>
      <c r="H56" s="5">
        <v>1942263.6</v>
      </c>
      <c r="I56" s="5">
        <v>0</v>
      </c>
      <c r="J56" s="5">
        <v>606159.56000000006</v>
      </c>
      <c r="K56" s="5">
        <v>0</v>
      </c>
      <c r="L56" s="5">
        <v>0</v>
      </c>
      <c r="M56" s="6">
        <v>2735038.8</v>
      </c>
    </row>
    <row r="57" spans="1:13" x14ac:dyDescent="0.25">
      <c r="A57" s="4" t="s">
        <v>49</v>
      </c>
      <c r="B57" s="5">
        <v>7377.92</v>
      </c>
      <c r="C57" s="5">
        <v>4000</v>
      </c>
      <c r="D57" s="5">
        <v>148908.98000000001</v>
      </c>
      <c r="E57" s="5">
        <v>0</v>
      </c>
      <c r="F57" s="5">
        <v>0</v>
      </c>
      <c r="G57" s="5">
        <v>0</v>
      </c>
      <c r="H57" s="5">
        <v>985219.2</v>
      </c>
      <c r="I57" s="5">
        <v>0</v>
      </c>
      <c r="J57" s="5">
        <v>736377.46</v>
      </c>
      <c r="K57" s="5">
        <v>0</v>
      </c>
      <c r="L57" s="5">
        <v>0</v>
      </c>
      <c r="M57" s="6">
        <v>1881883.56</v>
      </c>
    </row>
    <row r="58" spans="1:13" x14ac:dyDescent="0.25">
      <c r="A58" s="4" t="s">
        <v>50</v>
      </c>
      <c r="B58" s="5">
        <v>1514</v>
      </c>
      <c r="C58" s="5">
        <v>7224.49</v>
      </c>
      <c r="D58" s="5">
        <v>169771.53</v>
      </c>
      <c r="E58" s="5">
        <v>0</v>
      </c>
      <c r="F58" s="5">
        <v>0</v>
      </c>
      <c r="G58" s="5">
        <v>0</v>
      </c>
      <c r="H58" s="5">
        <v>141091.20000000001</v>
      </c>
      <c r="I58" s="5">
        <v>0</v>
      </c>
      <c r="J58" s="5">
        <v>517048.69</v>
      </c>
      <c r="K58" s="5">
        <v>0</v>
      </c>
      <c r="L58" s="5">
        <v>0</v>
      </c>
      <c r="M58" s="6">
        <v>836649.91</v>
      </c>
    </row>
    <row r="59" spans="1:13" x14ac:dyDescent="0.25">
      <c r="A59" s="4" t="s">
        <v>51</v>
      </c>
      <c r="B59" s="5">
        <v>3229</v>
      </c>
      <c r="C59" s="5">
        <v>2562</v>
      </c>
      <c r="D59" s="5">
        <v>133338.88</v>
      </c>
      <c r="E59" s="5">
        <v>200000</v>
      </c>
      <c r="F59" s="5">
        <v>0</v>
      </c>
      <c r="G59" s="5">
        <v>0</v>
      </c>
      <c r="H59" s="5">
        <v>0</v>
      </c>
      <c r="I59" s="5">
        <v>0</v>
      </c>
      <c r="J59" s="5">
        <v>739872.41</v>
      </c>
      <c r="K59" s="5">
        <v>0</v>
      </c>
      <c r="L59" s="5">
        <v>0</v>
      </c>
      <c r="M59" s="6">
        <v>1079002.29</v>
      </c>
    </row>
    <row r="60" spans="1:13" x14ac:dyDescent="0.25">
      <c r="A60" s="4" t="s">
        <v>52</v>
      </c>
      <c r="B60" s="5">
        <v>24539.439999999999</v>
      </c>
      <c r="C60" s="5">
        <v>4774.71</v>
      </c>
      <c r="D60" s="5">
        <v>614733.5</v>
      </c>
      <c r="E60" s="5">
        <v>0</v>
      </c>
      <c r="F60" s="5">
        <v>0</v>
      </c>
      <c r="G60" s="5">
        <v>0</v>
      </c>
      <c r="H60" s="5">
        <v>54000</v>
      </c>
      <c r="I60" s="5">
        <v>0</v>
      </c>
      <c r="J60" s="5">
        <v>1029780.45</v>
      </c>
      <c r="K60" s="5">
        <v>0</v>
      </c>
      <c r="L60" s="5">
        <v>0</v>
      </c>
      <c r="M60" s="6">
        <v>1727828.1</v>
      </c>
    </row>
    <row r="61" spans="1:13" x14ac:dyDescent="0.25">
      <c r="A61" s="4" t="s">
        <v>53</v>
      </c>
      <c r="B61" s="5">
        <v>2872</v>
      </c>
      <c r="C61" s="5">
        <v>933</v>
      </c>
      <c r="D61" s="5">
        <v>345714.26</v>
      </c>
      <c r="E61" s="5">
        <v>0</v>
      </c>
      <c r="F61" s="5">
        <v>0</v>
      </c>
      <c r="G61" s="5">
        <v>0</v>
      </c>
      <c r="H61" s="5">
        <v>1118105.17</v>
      </c>
      <c r="I61" s="5">
        <v>0</v>
      </c>
      <c r="J61" s="5">
        <v>1006083.39</v>
      </c>
      <c r="K61" s="5">
        <v>0</v>
      </c>
      <c r="L61" s="5">
        <v>0</v>
      </c>
      <c r="M61" s="6">
        <v>2473707.8199999998</v>
      </c>
    </row>
    <row r="62" spans="1:13" x14ac:dyDescent="0.25">
      <c r="A62" s="4" t="s">
        <v>54</v>
      </c>
      <c r="B62" s="5">
        <v>48741</v>
      </c>
      <c r="C62" s="5">
        <v>0</v>
      </c>
      <c r="D62" s="5">
        <v>338474.58</v>
      </c>
      <c r="E62" s="5">
        <v>400000</v>
      </c>
      <c r="F62" s="5">
        <v>0</v>
      </c>
      <c r="G62" s="5">
        <v>0</v>
      </c>
      <c r="H62" s="5">
        <v>4432582.5599999996</v>
      </c>
      <c r="I62" s="5">
        <v>0</v>
      </c>
      <c r="J62" s="5">
        <v>762589.15</v>
      </c>
      <c r="K62" s="5">
        <v>0</v>
      </c>
      <c r="L62" s="5">
        <v>0</v>
      </c>
      <c r="M62" s="6">
        <v>5982387.29</v>
      </c>
    </row>
    <row r="63" spans="1:13" x14ac:dyDescent="0.25">
      <c r="A63" s="4" t="s">
        <v>55</v>
      </c>
      <c r="B63" s="5">
        <v>2335</v>
      </c>
      <c r="C63" s="5">
        <v>23147</v>
      </c>
      <c r="D63" s="5">
        <v>323655.13</v>
      </c>
      <c r="E63" s="5">
        <v>0</v>
      </c>
      <c r="F63" s="5">
        <v>0</v>
      </c>
      <c r="G63" s="5">
        <v>0</v>
      </c>
      <c r="H63" s="5">
        <v>6361808.6900000004</v>
      </c>
      <c r="I63" s="5">
        <v>0</v>
      </c>
      <c r="J63" s="5">
        <v>728893.81</v>
      </c>
      <c r="K63" s="5">
        <v>0</v>
      </c>
      <c r="L63" s="5">
        <v>108845.82</v>
      </c>
      <c r="M63" s="6">
        <v>7548685.4500000002</v>
      </c>
    </row>
    <row r="64" spans="1:13" x14ac:dyDescent="0.25">
      <c r="A64" s="4" t="s">
        <v>56</v>
      </c>
      <c r="B64" s="5">
        <v>5302</v>
      </c>
      <c r="C64" s="5">
        <v>0</v>
      </c>
      <c r="D64" s="5">
        <v>230710.23</v>
      </c>
      <c r="E64" s="5">
        <v>0</v>
      </c>
      <c r="F64" s="5">
        <v>0</v>
      </c>
      <c r="G64" s="5">
        <v>0</v>
      </c>
      <c r="H64" s="5">
        <v>1851602.14</v>
      </c>
      <c r="I64" s="5">
        <v>0</v>
      </c>
      <c r="J64" s="5">
        <v>691286.12</v>
      </c>
      <c r="K64" s="5">
        <v>18144</v>
      </c>
      <c r="L64" s="5">
        <v>517269.64</v>
      </c>
      <c r="M64" s="6">
        <v>3314314.13</v>
      </c>
    </row>
    <row r="65" spans="1:13" x14ac:dyDescent="0.25">
      <c r="A65" s="4" t="s">
        <v>57</v>
      </c>
      <c r="B65" s="5">
        <v>5218</v>
      </c>
      <c r="C65" s="5">
        <v>3583</v>
      </c>
      <c r="D65" s="5">
        <v>406767.13</v>
      </c>
      <c r="E65" s="5">
        <v>0</v>
      </c>
      <c r="F65" s="5">
        <v>0</v>
      </c>
      <c r="G65" s="5">
        <v>0</v>
      </c>
      <c r="H65" s="5">
        <v>130636.8</v>
      </c>
      <c r="I65" s="5">
        <v>0</v>
      </c>
      <c r="J65" s="5">
        <v>1124311.22</v>
      </c>
      <c r="K65" s="5">
        <v>47401</v>
      </c>
      <c r="L65" s="5">
        <v>272442.64</v>
      </c>
      <c r="M65" s="6">
        <v>1990359.79</v>
      </c>
    </row>
    <row r="66" spans="1:13" x14ac:dyDescent="0.25">
      <c r="A66" s="4" t="s">
        <v>58</v>
      </c>
      <c r="B66" s="5">
        <v>6691</v>
      </c>
      <c r="C66" s="5">
        <v>1167</v>
      </c>
      <c r="D66" s="5">
        <v>211628.79</v>
      </c>
      <c r="E66" s="5">
        <v>65318.400000000001</v>
      </c>
      <c r="F66" s="5">
        <v>0</v>
      </c>
      <c r="G66" s="5">
        <v>0</v>
      </c>
      <c r="H66" s="5">
        <v>0</v>
      </c>
      <c r="I66" s="5">
        <v>0</v>
      </c>
      <c r="J66" s="5">
        <v>731512.98</v>
      </c>
      <c r="K66" s="5">
        <v>0</v>
      </c>
      <c r="L66" s="5">
        <v>218011</v>
      </c>
      <c r="M66" s="6">
        <v>1234329.17</v>
      </c>
    </row>
    <row r="67" spans="1:13" x14ac:dyDescent="0.25">
      <c r="A67" s="4" t="s">
        <v>59</v>
      </c>
      <c r="B67" s="5">
        <v>4503</v>
      </c>
      <c r="C67" s="5">
        <v>1358</v>
      </c>
      <c r="D67" s="5">
        <v>343762.77</v>
      </c>
      <c r="E67" s="5">
        <v>239500.79999999999</v>
      </c>
      <c r="F67" s="5">
        <v>0</v>
      </c>
      <c r="G67" s="5">
        <v>0</v>
      </c>
      <c r="H67" s="5">
        <v>0</v>
      </c>
      <c r="I67" s="5">
        <v>0</v>
      </c>
      <c r="J67" s="5">
        <v>562134.9</v>
      </c>
      <c r="K67" s="5">
        <v>0</v>
      </c>
      <c r="L67" s="5">
        <v>0</v>
      </c>
      <c r="M67" s="6">
        <v>1151259.47</v>
      </c>
    </row>
    <row r="68" spans="1:13" x14ac:dyDescent="0.25">
      <c r="A68" s="4"/>
      <c r="B68" s="40">
        <f t="shared" ref="B68:M68" si="4">SUBTOTAL(109,B56:B67)</f>
        <v>114723.36</v>
      </c>
      <c r="C68" s="40">
        <f t="shared" si="4"/>
        <v>50029.2</v>
      </c>
      <c r="D68" s="40">
        <f t="shared" si="4"/>
        <v>3450400.42</v>
      </c>
      <c r="E68" s="40">
        <f t="shared" si="4"/>
        <v>904819.19999999995</v>
      </c>
      <c r="F68" s="40">
        <v>0</v>
      </c>
      <c r="G68" s="40">
        <f t="shared" si="4"/>
        <v>0</v>
      </c>
      <c r="H68" s="40">
        <f t="shared" si="4"/>
        <v>17017309.360000003</v>
      </c>
      <c r="I68" s="40">
        <f t="shared" si="4"/>
        <v>0</v>
      </c>
      <c r="J68" s="40">
        <f t="shared" si="4"/>
        <v>9236050.1400000006</v>
      </c>
      <c r="K68" s="40">
        <f t="shared" si="4"/>
        <v>65545</v>
      </c>
      <c r="L68" s="40">
        <f t="shared" si="4"/>
        <v>1116569.1000000001</v>
      </c>
      <c r="M68" s="13">
        <f t="shared" si="4"/>
        <v>31955445.779999994</v>
      </c>
    </row>
    <row r="69" spans="1:13" x14ac:dyDescent="0.25">
      <c r="A69" s="4" t="s">
        <v>60</v>
      </c>
      <c r="B69" s="5">
        <v>48099.6</v>
      </c>
      <c r="C69" s="5">
        <v>1470</v>
      </c>
      <c r="D69" s="5">
        <v>155354.41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386364.8</v>
      </c>
      <c r="K69" s="5">
        <v>0</v>
      </c>
      <c r="L69" s="5">
        <v>0</v>
      </c>
      <c r="M69" s="6">
        <v>591288.81000000006</v>
      </c>
    </row>
    <row r="70" spans="1:13" x14ac:dyDescent="0.25">
      <c r="A70" s="4" t="s">
        <v>61</v>
      </c>
      <c r="B70" s="5">
        <v>25118.799999999999</v>
      </c>
      <c r="C70" s="5">
        <v>2000</v>
      </c>
      <c r="D70" s="5">
        <v>405318.09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547868</v>
      </c>
      <c r="K70" s="5">
        <v>0</v>
      </c>
      <c r="L70" s="5">
        <v>0</v>
      </c>
      <c r="M70" s="6">
        <v>980304.89</v>
      </c>
    </row>
    <row r="71" spans="1:13" x14ac:dyDescent="0.25">
      <c r="A71" s="4" t="s">
        <v>62</v>
      </c>
      <c r="B71" s="5">
        <v>17823.34</v>
      </c>
      <c r="C71" s="5">
        <v>0</v>
      </c>
      <c r="D71" s="5">
        <v>1042653.97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292037.59999999998</v>
      </c>
      <c r="K71" s="5">
        <v>0</v>
      </c>
      <c r="L71" s="5">
        <v>0</v>
      </c>
      <c r="M71" s="6">
        <v>1352514.91</v>
      </c>
    </row>
    <row r="72" spans="1:13" x14ac:dyDescent="0.25">
      <c r="A72" s="4" t="s">
        <v>63</v>
      </c>
      <c r="B72" s="5">
        <v>6186</v>
      </c>
      <c r="C72" s="5">
        <v>0</v>
      </c>
      <c r="D72" s="5">
        <v>514326.65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389400.2</v>
      </c>
      <c r="K72" s="5">
        <v>0</v>
      </c>
      <c r="L72" s="5">
        <v>0</v>
      </c>
      <c r="M72" s="6">
        <v>909912.85</v>
      </c>
    </row>
    <row r="73" spans="1:13" x14ac:dyDescent="0.25">
      <c r="A73" s="4" t="s">
        <v>64</v>
      </c>
      <c r="B73" s="5">
        <v>3847.81</v>
      </c>
      <c r="C73" s="5">
        <v>934</v>
      </c>
      <c r="D73" s="5">
        <v>340114.25</v>
      </c>
      <c r="E73" s="5">
        <v>0</v>
      </c>
      <c r="F73" s="5">
        <v>0</v>
      </c>
      <c r="G73" s="5">
        <v>0</v>
      </c>
      <c r="H73" s="5">
        <v>87091.199999999997</v>
      </c>
      <c r="I73" s="5">
        <v>0</v>
      </c>
      <c r="J73" s="5">
        <v>434548.8</v>
      </c>
      <c r="K73" s="5">
        <v>0</v>
      </c>
      <c r="L73" s="5">
        <v>0</v>
      </c>
      <c r="M73" s="6">
        <v>866536.06</v>
      </c>
    </row>
    <row r="74" spans="1:13" x14ac:dyDescent="0.25">
      <c r="A74" s="4" t="s">
        <v>65</v>
      </c>
      <c r="B74" s="5">
        <v>6528.4</v>
      </c>
      <c r="C74" s="5">
        <v>35</v>
      </c>
      <c r="D74" s="5">
        <v>35664.54</v>
      </c>
      <c r="E74" s="5">
        <v>0</v>
      </c>
      <c r="F74" s="5">
        <v>0</v>
      </c>
      <c r="G74" s="5">
        <v>0</v>
      </c>
      <c r="H74" s="5">
        <v>85276.24</v>
      </c>
      <c r="I74" s="5">
        <v>0</v>
      </c>
      <c r="J74" s="5">
        <v>388196</v>
      </c>
      <c r="K74" s="5">
        <v>0</v>
      </c>
      <c r="L74" s="5">
        <v>0</v>
      </c>
      <c r="M74" s="6">
        <v>515700.18</v>
      </c>
    </row>
    <row r="75" spans="1:13" x14ac:dyDescent="0.25">
      <c r="A75" s="4" t="s">
        <v>66</v>
      </c>
      <c r="B75" s="5">
        <v>4412</v>
      </c>
      <c r="C75" s="5">
        <v>934</v>
      </c>
      <c r="D75" s="5">
        <v>35454.519999999997</v>
      </c>
      <c r="E75" s="5">
        <v>253000</v>
      </c>
      <c r="F75" s="5">
        <v>0</v>
      </c>
      <c r="G75" s="5">
        <v>0</v>
      </c>
      <c r="H75" s="5">
        <v>237685.42</v>
      </c>
      <c r="I75" s="5">
        <v>0</v>
      </c>
      <c r="J75" s="5">
        <v>279150.40000000002</v>
      </c>
      <c r="K75" s="5">
        <v>0</v>
      </c>
      <c r="L75" s="5">
        <v>0</v>
      </c>
      <c r="M75" s="6">
        <v>810636.34</v>
      </c>
    </row>
    <row r="76" spans="1:13" x14ac:dyDescent="0.25">
      <c r="A76" s="4" t="s">
        <v>67</v>
      </c>
      <c r="B76" s="5">
        <v>5473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104327.3</v>
      </c>
      <c r="I76" s="5">
        <v>0</v>
      </c>
      <c r="J76" s="5">
        <v>457228.79999999999</v>
      </c>
      <c r="K76" s="5">
        <v>0</v>
      </c>
      <c r="L76" s="5">
        <v>0</v>
      </c>
      <c r="M76" s="6">
        <v>567029.1</v>
      </c>
    </row>
    <row r="77" spans="1:13" x14ac:dyDescent="0.25">
      <c r="A77" s="4" t="s">
        <v>68</v>
      </c>
      <c r="B77" s="7">
        <v>2801</v>
      </c>
      <c r="C77" s="7">
        <v>1535.8</v>
      </c>
      <c r="D77" s="7">
        <v>20000</v>
      </c>
      <c r="E77" s="5">
        <v>0</v>
      </c>
      <c r="F77" s="5">
        <v>0</v>
      </c>
      <c r="G77" s="5">
        <v>0</v>
      </c>
      <c r="H77" s="7">
        <v>374660.02</v>
      </c>
      <c r="I77" s="5">
        <v>0</v>
      </c>
      <c r="J77" s="7">
        <v>418625</v>
      </c>
      <c r="K77" s="5">
        <v>0</v>
      </c>
      <c r="L77" s="5">
        <v>0</v>
      </c>
      <c r="M77" s="6">
        <v>817621.82000000007</v>
      </c>
    </row>
    <row r="78" spans="1:13" x14ac:dyDescent="0.25">
      <c r="A78" s="4" t="s">
        <v>69</v>
      </c>
      <c r="B78" s="5">
        <v>9285</v>
      </c>
      <c r="C78" s="5">
        <v>1458</v>
      </c>
      <c r="D78" s="5">
        <v>0</v>
      </c>
      <c r="E78" s="5">
        <v>0</v>
      </c>
      <c r="F78" s="5">
        <v>0</v>
      </c>
      <c r="G78" s="5">
        <v>0</v>
      </c>
      <c r="H78" s="5">
        <v>1815473.56</v>
      </c>
      <c r="I78" s="5">
        <v>0</v>
      </c>
      <c r="J78" s="5">
        <v>471657.6</v>
      </c>
      <c r="K78" s="5">
        <v>0</v>
      </c>
      <c r="L78" s="5">
        <v>0</v>
      </c>
      <c r="M78" s="10">
        <v>2297874.16</v>
      </c>
    </row>
    <row r="79" spans="1:13" x14ac:dyDescent="0.25">
      <c r="A79" s="4" t="s">
        <v>70</v>
      </c>
      <c r="B79" s="5">
        <v>219295.98</v>
      </c>
      <c r="C79" s="5">
        <v>467</v>
      </c>
      <c r="D79" s="5">
        <v>10064</v>
      </c>
      <c r="E79" s="5">
        <v>0</v>
      </c>
      <c r="F79" s="5">
        <v>0</v>
      </c>
      <c r="G79" s="5">
        <v>0</v>
      </c>
      <c r="H79" s="5">
        <v>866373.45</v>
      </c>
      <c r="I79" s="5">
        <v>0</v>
      </c>
      <c r="J79" s="5">
        <v>841736.16</v>
      </c>
      <c r="K79" s="5">
        <v>0</v>
      </c>
      <c r="L79" s="5">
        <v>0</v>
      </c>
      <c r="M79" s="10">
        <v>1937936.59</v>
      </c>
    </row>
    <row r="80" spans="1:13" x14ac:dyDescent="0.25">
      <c r="A80" s="4" t="s">
        <v>71</v>
      </c>
      <c r="B80" s="5">
        <v>9803</v>
      </c>
      <c r="C80" s="5">
        <v>622</v>
      </c>
      <c r="D80" s="5">
        <v>6000</v>
      </c>
      <c r="E80" s="5">
        <v>1043280</v>
      </c>
      <c r="F80" s="5">
        <v>0</v>
      </c>
      <c r="G80" s="5">
        <v>0</v>
      </c>
      <c r="H80" s="5">
        <v>1135812.8999999999</v>
      </c>
      <c r="I80" s="5">
        <v>0</v>
      </c>
      <c r="J80" s="5">
        <v>413916.8</v>
      </c>
      <c r="K80" s="5">
        <v>0</v>
      </c>
      <c r="L80" s="5">
        <v>0</v>
      </c>
      <c r="M80" s="10">
        <v>2609434.7000000002</v>
      </c>
    </row>
    <row r="81" spans="1:13" x14ac:dyDescent="0.25">
      <c r="A81" s="4"/>
      <c r="B81" s="40">
        <f t="shared" ref="B81:M81" si="5">SUBTOTAL(109,B69:B80)</f>
        <v>358673.93</v>
      </c>
      <c r="C81" s="40">
        <f t="shared" si="5"/>
        <v>9455.7999999999993</v>
      </c>
      <c r="D81" s="40">
        <f t="shared" si="5"/>
        <v>2564950.4300000002</v>
      </c>
      <c r="E81" s="40">
        <f t="shared" si="5"/>
        <v>1296280</v>
      </c>
      <c r="F81" s="40">
        <v>0</v>
      </c>
      <c r="G81" s="40">
        <f t="shared" si="5"/>
        <v>0</v>
      </c>
      <c r="H81" s="40">
        <f t="shared" si="5"/>
        <v>4706700.09</v>
      </c>
      <c r="I81" s="40">
        <f t="shared" si="5"/>
        <v>0</v>
      </c>
      <c r="J81" s="40">
        <f t="shared" si="5"/>
        <v>5320730.1599999992</v>
      </c>
      <c r="K81" s="40">
        <f t="shared" si="5"/>
        <v>0</v>
      </c>
      <c r="L81" s="40">
        <f t="shared" si="5"/>
        <v>0</v>
      </c>
      <c r="M81" s="13">
        <f t="shared" si="5"/>
        <v>14256790.41</v>
      </c>
    </row>
    <row r="82" spans="1:13" x14ac:dyDescent="0.25">
      <c r="A82" s="4" t="s">
        <v>244</v>
      </c>
      <c r="B82" s="5">
        <v>4899</v>
      </c>
      <c r="C82" s="5">
        <v>816</v>
      </c>
      <c r="D82" s="5">
        <v>0</v>
      </c>
      <c r="E82" s="5">
        <v>0</v>
      </c>
      <c r="F82" s="5">
        <v>0</v>
      </c>
      <c r="G82" s="5">
        <v>65317.97</v>
      </c>
      <c r="H82" s="5">
        <v>130635.94</v>
      </c>
      <c r="I82" s="5">
        <v>0</v>
      </c>
      <c r="J82" s="5">
        <v>1231388</v>
      </c>
      <c r="K82" s="5">
        <v>0</v>
      </c>
      <c r="L82" s="5">
        <v>0</v>
      </c>
      <c r="M82" s="6">
        <v>1433056.91</v>
      </c>
    </row>
    <row r="83" spans="1:13" x14ac:dyDescent="0.25">
      <c r="A83" s="4" t="s">
        <v>246</v>
      </c>
      <c r="B83" s="22">
        <v>3805</v>
      </c>
      <c r="C83" s="5">
        <v>0</v>
      </c>
      <c r="D83" s="5">
        <v>0</v>
      </c>
      <c r="E83" s="5">
        <v>0</v>
      </c>
      <c r="F83" s="22">
        <v>200000</v>
      </c>
      <c r="G83" s="5">
        <v>0</v>
      </c>
      <c r="H83" s="22">
        <v>108864</v>
      </c>
      <c r="I83" s="5">
        <v>0</v>
      </c>
      <c r="J83" s="22">
        <v>973241.23</v>
      </c>
      <c r="K83" s="5">
        <v>0</v>
      </c>
      <c r="L83" s="22">
        <v>800</v>
      </c>
      <c r="M83" s="22">
        <v>1286710.23</v>
      </c>
    </row>
    <row r="84" spans="1:13" x14ac:dyDescent="0.25">
      <c r="A84" s="4" t="s">
        <v>250</v>
      </c>
      <c r="B84" s="9">
        <v>13224</v>
      </c>
      <c r="C84" s="9">
        <v>1047</v>
      </c>
      <c r="D84" s="9">
        <v>60828.800000000003</v>
      </c>
      <c r="E84" s="9">
        <v>226800</v>
      </c>
      <c r="F84" s="26">
        <v>150000</v>
      </c>
      <c r="G84" s="5">
        <v>0</v>
      </c>
      <c r="H84" s="5">
        <v>0</v>
      </c>
      <c r="I84" s="5">
        <v>0</v>
      </c>
      <c r="J84" s="9">
        <v>1020966.8</v>
      </c>
      <c r="K84" s="5">
        <v>0</v>
      </c>
      <c r="L84" s="5">
        <v>0</v>
      </c>
      <c r="M84" s="9">
        <v>1472866.6</v>
      </c>
    </row>
    <row r="85" spans="1:13" x14ac:dyDescent="0.25">
      <c r="A85" s="4" t="s">
        <v>254</v>
      </c>
      <c r="B85" s="9">
        <v>132969.60000000001</v>
      </c>
      <c r="C85" s="9">
        <v>0</v>
      </c>
      <c r="D85" s="9">
        <v>39916.800000000003</v>
      </c>
      <c r="E85" s="9">
        <v>0</v>
      </c>
      <c r="F85" s="26">
        <v>0</v>
      </c>
      <c r="G85" s="9">
        <v>0</v>
      </c>
      <c r="H85" s="9">
        <v>249480</v>
      </c>
      <c r="I85" s="9">
        <v>0</v>
      </c>
      <c r="J85" s="9">
        <v>378272</v>
      </c>
      <c r="K85" s="9">
        <v>0</v>
      </c>
      <c r="L85" s="9">
        <v>0</v>
      </c>
      <c r="M85" s="9">
        <v>800638.4</v>
      </c>
    </row>
    <row r="86" spans="1:13" x14ac:dyDescent="0.25">
      <c r="A86" s="4" t="s">
        <v>257</v>
      </c>
      <c r="B86" s="22">
        <v>7958</v>
      </c>
      <c r="C86" s="22">
        <v>1127</v>
      </c>
      <c r="D86" s="22">
        <v>62186.12</v>
      </c>
      <c r="E86" s="22">
        <v>0</v>
      </c>
      <c r="F86" s="29">
        <v>0</v>
      </c>
      <c r="G86" s="22">
        <v>0</v>
      </c>
      <c r="H86" s="22">
        <v>272160</v>
      </c>
      <c r="I86" s="22">
        <v>0</v>
      </c>
      <c r="J86" s="22">
        <v>766008.6</v>
      </c>
      <c r="K86" s="22">
        <v>0</v>
      </c>
      <c r="L86" s="22">
        <v>0</v>
      </c>
      <c r="M86" s="22">
        <v>1109439.72</v>
      </c>
    </row>
    <row r="87" spans="1:13" x14ac:dyDescent="0.25">
      <c r="A87" s="4" t="s">
        <v>262</v>
      </c>
      <c r="B87" s="22">
        <v>12622.36</v>
      </c>
      <c r="C87" s="22">
        <v>40</v>
      </c>
      <c r="D87" s="22">
        <v>13484</v>
      </c>
      <c r="E87" s="22">
        <v>0</v>
      </c>
      <c r="F87" s="29">
        <v>0</v>
      </c>
      <c r="G87" s="22">
        <v>0</v>
      </c>
      <c r="H87" s="22">
        <v>296653.14</v>
      </c>
      <c r="I87" s="22">
        <v>0</v>
      </c>
      <c r="J87" s="22">
        <v>883019.19</v>
      </c>
      <c r="K87" s="22">
        <v>0</v>
      </c>
      <c r="L87" s="22">
        <v>0</v>
      </c>
      <c r="M87" s="22">
        <v>1205818.69</v>
      </c>
    </row>
    <row r="88" spans="1:13" x14ac:dyDescent="0.25">
      <c r="A88" s="4" t="s">
        <v>266</v>
      </c>
      <c r="B88" s="9">
        <v>3954</v>
      </c>
      <c r="C88" s="9">
        <v>1</v>
      </c>
      <c r="D88" s="9">
        <v>65051.49</v>
      </c>
      <c r="E88" s="9">
        <v>0</v>
      </c>
      <c r="F88" s="31">
        <v>0</v>
      </c>
      <c r="G88" s="9">
        <v>21772.66</v>
      </c>
      <c r="H88" s="9">
        <v>0</v>
      </c>
      <c r="I88" s="9">
        <v>0</v>
      </c>
      <c r="J88" s="9">
        <v>639160</v>
      </c>
      <c r="K88" s="9">
        <v>0</v>
      </c>
      <c r="L88" s="9">
        <v>9</v>
      </c>
      <c r="M88" s="9">
        <v>729948.15</v>
      </c>
    </row>
    <row r="89" spans="1:13" x14ac:dyDescent="0.25">
      <c r="A89" s="4" t="s">
        <v>268</v>
      </c>
      <c r="B89" s="22">
        <v>2258</v>
      </c>
      <c r="C89" s="22">
        <v>0</v>
      </c>
      <c r="D89" s="22">
        <v>5237</v>
      </c>
      <c r="E89" s="22">
        <v>0</v>
      </c>
      <c r="F89" s="31">
        <v>0</v>
      </c>
      <c r="G89" s="22">
        <v>0</v>
      </c>
      <c r="H89" s="22">
        <v>288459.59999999998</v>
      </c>
      <c r="I89" s="22">
        <v>0</v>
      </c>
      <c r="J89" s="22">
        <v>2301021.5499999998</v>
      </c>
      <c r="K89" s="22">
        <v>0</v>
      </c>
      <c r="L89" s="22">
        <v>0</v>
      </c>
      <c r="M89" s="22">
        <v>2596976.15</v>
      </c>
    </row>
    <row r="90" spans="1:13" x14ac:dyDescent="0.25">
      <c r="A90" s="4" t="s">
        <v>269</v>
      </c>
      <c r="B90" s="22">
        <v>11924.46</v>
      </c>
      <c r="C90" s="22">
        <v>233</v>
      </c>
      <c r="D90" s="22">
        <v>20349</v>
      </c>
      <c r="E90" s="22">
        <v>299364</v>
      </c>
      <c r="F90" s="35">
        <v>0</v>
      </c>
      <c r="G90" s="22">
        <v>0</v>
      </c>
      <c r="H90" s="22">
        <v>1878067.24</v>
      </c>
      <c r="I90" s="22">
        <v>0</v>
      </c>
      <c r="J90" s="22">
        <v>4237224.79</v>
      </c>
      <c r="K90" s="22">
        <v>0</v>
      </c>
      <c r="L90" s="22">
        <v>9</v>
      </c>
      <c r="M90" s="22">
        <v>6447171.4900000002</v>
      </c>
    </row>
    <row r="91" spans="1:13" x14ac:dyDescent="0.25">
      <c r="A91" s="4" t="s">
        <v>271</v>
      </c>
      <c r="B91" s="22">
        <v>11669.6</v>
      </c>
      <c r="C91" s="22">
        <v>100</v>
      </c>
      <c r="D91" s="22">
        <v>42202.53</v>
      </c>
      <c r="E91" s="22">
        <v>0</v>
      </c>
      <c r="F91" s="36">
        <v>0</v>
      </c>
      <c r="G91" s="22">
        <v>0</v>
      </c>
      <c r="H91" s="22">
        <v>680250</v>
      </c>
      <c r="I91" s="22">
        <v>0</v>
      </c>
      <c r="J91" s="22">
        <v>3811826.9</v>
      </c>
      <c r="K91" s="22">
        <v>0</v>
      </c>
      <c r="L91" s="22">
        <v>0</v>
      </c>
      <c r="M91" s="22">
        <v>4546049.03</v>
      </c>
    </row>
    <row r="92" spans="1:13" x14ac:dyDescent="0.25">
      <c r="A92" s="4" t="s">
        <v>272</v>
      </c>
      <c r="B92" s="22">
        <v>4667</v>
      </c>
      <c r="C92" s="22">
        <v>0</v>
      </c>
      <c r="D92" s="22">
        <v>1045</v>
      </c>
      <c r="E92" s="22">
        <v>0</v>
      </c>
      <c r="F92" s="36">
        <v>0</v>
      </c>
      <c r="G92" s="22">
        <v>0</v>
      </c>
      <c r="H92" s="22">
        <v>204075</v>
      </c>
      <c r="I92" s="22">
        <v>0</v>
      </c>
      <c r="J92" s="22">
        <v>3026898</v>
      </c>
      <c r="K92" s="22">
        <v>0</v>
      </c>
      <c r="L92" s="22">
        <v>0</v>
      </c>
      <c r="M92" s="22">
        <v>3236685</v>
      </c>
    </row>
    <row r="93" spans="1:13" x14ac:dyDescent="0.25">
      <c r="A93" s="4" t="s">
        <v>274</v>
      </c>
      <c r="B93" s="22">
        <v>8539.9500000000007</v>
      </c>
      <c r="C93" s="22">
        <v>0</v>
      </c>
      <c r="D93" s="22">
        <v>15969.61</v>
      </c>
      <c r="E93" s="22">
        <v>0</v>
      </c>
      <c r="F93" s="36">
        <v>0</v>
      </c>
      <c r="G93" s="22">
        <v>0</v>
      </c>
      <c r="H93" s="22">
        <v>300000</v>
      </c>
      <c r="I93" s="22">
        <v>0</v>
      </c>
      <c r="J93" s="22">
        <v>2285079.2000000002</v>
      </c>
      <c r="K93" s="22">
        <v>0</v>
      </c>
      <c r="L93" s="22">
        <v>0</v>
      </c>
      <c r="M93" s="22">
        <v>2609588.7599999998</v>
      </c>
    </row>
    <row r="94" spans="1:13" x14ac:dyDescent="0.25">
      <c r="B94" s="40">
        <f t="shared" ref="B94:L94" si="6">SUBTOTAL(109,B82:B93)</f>
        <v>218490.97000000003</v>
      </c>
      <c r="C94" s="40">
        <f t="shared" si="6"/>
        <v>3364</v>
      </c>
      <c r="D94" s="40">
        <f t="shared" si="6"/>
        <v>326270.34999999998</v>
      </c>
      <c r="E94" s="40">
        <f t="shared" si="6"/>
        <v>526164</v>
      </c>
      <c r="F94" s="40">
        <f t="shared" si="6"/>
        <v>350000</v>
      </c>
      <c r="G94" s="40">
        <f t="shared" si="6"/>
        <v>87090.63</v>
      </c>
      <c r="H94" s="40">
        <f t="shared" si="6"/>
        <v>4408644.92</v>
      </c>
      <c r="I94" s="40">
        <f t="shared" si="6"/>
        <v>0</v>
      </c>
      <c r="J94" s="40">
        <f t="shared" si="6"/>
        <v>21554106.260000002</v>
      </c>
      <c r="K94" s="40">
        <f t="shared" si="6"/>
        <v>0</v>
      </c>
      <c r="L94" s="40">
        <f t="shared" si="6"/>
        <v>818</v>
      </c>
      <c r="M94" s="41">
        <f>SUM(M82:M93)</f>
        <v>27474949.130000003</v>
      </c>
    </row>
    <row r="95" spans="1:13" x14ac:dyDescent="0.25">
      <c r="A95" s="45" t="s">
        <v>276</v>
      </c>
      <c r="B95" s="9">
        <v>8402</v>
      </c>
      <c r="C95" s="9">
        <v>0</v>
      </c>
      <c r="D95" s="9">
        <v>0</v>
      </c>
      <c r="E95" s="9">
        <v>0</v>
      </c>
      <c r="F95" s="44">
        <v>0</v>
      </c>
      <c r="G95" s="9">
        <v>0</v>
      </c>
      <c r="H95" s="9">
        <v>0</v>
      </c>
      <c r="I95" s="9">
        <v>0</v>
      </c>
      <c r="J95" s="9">
        <v>199676.79999999999</v>
      </c>
      <c r="K95" s="9">
        <v>0</v>
      </c>
      <c r="L95" s="9">
        <v>0</v>
      </c>
      <c r="M95" s="9">
        <v>208078.8</v>
      </c>
    </row>
    <row r="96" spans="1:13" x14ac:dyDescent="0.25">
      <c r="A96" s="45" t="s">
        <v>280</v>
      </c>
      <c r="B96" s="9">
        <v>4079</v>
      </c>
      <c r="C96" s="9">
        <v>3313</v>
      </c>
      <c r="D96" s="9">
        <v>2090</v>
      </c>
      <c r="E96" s="9">
        <v>0</v>
      </c>
      <c r="F96" s="50">
        <v>0</v>
      </c>
      <c r="G96" s="9">
        <v>0</v>
      </c>
      <c r="H96" s="9">
        <v>0</v>
      </c>
      <c r="I96" s="9">
        <v>0</v>
      </c>
      <c r="J96" s="9">
        <v>874194</v>
      </c>
      <c r="K96" s="9">
        <v>0</v>
      </c>
      <c r="L96" s="9">
        <v>0</v>
      </c>
      <c r="M96" s="9">
        <v>883676</v>
      </c>
    </row>
    <row r="97" spans="1:13" x14ac:dyDescent="0.25">
      <c r="A97" s="45" t="s">
        <v>282</v>
      </c>
      <c r="B97" s="22">
        <v>5919.43</v>
      </c>
      <c r="C97" s="22">
        <v>34</v>
      </c>
      <c r="D97" s="22">
        <v>39504</v>
      </c>
      <c r="E97" s="22">
        <v>0</v>
      </c>
      <c r="F97" s="50">
        <v>0</v>
      </c>
      <c r="G97" s="22">
        <v>0</v>
      </c>
      <c r="H97" s="22">
        <v>0</v>
      </c>
      <c r="I97" s="22">
        <v>0</v>
      </c>
      <c r="J97" s="22">
        <v>1499568</v>
      </c>
      <c r="K97" s="22">
        <v>0</v>
      </c>
      <c r="L97" s="22">
        <v>12</v>
      </c>
      <c r="M97" s="22">
        <v>1545037.43</v>
      </c>
    </row>
    <row r="98" spans="1:13" x14ac:dyDescent="0.25">
      <c r="A98" s="45" t="s">
        <v>284</v>
      </c>
      <c r="B98" s="22">
        <v>41006</v>
      </c>
      <c r="C98" s="22">
        <v>1045</v>
      </c>
      <c r="D98" s="22">
        <v>23759</v>
      </c>
      <c r="E98" s="22">
        <v>0</v>
      </c>
      <c r="F98" s="50">
        <v>0</v>
      </c>
      <c r="G98" s="22">
        <v>0</v>
      </c>
      <c r="H98" s="22">
        <v>0</v>
      </c>
      <c r="I98" s="22">
        <v>0</v>
      </c>
      <c r="J98" s="22">
        <v>1896065.75</v>
      </c>
      <c r="K98" s="22">
        <v>0</v>
      </c>
      <c r="L98" s="22">
        <v>0</v>
      </c>
      <c r="M98" s="22">
        <v>1961875.75</v>
      </c>
    </row>
    <row r="99" spans="1:13" x14ac:dyDescent="0.25">
      <c r="A99" s="45" t="s">
        <v>286</v>
      </c>
      <c r="B99" s="9">
        <v>4220.8100000000004</v>
      </c>
      <c r="C99" s="9">
        <v>6645</v>
      </c>
      <c r="D99" s="9">
        <v>46990</v>
      </c>
      <c r="E99" s="9">
        <v>0</v>
      </c>
      <c r="F99" s="50">
        <v>0</v>
      </c>
      <c r="G99" s="9">
        <v>0</v>
      </c>
      <c r="H99" s="9">
        <v>0</v>
      </c>
      <c r="I99" s="9">
        <v>0</v>
      </c>
      <c r="J99" s="22">
        <v>1066240</v>
      </c>
      <c r="K99" s="9">
        <v>0</v>
      </c>
      <c r="L99" s="9">
        <v>0</v>
      </c>
      <c r="M99" s="22">
        <v>1124095.81</v>
      </c>
    </row>
    <row r="100" spans="1:13" x14ac:dyDescent="0.25">
      <c r="A100" s="45" t="s">
        <v>288</v>
      </c>
      <c r="B100" s="9">
        <v>7888.43</v>
      </c>
      <c r="C100" s="9">
        <v>2851.78</v>
      </c>
      <c r="D100" s="9">
        <v>19537.03</v>
      </c>
      <c r="E100" s="9">
        <v>0</v>
      </c>
      <c r="F100" s="50">
        <v>0</v>
      </c>
      <c r="G100" s="9">
        <v>0</v>
      </c>
      <c r="H100" s="9">
        <v>0</v>
      </c>
      <c r="I100" s="9">
        <v>0</v>
      </c>
      <c r="J100" s="9">
        <v>752506.24</v>
      </c>
      <c r="K100" s="9">
        <v>0</v>
      </c>
      <c r="L100" s="9">
        <v>0</v>
      </c>
      <c r="M100" s="9">
        <v>782783.48</v>
      </c>
    </row>
    <row r="101" spans="1:13" x14ac:dyDescent="0.25">
      <c r="A101" s="45" t="s">
        <v>290</v>
      </c>
      <c r="B101" s="9">
        <v>16050.34</v>
      </c>
      <c r="C101" s="9">
        <v>2656</v>
      </c>
      <c r="D101" s="9">
        <v>4819</v>
      </c>
      <c r="E101" s="9">
        <v>0</v>
      </c>
      <c r="F101" s="50">
        <v>0</v>
      </c>
      <c r="G101" s="9">
        <v>0</v>
      </c>
      <c r="H101" s="9">
        <v>54432</v>
      </c>
      <c r="I101" s="9">
        <v>0</v>
      </c>
      <c r="J101" s="9">
        <v>444533.42</v>
      </c>
      <c r="K101" s="9">
        <v>0</v>
      </c>
      <c r="L101" s="9">
        <v>0</v>
      </c>
      <c r="M101" s="9">
        <v>522490.76</v>
      </c>
    </row>
    <row r="102" spans="1:13" x14ac:dyDescent="0.25">
      <c r="A102" s="45" t="s">
        <v>292</v>
      </c>
      <c r="B102" s="22">
        <v>0</v>
      </c>
      <c r="C102" s="22">
        <v>30</v>
      </c>
      <c r="D102" s="22">
        <v>23781.68</v>
      </c>
      <c r="E102" s="22">
        <v>0</v>
      </c>
      <c r="F102" s="54">
        <v>0</v>
      </c>
      <c r="G102" s="22">
        <v>0</v>
      </c>
      <c r="H102" s="22">
        <v>871286.04</v>
      </c>
      <c r="I102" s="22">
        <v>0</v>
      </c>
      <c r="J102" s="22">
        <v>536548</v>
      </c>
      <c r="K102" s="22">
        <v>0</v>
      </c>
      <c r="L102" s="22">
        <v>0</v>
      </c>
      <c r="M102" s="22">
        <v>1431645.72</v>
      </c>
    </row>
    <row r="103" spans="1:13" x14ac:dyDescent="0.25">
      <c r="A103" s="45" t="s">
        <v>296</v>
      </c>
      <c r="B103" s="9">
        <v>1877.07</v>
      </c>
      <c r="C103" s="9">
        <v>0</v>
      </c>
      <c r="D103" s="9">
        <v>20394.02</v>
      </c>
      <c r="E103" s="9">
        <v>0</v>
      </c>
      <c r="F103" s="57">
        <v>0</v>
      </c>
      <c r="G103" s="9">
        <v>0</v>
      </c>
      <c r="H103" s="9">
        <v>317519.64</v>
      </c>
      <c r="I103" s="9">
        <v>0</v>
      </c>
      <c r="J103" s="9">
        <v>186476</v>
      </c>
      <c r="K103" s="9">
        <v>0</v>
      </c>
      <c r="L103" s="9">
        <v>0</v>
      </c>
      <c r="M103" s="9">
        <v>526266.73</v>
      </c>
    </row>
    <row r="104" spans="1:13" x14ac:dyDescent="0.25">
      <c r="A104" s="45" t="s">
        <v>298</v>
      </c>
      <c r="B104" s="9">
        <v>4</v>
      </c>
      <c r="C104" s="9">
        <v>890</v>
      </c>
      <c r="D104" s="9">
        <v>26187.53</v>
      </c>
      <c r="E104" s="9">
        <v>0</v>
      </c>
      <c r="F104" s="58">
        <v>0</v>
      </c>
      <c r="G104" s="9">
        <v>0</v>
      </c>
      <c r="H104" s="9">
        <v>0</v>
      </c>
      <c r="I104" s="9">
        <v>0</v>
      </c>
      <c r="J104" s="9">
        <v>454611</v>
      </c>
      <c r="K104" s="9">
        <v>0</v>
      </c>
      <c r="L104" s="9">
        <v>0</v>
      </c>
      <c r="M104" s="9">
        <v>481692.53</v>
      </c>
    </row>
    <row r="105" spans="1:13" x14ac:dyDescent="0.25">
      <c r="A105" s="45" t="s">
        <v>300</v>
      </c>
      <c r="B105" s="9">
        <v>0</v>
      </c>
      <c r="C105" s="9">
        <v>2</v>
      </c>
      <c r="D105" s="9">
        <v>50044.5</v>
      </c>
      <c r="E105" s="9">
        <v>0</v>
      </c>
      <c r="F105" s="58">
        <v>0</v>
      </c>
      <c r="G105" s="9">
        <v>0</v>
      </c>
      <c r="H105" s="9">
        <v>0</v>
      </c>
      <c r="I105" s="9">
        <v>0</v>
      </c>
      <c r="J105" s="9">
        <v>605601.52</v>
      </c>
      <c r="K105" s="9">
        <v>0</v>
      </c>
      <c r="L105" s="9">
        <v>0</v>
      </c>
      <c r="M105" s="9">
        <v>655648.02</v>
      </c>
    </row>
    <row r="106" spans="1:13" x14ac:dyDescent="0.25">
      <c r="A106" s="45" t="s">
        <v>303</v>
      </c>
      <c r="B106" s="9">
        <v>2250</v>
      </c>
      <c r="C106" s="9">
        <v>0</v>
      </c>
      <c r="D106" s="9">
        <v>10451</v>
      </c>
      <c r="E106" s="9">
        <v>0</v>
      </c>
      <c r="F106" s="61">
        <v>0</v>
      </c>
      <c r="G106" s="9">
        <v>0</v>
      </c>
      <c r="H106" s="9">
        <v>0</v>
      </c>
      <c r="I106" s="9">
        <v>0</v>
      </c>
      <c r="J106" s="9">
        <v>289489.59999999998</v>
      </c>
      <c r="K106" s="9">
        <v>0</v>
      </c>
      <c r="L106" s="9">
        <v>0</v>
      </c>
      <c r="M106" s="9">
        <v>302190.59999999998</v>
      </c>
    </row>
    <row r="107" spans="1:13" x14ac:dyDescent="0.25">
      <c r="A107" s="45"/>
      <c r="B107" s="40">
        <f>SUBTOTAL(109,B95:B106)</f>
        <v>91697.08</v>
      </c>
      <c r="C107" s="40">
        <f t="shared" ref="C107:M107" si="7">SUBTOTAL(109,C95:C106)</f>
        <v>17466.78</v>
      </c>
      <c r="D107" s="40">
        <f>SUBTOTAL(109,D95:D106)</f>
        <v>267557.76000000001</v>
      </c>
      <c r="E107" s="40">
        <f t="shared" si="7"/>
        <v>0</v>
      </c>
      <c r="F107" s="40">
        <f t="shared" si="7"/>
        <v>0</v>
      </c>
      <c r="G107" s="40">
        <f t="shared" si="7"/>
        <v>0</v>
      </c>
      <c r="H107" s="40">
        <f t="shared" si="7"/>
        <v>1243237.6800000002</v>
      </c>
      <c r="I107" s="40">
        <f t="shared" si="7"/>
        <v>0</v>
      </c>
      <c r="J107" s="40">
        <f t="shared" si="7"/>
        <v>8805510.3300000001</v>
      </c>
      <c r="K107" s="40">
        <f t="shared" si="7"/>
        <v>0</v>
      </c>
      <c r="L107" s="40">
        <f t="shared" si="7"/>
        <v>12</v>
      </c>
      <c r="M107" s="40">
        <f t="shared" si="7"/>
        <v>10425481.630000001</v>
      </c>
    </row>
    <row r="108" spans="1:13" x14ac:dyDescent="0.25">
      <c r="A108" s="45" t="s">
        <v>306</v>
      </c>
      <c r="B108" s="106">
        <v>5030.5600000000004</v>
      </c>
      <c r="C108" s="9">
        <v>90</v>
      </c>
      <c r="D108" s="9">
        <v>31475.52</v>
      </c>
      <c r="E108" s="9">
        <v>0</v>
      </c>
      <c r="F108" s="61">
        <v>0</v>
      </c>
      <c r="G108" s="9">
        <v>0</v>
      </c>
      <c r="H108" s="9">
        <v>0</v>
      </c>
      <c r="I108" s="9">
        <v>0</v>
      </c>
      <c r="J108" s="9">
        <v>123681.28</v>
      </c>
      <c r="K108" s="9">
        <v>0</v>
      </c>
      <c r="L108" s="9">
        <v>0</v>
      </c>
      <c r="M108" s="9">
        <v>160277.35999999999</v>
      </c>
    </row>
    <row r="109" spans="1:13" x14ac:dyDescent="0.25">
      <c r="A109" s="45" t="s">
        <v>308</v>
      </c>
      <c r="B109" s="106">
        <v>1621.08</v>
      </c>
      <c r="C109" s="9">
        <v>1045</v>
      </c>
      <c r="D109" s="9">
        <v>26962.26</v>
      </c>
      <c r="E109" s="9">
        <v>0</v>
      </c>
      <c r="F109" s="79">
        <v>0</v>
      </c>
      <c r="G109" s="9">
        <v>0</v>
      </c>
      <c r="H109" s="9">
        <v>0</v>
      </c>
      <c r="I109" s="9">
        <v>0</v>
      </c>
      <c r="J109" s="9">
        <v>511258.6</v>
      </c>
      <c r="K109" s="9">
        <v>0</v>
      </c>
      <c r="L109" s="9">
        <v>0</v>
      </c>
      <c r="M109" s="9">
        <v>540886.93999999994</v>
      </c>
    </row>
    <row r="110" spans="1:13" x14ac:dyDescent="0.25">
      <c r="A110" s="45" t="s">
        <v>310</v>
      </c>
      <c r="B110" s="106">
        <v>1045</v>
      </c>
      <c r="C110" s="9">
        <v>40</v>
      </c>
      <c r="D110" s="9">
        <v>52976.24</v>
      </c>
      <c r="E110" s="9">
        <v>576000</v>
      </c>
      <c r="F110" s="79">
        <v>0</v>
      </c>
      <c r="G110" s="9">
        <v>217728</v>
      </c>
      <c r="H110" s="9">
        <v>0</v>
      </c>
      <c r="I110" s="9">
        <v>0</v>
      </c>
      <c r="J110" s="9">
        <v>296394</v>
      </c>
      <c r="K110" s="9">
        <v>0</v>
      </c>
      <c r="L110" s="9">
        <v>0</v>
      </c>
      <c r="M110" s="22" t="s">
        <v>312</v>
      </c>
    </row>
    <row r="111" spans="1:13" x14ac:dyDescent="0.25">
      <c r="A111" s="45" t="s">
        <v>316</v>
      </c>
      <c r="B111" s="106">
        <v>8916.85</v>
      </c>
      <c r="C111" s="9">
        <v>0</v>
      </c>
      <c r="D111" s="9">
        <v>71135.070000000007</v>
      </c>
      <c r="E111" s="9">
        <v>0</v>
      </c>
      <c r="F111" s="85">
        <v>200000</v>
      </c>
      <c r="G111" s="9">
        <v>0</v>
      </c>
      <c r="H111" s="9">
        <v>0</v>
      </c>
      <c r="I111" s="9">
        <v>0</v>
      </c>
      <c r="J111" s="9">
        <v>137335</v>
      </c>
      <c r="K111" s="9">
        <v>0</v>
      </c>
      <c r="L111" s="9">
        <v>0</v>
      </c>
      <c r="M111" s="22">
        <v>417386.92</v>
      </c>
    </row>
    <row r="112" spans="1:13" x14ac:dyDescent="0.25">
      <c r="A112" s="45" t="s">
        <v>458</v>
      </c>
      <c r="B112" s="106">
        <v>3619.52</v>
      </c>
      <c r="C112" s="9">
        <v>0</v>
      </c>
      <c r="D112" s="9">
        <v>61757.81</v>
      </c>
      <c r="E112" s="9">
        <v>0</v>
      </c>
      <c r="F112" s="85">
        <v>0</v>
      </c>
      <c r="G112" s="9">
        <v>0</v>
      </c>
      <c r="H112" s="9">
        <v>0</v>
      </c>
      <c r="I112" s="9">
        <v>0</v>
      </c>
      <c r="J112" s="9">
        <v>115240</v>
      </c>
      <c r="K112" s="9">
        <v>0</v>
      </c>
      <c r="L112" s="9">
        <v>0</v>
      </c>
      <c r="M112" s="22">
        <v>180617.33</v>
      </c>
    </row>
    <row r="113" spans="1:13" x14ac:dyDescent="0.25">
      <c r="A113" s="45" t="s">
        <v>459</v>
      </c>
      <c r="B113" s="106">
        <v>0</v>
      </c>
      <c r="C113" s="9">
        <v>0</v>
      </c>
      <c r="D113" s="9">
        <v>8700</v>
      </c>
      <c r="E113" s="9">
        <v>0</v>
      </c>
      <c r="F113" s="85">
        <v>0</v>
      </c>
      <c r="G113" s="9">
        <v>0</v>
      </c>
      <c r="H113" s="9">
        <v>46590.9</v>
      </c>
      <c r="I113" s="9">
        <v>0</v>
      </c>
      <c r="J113" s="9">
        <v>137080</v>
      </c>
      <c r="K113" s="9">
        <v>0</v>
      </c>
      <c r="L113" s="9">
        <v>0</v>
      </c>
      <c r="M113" s="22">
        <v>192370.9</v>
      </c>
    </row>
    <row r="114" spans="1:13" x14ac:dyDescent="0.25">
      <c r="A114" s="45" t="s">
        <v>461</v>
      </c>
      <c r="B114" s="106">
        <v>1200</v>
      </c>
      <c r="C114" s="9">
        <v>289.31</v>
      </c>
      <c r="D114" s="9">
        <v>97654.69</v>
      </c>
      <c r="E114" s="9">
        <v>0</v>
      </c>
      <c r="F114" s="85">
        <v>84640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22">
        <v>183784</v>
      </c>
    </row>
    <row r="115" spans="1:13" x14ac:dyDescent="0.25">
      <c r="A115" s="45" t="s">
        <v>463</v>
      </c>
      <c r="B115" s="106">
        <v>523</v>
      </c>
      <c r="C115" s="9">
        <v>523</v>
      </c>
      <c r="D115" s="9">
        <v>84818.82</v>
      </c>
      <c r="E115" s="9">
        <v>84640</v>
      </c>
      <c r="F115" s="85">
        <v>0</v>
      </c>
      <c r="G115" s="9">
        <v>0</v>
      </c>
      <c r="H115" s="9">
        <v>0</v>
      </c>
      <c r="I115" s="9">
        <v>0</v>
      </c>
      <c r="J115" s="9">
        <v>234178</v>
      </c>
      <c r="K115" s="9">
        <v>0</v>
      </c>
      <c r="L115" s="9">
        <v>0</v>
      </c>
      <c r="M115" s="22">
        <v>404682.82</v>
      </c>
    </row>
    <row r="116" spans="1:13" x14ac:dyDescent="0.25">
      <c r="A116" s="45" t="s">
        <v>466</v>
      </c>
      <c r="B116" s="106">
        <v>0</v>
      </c>
      <c r="C116" s="9">
        <v>0</v>
      </c>
      <c r="D116" s="9">
        <v>40016.9</v>
      </c>
      <c r="E116" s="9">
        <v>0</v>
      </c>
      <c r="F116" s="90">
        <v>0</v>
      </c>
      <c r="G116" s="9">
        <v>0</v>
      </c>
      <c r="H116" s="9">
        <v>0</v>
      </c>
      <c r="I116" s="9">
        <v>0</v>
      </c>
      <c r="J116" s="9">
        <v>69800</v>
      </c>
      <c r="K116" s="9">
        <v>0</v>
      </c>
      <c r="L116" s="9">
        <v>0</v>
      </c>
      <c r="M116" s="22">
        <v>109816.9</v>
      </c>
    </row>
    <row r="117" spans="1:13" x14ac:dyDescent="0.25">
      <c r="A117" s="45" t="s">
        <v>469</v>
      </c>
      <c r="B117" s="106">
        <v>1013.34</v>
      </c>
      <c r="C117" s="9">
        <v>0</v>
      </c>
      <c r="D117" s="9">
        <v>70094.03</v>
      </c>
      <c r="E117" s="9">
        <v>0</v>
      </c>
      <c r="F117" s="93">
        <v>0</v>
      </c>
      <c r="G117" s="9">
        <v>0</v>
      </c>
      <c r="H117" s="9">
        <v>0</v>
      </c>
      <c r="I117" s="9">
        <v>0</v>
      </c>
      <c r="J117" s="9">
        <v>28016</v>
      </c>
      <c r="K117" s="9">
        <v>0</v>
      </c>
      <c r="L117" s="9">
        <v>0</v>
      </c>
      <c r="M117" s="22">
        <v>99123.37</v>
      </c>
    </row>
    <row r="118" spans="1:13" x14ac:dyDescent="0.25">
      <c r="A118" s="45" t="s">
        <v>473</v>
      </c>
      <c r="B118" s="106">
        <v>0</v>
      </c>
      <c r="C118" s="9">
        <v>0</v>
      </c>
      <c r="D118" s="9">
        <v>56469.65</v>
      </c>
      <c r="E118" s="9">
        <v>104328</v>
      </c>
      <c r="F118" s="93">
        <v>0</v>
      </c>
      <c r="G118" s="9">
        <v>0</v>
      </c>
      <c r="H118" s="9">
        <v>0</v>
      </c>
      <c r="I118" s="9">
        <v>0</v>
      </c>
      <c r="J118" s="9">
        <v>800</v>
      </c>
      <c r="K118" s="9">
        <v>0</v>
      </c>
      <c r="L118" s="9">
        <v>0</v>
      </c>
      <c r="M118" s="22">
        <v>162773.99</v>
      </c>
    </row>
    <row r="119" spans="1:13" x14ac:dyDescent="0.25">
      <c r="A119" s="45" t="s">
        <v>477</v>
      </c>
      <c r="B119" s="106">
        <v>0</v>
      </c>
      <c r="C119" s="9">
        <v>2814.55</v>
      </c>
      <c r="D119" s="9">
        <v>47645.9</v>
      </c>
      <c r="E119" s="9">
        <v>317400</v>
      </c>
      <c r="F119" s="93">
        <v>0</v>
      </c>
      <c r="G119" s="9">
        <v>0</v>
      </c>
      <c r="H119" s="9">
        <v>0</v>
      </c>
      <c r="I119" s="9">
        <v>0</v>
      </c>
      <c r="J119" s="9">
        <v>43151.68</v>
      </c>
      <c r="K119" s="9">
        <v>0</v>
      </c>
      <c r="L119" s="9">
        <v>0</v>
      </c>
      <c r="M119" s="22">
        <f>+(Tabla2[[#This Row],[ 0713331000]]+Tabla2[[#This Row],[ 0713332000]]+Tabla2[[#This Row],[ 0713334000]]+Tabla2[[#This Row],[ 1001190000]]+Tabla2[[#This Row],[1001990000]]+Tabla2[[#This Row],[ 1005902000]]+Tabla2[[#This Row],[ 1005903000]]+Tabla2[[#This Row],[ 1006109000]]+Tabla2[[#This Row],[ 1006309000]]+Tabla2[[#This Row],[ 1006400000]])</f>
        <v>411012.13</v>
      </c>
    </row>
    <row r="120" spans="1:13" x14ac:dyDescent="0.25">
      <c r="A120" s="45"/>
      <c r="B120" s="40">
        <f>SUBTOTAL(109,B108:B119)</f>
        <v>22969.350000000002</v>
      </c>
      <c r="C120" s="40">
        <f t="shared" ref="C120:L120" si="8">SUBTOTAL(109,C108:C119)</f>
        <v>4801.8600000000006</v>
      </c>
      <c r="D120" s="40">
        <f t="shared" si="8"/>
        <v>649706.89</v>
      </c>
      <c r="E120" s="40">
        <f t="shared" si="8"/>
        <v>1082368</v>
      </c>
      <c r="F120" s="40">
        <f t="shared" si="8"/>
        <v>284640</v>
      </c>
      <c r="G120" s="40">
        <f t="shared" si="8"/>
        <v>217728</v>
      </c>
      <c r="H120" s="40">
        <f t="shared" si="8"/>
        <v>46590.9</v>
      </c>
      <c r="I120" s="40">
        <f t="shared" si="8"/>
        <v>0</v>
      </c>
      <c r="J120" s="40">
        <f t="shared" si="8"/>
        <v>1696934.5599999998</v>
      </c>
      <c r="K120" s="40">
        <f t="shared" si="8"/>
        <v>0</v>
      </c>
      <c r="L120" s="40">
        <f t="shared" si="8"/>
        <v>0</v>
      </c>
      <c r="M120" s="40">
        <f>SUBTOTAL(108,M108:M119)</f>
        <v>145203.0416274837</v>
      </c>
    </row>
    <row r="121" spans="1:13" x14ac:dyDescent="0.25">
      <c r="A121" s="45" t="s">
        <v>479</v>
      </c>
      <c r="B121" s="9">
        <v>2711.42</v>
      </c>
      <c r="C121" s="9">
        <v>1045</v>
      </c>
      <c r="D121" s="9">
        <v>10276.5</v>
      </c>
      <c r="E121" s="9">
        <v>211600</v>
      </c>
      <c r="F121" s="9">
        <v>0</v>
      </c>
      <c r="G121" s="9">
        <v>0</v>
      </c>
      <c r="H121" s="9">
        <v>0</v>
      </c>
      <c r="I121" s="9"/>
      <c r="J121" s="9">
        <v>74429</v>
      </c>
      <c r="K121" s="9">
        <v>0</v>
      </c>
      <c r="L121" s="9">
        <v>0</v>
      </c>
      <c r="M121" s="22">
        <f>+(Tabla2[[#This Row],[ 0713331000]]+Tabla2[[#This Row],[ 0713332000]]+Tabla2[[#This Row],[ 0713334000]]+Tabla2[[#This Row],[ 1001190000]]+Tabla2[[#This Row],[1001990000]]+Tabla2[[#This Row],[ 1005902000]]+Tabla2[[#This Row],[ 1005903000]]+Tabla2[[#This Row],[ 1006109000]]+Tabla2[[#This Row],[ 1006309000]]+Tabla2[[#This Row],[ 1006400000]])</f>
        <v>300061.92000000004</v>
      </c>
    </row>
    <row r="122" spans="1:13" x14ac:dyDescent="0.25">
      <c r="A122" s="45" t="s">
        <v>480</v>
      </c>
      <c r="B122" s="9">
        <v>589.70000000000005</v>
      </c>
      <c r="C122" s="9">
        <v>1045</v>
      </c>
      <c r="D122" s="9">
        <v>36175.72</v>
      </c>
      <c r="E122" s="9">
        <v>105800</v>
      </c>
      <c r="F122" s="9">
        <v>0</v>
      </c>
      <c r="G122" s="9">
        <v>0</v>
      </c>
      <c r="H122" s="9">
        <v>0</v>
      </c>
      <c r="I122" s="9">
        <v>0</v>
      </c>
      <c r="J122" s="9">
        <v>152900</v>
      </c>
      <c r="K122" s="9">
        <v>0</v>
      </c>
      <c r="L122" s="9">
        <v>0</v>
      </c>
      <c r="M122" s="22">
        <f>+(Tabla2[[#This Row],[ 0713331000]]+Tabla2[[#This Row],[ 0713332000]]+Tabla2[[#This Row],[ 0713334000]]+Tabla2[[#This Row],[ 1001190000]]+Tabla2[[#This Row],[1001990000]]+Tabla2[[#This Row],[ 1005902000]]+Tabla2[[#This Row],[ 1005903000]]+Tabla2[[#This Row],[ 1006109000]]+Tabla2[[#This Row],[ 1006309000]]+Tabla2[[#This Row],[ 1006400000]])</f>
        <v>296510.42</v>
      </c>
    </row>
    <row r="123" spans="1:13" x14ac:dyDescent="0.25">
      <c r="A123" s="45" t="s">
        <v>481</v>
      </c>
      <c r="B123" s="9">
        <v>2375.08</v>
      </c>
      <c r="C123" s="9">
        <v>0</v>
      </c>
      <c r="D123" s="9">
        <v>22907.55</v>
      </c>
      <c r="E123" s="9">
        <v>105800</v>
      </c>
      <c r="F123" s="61">
        <v>0</v>
      </c>
      <c r="G123" s="9">
        <v>0</v>
      </c>
      <c r="H123" s="9">
        <v>0</v>
      </c>
      <c r="I123" s="9">
        <v>0</v>
      </c>
      <c r="J123" s="9">
        <v>105800</v>
      </c>
      <c r="K123" s="9">
        <v>0</v>
      </c>
      <c r="L123" s="9">
        <v>0</v>
      </c>
      <c r="M123" s="22">
        <f>+(Tabla2[[#This Row],[ 0713331000]]+Tabla2[[#This Row],[ 0713332000]]+Tabla2[[#This Row],[ 0713334000]]+Tabla2[[#This Row],[ 1001190000]]+Tabla2[[#This Row],[1001990000]]+Tabla2[[#This Row],[ 1005902000]]+Tabla2[[#This Row],[ 1005903000]]+Tabla2[[#This Row],[ 1006109000]]+Tabla2[[#This Row],[ 1006309000]]+Tabla2[[#This Row],[ 1006400000]])</f>
        <v>236882.63</v>
      </c>
    </row>
    <row r="124" spans="1:13" x14ac:dyDescent="0.25">
      <c r="A124" s="45" t="s">
        <v>483</v>
      </c>
      <c r="B124" s="9">
        <v>3877</v>
      </c>
      <c r="C124" s="9">
        <v>0</v>
      </c>
      <c r="D124" s="9">
        <v>127108.3</v>
      </c>
      <c r="E124" s="9">
        <v>198120</v>
      </c>
      <c r="F124" s="104">
        <v>0</v>
      </c>
      <c r="G124" s="9">
        <v>0</v>
      </c>
      <c r="H124" s="9">
        <v>300122</v>
      </c>
      <c r="I124" s="9">
        <v>0</v>
      </c>
      <c r="J124" s="9">
        <v>50600</v>
      </c>
      <c r="K124" s="9">
        <v>0</v>
      </c>
      <c r="L124" s="9">
        <v>0</v>
      </c>
      <c r="M124" s="22">
        <f>+(Tabla2[[#This Row],[ 0713331000]]+Tabla2[[#This Row],[ 0713332000]]+Tabla2[[#This Row],[ 0713334000]]+Tabla2[[#This Row],[ 1001190000]]+Tabla2[[#This Row],[1001990000]]+Tabla2[[#This Row],[ 1005902000]]+Tabla2[[#This Row],[ 1005903000]]+Tabla2[[#This Row],[ 1006109000]]+Tabla2[[#This Row],[ 1006309000]]+Tabla2[[#This Row],[ 1006400000]])</f>
        <v>679827.3</v>
      </c>
    </row>
    <row r="125" spans="1:13" x14ac:dyDescent="0.25">
      <c r="A125" s="45" t="s">
        <v>484</v>
      </c>
      <c r="B125" s="9">
        <v>0</v>
      </c>
      <c r="C125" s="9">
        <v>0</v>
      </c>
      <c r="D125" s="9">
        <v>43674.1</v>
      </c>
      <c r="E125" s="9">
        <v>105800</v>
      </c>
      <c r="F125" s="104">
        <v>0</v>
      </c>
      <c r="G125" s="9">
        <v>0</v>
      </c>
      <c r="H125" s="9">
        <v>90720</v>
      </c>
      <c r="I125" s="9">
        <v>0</v>
      </c>
      <c r="J125" s="9">
        <v>225015.82</v>
      </c>
      <c r="K125" s="9">
        <v>0</v>
      </c>
      <c r="L125" s="9">
        <v>0</v>
      </c>
      <c r="M125" s="22">
        <f>+(Tabla2[[#This Row],[ 0713331000]]+Tabla2[[#This Row],[ 0713332000]]+Tabla2[[#This Row],[ 0713334000]]+Tabla2[[#This Row],[ 1001190000]]+Tabla2[[#This Row],[1001990000]]+Tabla2[[#This Row],[ 1005902000]]+Tabla2[[#This Row],[ 1005903000]]+Tabla2[[#This Row],[ 1006109000]]+Tabla2[[#This Row],[ 1006309000]]+Tabla2[[#This Row],[ 1006400000]])</f>
        <v>465209.92000000004</v>
      </c>
    </row>
    <row r="126" spans="1:13" x14ac:dyDescent="0.25">
      <c r="A126" s="45" t="s">
        <v>486</v>
      </c>
      <c r="B126" s="9">
        <v>2443.46</v>
      </c>
      <c r="C126" s="9">
        <v>3443.64</v>
      </c>
      <c r="D126" s="9">
        <v>102705.52</v>
      </c>
      <c r="E126" s="9">
        <v>211600</v>
      </c>
      <c r="F126" s="61">
        <v>0</v>
      </c>
      <c r="G126" s="9">
        <v>0</v>
      </c>
      <c r="H126" s="9">
        <v>0</v>
      </c>
      <c r="I126" s="9">
        <v>0</v>
      </c>
      <c r="J126" s="9">
        <v>174800</v>
      </c>
      <c r="K126" s="9">
        <v>0</v>
      </c>
      <c r="L126" s="9">
        <v>0</v>
      </c>
      <c r="M126" s="22">
        <f>+(Tabla2[[#This Row],[ 0713331000]]+Tabla2[[#This Row],[ 0713332000]]+Tabla2[[#This Row],[ 0713334000]]+Tabla2[[#This Row],[ 1001190000]]+Tabla2[[#This Row],[1001990000]]+Tabla2[[#This Row],[ 1005902000]]+Tabla2[[#This Row],[ 1005903000]]+Tabla2[[#This Row],[ 1006109000]]+Tabla2[[#This Row],[ 1006309000]]+Tabla2[[#This Row],[ 1006400000]])</f>
        <v>494992.62</v>
      </c>
    </row>
    <row r="127" spans="1:13" x14ac:dyDescent="0.25">
      <c r="A127" s="45" t="s">
        <v>487</v>
      </c>
      <c r="B127" s="9">
        <v>0</v>
      </c>
      <c r="C127" s="9">
        <v>871</v>
      </c>
      <c r="D127" s="9">
        <v>90878.93</v>
      </c>
      <c r="E127" s="9">
        <v>0</v>
      </c>
      <c r="F127" s="61">
        <v>0</v>
      </c>
      <c r="G127" s="9">
        <v>0</v>
      </c>
      <c r="H127" s="9">
        <v>1679641</v>
      </c>
      <c r="I127" s="9">
        <v>498263</v>
      </c>
      <c r="J127" s="9">
        <v>78200</v>
      </c>
      <c r="K127" s="9">
        <v>0</v>
      </c>
      <c r="L127" s="9">
        <v>0</v>
      </c>
      <c r="M127" s="22">
        <f>+(Tabla2[[#This Row],[ 0713331000]]+Tabla2[[#This Row],[ 0713332000]]+Tabla2[[#This Row],[ 0713334000]]+Tabla2[[#This Row],[ 1001190000]]+Tabla2[[#This Row],[1001990000]]+Tabla2[[#This Row],[ 1005902000]]+Tabla2[[#This Row],[ 1005903000]]+Tabla2[[#This Row],[ 1006109000]]+Tabla2[[#This Row],[ 1006309000]]+Tabla2[[#This Row],[ 1006400000]])</f>
        <v>2347853.9299999997</v>
      </c>
    </row>
    <row r="128" spans="1:13" x14ac:dyDescent="0.25">
      <c r="A128" s="45" t="s">
        <v>488</v>
      </c>
      <c r="B128" s="9">
        <v>1045</v>
      </c>
      <c r="C128" s="9">
        <v>0</v>
      </c>
      <c r="D128" s="9">
        <v>77230.06</v>
      </c>
      <c r="E128" s="9">
        <v>0</v>
      </c>
      <c r="F128" s="108">
        <v>0</v>
      </c>
      <c r="G128" s="9">
        <v>0</v>
      </c>
      <c r="H128" s="9">
        <v>240660</v>
      </c>
      <c r="I128" s="9">
        <v>0</v>
      </c>
      <c r="J128" s="9">
        <v>31624.32</v>
      </c>
      <c r="K128" s="9">
        <v>0</v>
      </c>
      <c r="L128" s="9">
        <v>0</v>
      </c>
      <c r="M128" s="22">
        <f>+(Tabla2[[#This Row],[ 0713331000]]+Tabla2[[#This Row],[ 0713332000]]+Tabla2[[#This Row],[ 0713334000]]+Tabla2[[#This Row],[ 1001190000]]+Tabla2[[#This Row],[1001990000]]+Tabla2[[#This Row],[ 1005902000]]+Tabla2[[#This Row],[ 1005903000]]+Tabla2[[#This Row],[ 1006109000]]+Tabla2[[#This Row],[ 1006309000]]+Tabla2[[#This Row],[ 1006400000]])</f>
        <v>350559.38</v>
      </c>
    </row>
    <row r="129" spans="1:13" x14ac:dyDescent="0.25">
      <c r="A129" s="45" t="s">
        <v>489</v>
      </c>
      <c r="B129" s="9">
        <v>0</v>
      </c>
      <c r="C129" s="9">
        <v>977.27</v>
      </c>
      <c r="D129" s="9">
        <v>87007.24</v>
      </c>
      <c r="E129" s="9">
        <v>0</v>
      </c>
      <c r="F129" s="108">
        <v>0</v>
      </c>
      <c r="G129" s="9">
        <v>0</v>
      </c>
      <c r="H129" s="9">
        <v>0</v>
      </c>
      <c r="I129" s="9">
        <v>0</v>
      </c>
      <c r="J129" s="9">
        <v>50600</v>
      </c>
      <c r="K129" s="9">
        <v>0</v>
      </c>
      <c r="L129" s="9">
        <v>0</v>
      </c>
      <c r="M129" s="22">
        <f>+(Tabla2[[#This Row],[ 0713331000]]+Tabla2[[#This Row],[ 0713332000]]+Tabla2[[#This Row],[ 0713334000]]+Tabla2[[#This Row],[ 1001190000]]+Tabla2[[#This Row],[1001990000]]+Tabla2[[#This Row],[ 1005902000]]+Tabla2[[#This Row],[ 1005903000]]+Tabla2[[#This Row],[ 1006109000]]+Tabla2[[#This Row],[ 1006309000]]+Tabla2[[#This Row],[ 1006400000]])</f>
        <v>138584.51</v>
      </c>
    </row>
    <row r="130" spans="1:13" x14ac:dyDescent="0.25">
      <c r="A130" s="45" t="s">
        <v>490</v>
      </c>
      <c r="B130" s="9">
        <v>3593.82</v>
      </c>
      <c r="C130" s="9">
        <v>962</v>
      </c>
      <c r="D130" s="9">
        <v>31719.48</v>
      </c>
      <c r="E130" s="9">
        <v>0</v>
      </c>
      <c r="F130" s="108">
        <v>0</v>
      </c>
      <c r="G130" s="9">
        <v>0</v>
      </c>
      <c r="H130" s="9">
        <v>0</v>
      </c>
      <c r="I130" s="9">
        <v>0</v>
      </c>
      <c r="J130" s="9">
        <v>125943</v>
      </c>
      <c r="K130" s="9">
        <v>0</v>
      </c>
      <c r="L130" s="9">
        <v>154223.28</v>
      </c>
      <c r="M130" s="22">
        <f>+(Tabla2[[#This Row],[ 0713331000]]+Tabla2[[#This Row],[ 0713332000]]+Tabla2[[#This Row],[ 0713334000]]+Tabla2[[#This Row],[ 1001190000]]+Tabla2[[#This Row],[1001990000]]+Tabla2[[#This Row],[ 1005902000]]+Tabla2[[#This Row],[ 1005903000]]+Tabla2[[#This Row],[ 1006109000]]+Tabla2[[#This Row],[ 1006309000]]+Tabla2[[#This Row],[ 1006400000]])</f>
        <v>162218.29999999999</v>
      </c>
    </row>
    <row r="131" spans="1:13" x14ac:dyDescent="0.25">
      <c r="A131" s="45" t="s">
        <v>491</v>
      </c>
      <c r="B131" s="9">
        <v>3043.26</v>
      </c>
      <c r="C131" s="9">
        <v>0</v>
      </c>
      <c r="D131" s="9">
        <v>31397.55</v>
      </c>
      <c r="E131" s="9">
        <v>338560</v>
      </c>
      <c r="F131" s="108">
        <v>0</v>
      </c>
      <c r="G131" s="9">
        <v>0</v>
      </c>
      <c r="H131" s="9">
        <v>772.73</v>
      </c>
      <c r="I131" s="9">
        <v>0</v>
      </c>
      <c r="J131" s="9">
        <v>203951.07</v>
      </c>
      <c r="K131" s="9">
        <v>0</v>
      </c>
      <c r="L131" s="9">
        <v>110677.97</v>
      </c>
      <c r="M131" s="22">
        <f>+(Tabla2[[#This Row],[ 0713331000]]+Tabla2[[#This Row],[ 0713332000]]+Tabla2[[#This Row],[ 0713334000]]+Tabla2[[#This Row],[ 1001190000]]+Tabla2[[#This Row],[1001990000]]+Tabla2[[#This Row],[ 1005902000]]+Tabla2[[#This Row],[ 1005903000]]+Tabla2[[#This Row],[ 1006109000]]+Tabla2[[#This Row],[ 1006309000]]+Tabla2[[#This Row],[ 1006400000]])</f>
        <v>577724.61</v>
      </c>
    </row>
    <row r="132" spans="1:13" x14ac:dyDescent="0.25">
      <c r="A132" s="45" t="s">
        <v>493</v>
      </c>
      <c r="B132" s="9">
        <v>4752.68</v>
      </c>
      <c r="C132" s="9">
        <v>0</v>
      </c>
      <c r="D132" s="9">
        <v>50975.06</v>
      </c>
      <c r="E132" s="9">
        <v>0</v>
      </c>
      <c r="F132" s="61">
        <v>0</v>
      </c>
      <c r="G132" s="9">
        <v>0</v>
      </c>
      <c r="H132" s="9">
        <v>0</v>
      </c>
      <c r="I132" s="9">
        <v>0</v>
      </c>
      <c r="J132" s="9">
        <v>146402.32</v>
      </c>
      <c r="K132" s="9">
        <v>0</v>
      </c>
      <c r="L132" s="9">
        <v>0</v>
      </c>
      <c r="M132" s="22">
        <f>+(Tabla2[[#This Row],[ 0713331000]]+Tabla2[[#This Row],[ 0713332000]]+Tabla2[[#This Row],[ 0713334000]]+Tabla2[[#This Row],[ 1001190000]]+Tabla2[[#This Row],[1001990000]]+Tabla2[[#This Row],[ 1005902000]]+Tabla2[[#This Row],[ 1005903000]]+Tabla2[[#This Row],[ 1006109000]]+Tabla2[[#This Row],[ 1006309000]]+Tabla2[[#This Row],[ 1006400000]])</f>
        <v>202130.06</v>
      </c>
    </row>
    <row r="133" spans="1:13" x14ac:dyDescent="0.25">
      <c r="A133" s="45"/>
      <c r="B133" s="40">
        <f>SUBTOTAL(109,B121:B132)</f>
        <v>24431.42</v>
      </c>
      <c r="C133" s="40">
        <f t="shared" ref="C133:M133" si="9">SUBTOTAL(109,C121:C132)</f>
        <v>8343.91</v>
      </c>
      <c r="D133" s="40">
        <f t="shared" si="9"/>
        <v>712056.01</v>
      </c>
      <c r="E133" s="40">
        <f t="shared" si="9"/>
        <v>1277280</v>
      </c>
      <c r="F133" s="40">
        <f t="shared" si="9"/>
        <v>0</v>
      </c>
      <c r="G133" s="40">
        <f t="shared" si="9"/>
        <v>0</v>
      </c>
      <c r="H133" s="40">
        <f>SUBTOTAL(109,H121:H132)</f>
        <v>2311915.73</v>
      </c>
      <c r="I133" s="40">
        <f t="shared" si="9"/>
        <v>498263</v>
      </c>
      <c r="J133" s="40">
        <f>SUBTOTAL(109,J121:J132)</f>
        <v>1420265.5300000003</v>
      </c>
      <c r="K133" s="40">
        <f t="shared" si="9"/>
        <v>0</v>
      </c>
      <c r="L133" s="40">
        <f t="shared" si="9"/>
        <v>264901.25</v>
      </c>
      <c r="M133" s="40">
        <f t="shared" si="9"/>
        <v>6252555.5999999996</v>
      </c>
    </row>
    <row r="134" spans="1:13" x14ac:dyDescent="0.25">
      <c r="A134" s="45" t="s">
        <v>494</v>
      </c>
      <c r="B134" s="9">
        <v>0</v>
      </c>
      <c r="C134" s="9">
        <v>0</v>
      </c>
      <c r="D134" s="9">
        <v>0</v>
      </c>
      <c r="E134" s="9">
        <v>338560</v>
      </c>
      <c r="F134" s="61">
        <v>0</v>
      </c>
      <c r="G134" s="9">
        <v>0</v>
      </c>
      <c r="H134" s="9">
        <v>0</v>
      </c>
      <c r="I134" s="9">
        <v>0</v>
      </c>
      <c r="J134" s="9">
        <v>95740.28</v>
      </c>
      <c r="K134" s="9">
        <v>0</v>
      </c>
      <c r="L134" s="9">
        <v>0</v>
      </c>
      <c r="M134" s="22">
        <v>434300.28</v>
      </c>
    </row>
    <row r="135" spans="1:13" x14ac:dyDescent="0.25">
      <c r="A135" s="45" t="s">
        <v>508</v>
      </c>
      <c r="B135" s="9">
        <v>3826.66</v>
      </c>
      <c r="C135" s="9">
        <v>0</v>
      </c>
      <c r="D135" s="9">
        <v>34264.720000000001</v>
      </c>
      <c r="E135" s="9">
        <v>0</v>
      </c>
      <c r="F135" s="120">
        <v>169280</v>
      </c>
      <c r="G135" s="9">
        <v>0</v>
      </c>
      <c r="H135" s="9">
        <v>0</v>
      </c>
      <c r="I135" s="9">
        <v>0</v>
      </c>
      <c r="J135" s="9">
        <v>152490</v>
      </c>
      <c r="K135" s="9">
        <v>0</v>
      </c>
      <c r="L135" s="9">
        <v>0</v>
      </c>
      <c r="M135" s="9">
        <v>359861.38</v>
      </c>
    </row>
    <row r="136" spans="1:13" x14ac:dyDescent="0.25">
      <c r="A136" s="45" t="s">
        <v>510</v>
      </c>
      <c r="B136" s="9">
        <v>15040.6</v>
      </c>
      <c r="C136" s="9">
        <v>1215</v>
      </c>
      <c r="D136" s="9">
        <v>26797.32</v>
      </c>
      <c r="E136" s="9">
        <v>0</v>
      </c>
      <c r="F136" s="126">
        <v>369280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272743.01</v>
      </c>
      <c r="M136" s="9">
        <v>685075.93</v>
      </c>
    </row>
    <row r="137" spans="1:13" x14ac:dyDescent="0.25">
      <c r="A137" s="45" t="s">
        <v>512</v>
      </c>
      <c r="B137" s="9">
        <v>7042.27</v>
      </c>
      <c r="C137" s="9">
        <v>0</v>
      </c>
      <c r="D137" s="9">
        <v>72259.399999999994</v>
      </c>
      <c r="E137" s="9">
        <v>0</v>
      </c>
      <c r="F137" s="140">
        <v>200000</v>
      </c>
      <c r="G137" s="9">
        <v>0</v>
      </c>
      <c r="H137" s="9">
        <v>200000</v>
      </c>
      <c r="I137" s="9">
        <v>0</v>
      </c>
      <c r="J137" s="9">
        <v>235290</v>
      </c>
      <c r="K137" s="9">
        <v>0</v>
      </c>
      <c r="L137" s="9">
        <v>0</v>
      </c>
      <c r="M137" s="9">
        <v>714591.67</v>
      </c>
    </row>
    <row r="138" spans="1:13" x14ac:dyDescent="0.25">
      <c r="A138" s="45" t="s">
        <v>514</v>
      </c>
      <c r="B138" s="9">
        <v>975.25</v>
      </c>
      <c r="C138" s="9">
        <v>810.88</v>
      </c>
      <c r="D138" s="9">
        <v>54156.46</v>
      </c>
      <c r="E138" s="9">
        <v>201268</v>
      </c>
      <c r="F138" s="61">
        <v>0</v>
      </c>
      <c r="G138" s="9">
        <v>0</v>
      </c>
      <c r="H138" s="9">
        <v>0</v>
      </c>
      <c r="I138" s="9">
        <v>39100</v>
      </c>
      <c r="J138" s="9">
        <v>153870</v>
      </c>
      <c r="K138" s="9">
        <v>124890</v>
      </c>
      <c r="L138" s="9">
        <v>2500</v>
      </c>
      <c r="M138" s="9">
        <v>577570.59</v>
      </c>
    </row>
    <row r="139" spans="1:13" x14ac:dyDescent="0.25">
      <c r="A139" s="45" t="s">
        <v>516</v>
      </c>
      <c r="B139" s="9">
        <v>1179.4000000000001</v>
      </c>
      <c r="C139" s="9">
        <v>0</v>
      </c>
      <c r="D139" s="9">
        <v>52965.72</v>
      </c>
      <c r="E139" s="9">
        <v>0</v>
      </c>
      <c r="F139" s="142">
        <v>0</v>
      </c>
      <c r="G139" s="9">
        <v>59877.18</v>
      </c>
      <c r="H139" s="9">
        <v>0</v>
      </c>
      <c r="I139" s="9">
        <v>233572.32</v>
      </c>
      <c r="J139" s="9">
        <v>0</v>
      </c>
      <c r="K139" s="9">
        <v>0</v>
      </c>
      <c r="L139" s="9">
        <v>100000</v>
      </c>
      <c r="M139" s="9">
        <v>447594.62</v>
      </c>
    </row>
    <row r="140" spans="1:13" x14ac:dyDescent="0.25">
      <c r="A140" s="45" t="s">
        <v>518</v>
      </c>
      <c r="B140" s="22">
        <v>7205.56</v>
      </c>
      <c r="C140" s="22">
        <v>1121.1400000000001</v>
      </c>
      <c r="D140" s="22">
        <v>66407.320000000007</v>
      </c>
      <c r="E140" s="22">
        <v>0</v>
      </c>
      <c r="F140" s="61">
        <v>216200</v>
      </c>
      <c r="G140" s="22">
        <v>520000.44</v>
      </c>
      <c r="H140" s="22">
        <v>0</v>
      </c>
      <c r="I140" s="22">
        <v>405781.16</v>
      </c>
      <c r="J140" s="22">
        <v>0</v>
      </c>
      <c r="K140" s="22">
        <v>0</v>
      </c>
      <c r="L140" s="22">
        <v>222215.82</v>
      </c>
      <c r="M140" s="22">
        <v>1438931.44</v>
      </c>
    </row>
    <row r="141" spans="1:13" x14ac:dyDescent="0.25">
      <c r="A141" s="45" t="s">
        <v>520</v>
      </c>
      <c r="B141" s="22">
        <v>0</v>
      </c>
      <c r="C141" s="22">
        <v>0</v>
      </c>
      <c r="D141" s="22">
        <v>39416.5</v>
      </c>
      <c r="E141" s="22">
        <v>0</v>
      </c>
      <c r="F141" s="144">
        <v>63480</v>
      </c>
      <c r="G141" s="22">
        <v>225000</v>
      </c>
      <c r="H141" s="22">
        <v>0</v>
      </c>
      <c r="I141" s="22">
        <v>0</v>
      </c>
      <c r="J141" s="22">
        <v>563561.16</v>
      </c>
      <c r="K141" s="22">
        <v>0</v>
      </c>
      <c r="L141" s="22">
        <v>120000</v>
      </c>
      <c r="M141" s="22">
        <v>1011457.66</v>
      </c>
    </row>
    <row r="142" spans="1:13" x14ac:dyDescent="0.25">
      <c r="A142" s="45" t="s">
        <v>522</v>
      </c>
      <c r="B142" s="22">
        <v>3978.08</v>
      </c>
      <c r="C142" s="22">
        <v>135659.26</v>
      </c>
      <c r="D142" s="22">
        <v>0</v>
      </c>
      <c r="E142" s="22">
        <v>0</v>
      </c>
      <c r="F142" s="145">
        <v>0</v>
      </c>
      <c r="G142" s="22">
        <v>0</v>
      </c>
      <c r="H142" s="22">
        <v>0</v>
      </c>
      <c r="I142" s="22">
        <v>0</v>
      </c>
      <c r="J142" s="22">
        <v>201081.16</v>
      </c>
      <c r="K142" s="22">
        <v>0</v>
      </c>
      <c r="L142" s="22">
        <v>291282.27</v>
      </c>
      <c r="M142" s="22">
        <v>632000.77</v>
      </c>
    </row>
    <row r="143" spans="1:13" x14ac:dyDescent="0.25">
      <c r="A143" s="45" t="s">
        <v>524</v>
      </c>
      <c r="B143" s="9">
        <v>4971.54</v>
      </c>
      <c r="C143" s="9">
        <v>0</v>
      </c>
      <c r="D143" s="9">
        <v>106679.65</v>
      </c>
      <c r="E143" s="9">
        <v>0</v>
      </c>
      <c r="F143" s="145">
        <v>0</v>
      </c>
      <c r="G143" s="9">
        <v>0</v>
      </c>
      <c r="H143" s="9">
        <v>0</v>
      </c>
      <c r="I143" s="9">
        <v>0</v>
      </c>
      <c r="J143" s="9">
        <v>171181.16</v>
      </c>
      <c r="K143" s="9">
        <v>0</v>
      </c>
      <c r="L143" s="9">
        <v>156490.96</v>
      </c>
      <c r="M143" s="9">
        <v>439323.31</v>
      </c>
    </row>
    <row r="144" spans="1:13" x14ac:dyDescent="0.25">
      <c r="A144" s="45" t="s">
        <v>526</v>
      </c>
      <c r="B144" s="9">
        <v>921.2</v>
      </c>
      <c r="C144" s="9">
        <v>0</v>
      </c>
      <c r="D144" s="9">
        <v>83293.17</v>
      </c>
      <c r="E144" s="9">
        <v>0</v>
      </c>
      <c r="F144" s="146">
        <v>0</v>
      </c>
      <c r="G144" s="9">
        <v>0</v>
      </c>
      <c r="H144" s="9">
        <v>0</v>
      </c>
      <c r="I144" s="9">
        <v>0</v>
      </c>
      <c r="J144" s="9">
        <v>103333.56</v>
      </c>
      <c r="K144" s="9">
        <v>0</v>
      </c>
      <c r="L144" s="9">
        <v>0</v>
      </c>
      <c r="M144" s="9">
        <v>187547.93</v>
      </c>
    </row>
    <row r="145" spans="1:13" x14ac:dyDescent="0.25">
      <c r="A145" s="45" t="s">
        <v>528</v>
      </c>
      <c r="B145" s="9">
        <v>2248.3200000000002</v>
      </c>
      <c r="C145" s="9">
        <v>0</v>
      </c>
      <c r="D145" s="9">
        <v>117704.04</v>
      </c>
      <c r="E145" s="9">
        <v>0</v>
      </c>
      <c r="F145" s="148">
        <v>0</v>
      </c>
      <c r="G145" s="9">
        <v>0</v>
      </c>
      <c r="H145" s="9">
        <v>0</v>
      </c>
      <c r="I145" s="9">
        <v>275294.32</v>
      </c>
      <c r="J145" s="9">
        <v>0</v>
      </c>
      <c r="K145" s="9">
        <v>0</v>
      </c>
      <c r="L145" s="9">
        <v>0</v>
      </c>
      <c r="M145" s="9">
        <v>395246.68</v>
      </c>
    </row>
    <row r="146" spans="1:13" x14ac:dyDescent="0.25">
      <c r="A146" s="45"/>
      <c r="B146" s="155">
        <f>SUBTOTAL(109,B134:B145)</f>
        <v>47388.880000000005</v>
      </c>
      <c r="C146" s="155">
        <f t="shared" ref="C146:M146" si="10">SUBTOTAL(109,C134:C145)</f>
        <v>138806.28</v>
      </c>
      <c r="D146" s="155">
        <f t="shared" si="10"/>
        <v>653944.30000000005</v>
      </c>
      <c r="E146" s="155">
        <f t="shared" si="10"/>
        <v>539828</v>
      </c>
      <c r="F146" s="155">
        <f t="shared" si="10"/>
        <v>1018240</v>
      </c>
      <c r="G146" s="155">
        <f t="shared" si="10"/>
        <v>804877.62</v>
      </c>
      <c r="H146" s="155">
        <f t="shared" si="10"/>
        <v>200000</v>
      </c>
      <c r="I146" s="155">
        <f t="shared" si="10"/>
        <v>953747.8</v>
      </c>
      <c r="J146" s="155">
        <f t="shared" si="10"/>
        <v>1676547.3199999998</v>
      </c>
      <c r="K146" s="155">
        <f t="shared" si="10"/>
        <v>124890</v>
      </c>
      <c r="L146" s="155">
        <f t="shared" si="10"/>
        <v>1165232.06</v>
      </c>
      <c r="M146" s="155">
        <f t="shared" si="10"/>
        <v>7323502.2599999988</v>
      </c>
    </row>
    <row r="148" spans="1:13" ht="18.75" x14ac:dyDescent="0.3">
      <c r="A148" s="17" t="s">
        <v>242</v>
      </c>
      <c r="B148" s="18"/>
      <c r="C148" s="18"/>
      <c r="D148" s="18"/>
      <c r="E148" s="18"/>
    </row>
    <row r="149" spans="1:13" ht="18.75" x14ac:dyDescent="0.3">
      <c r="A149" s="121" t="s">
        <v>530</v>
      </c>
      <c r="B149" s="18"/>
      <c r="C149" s="18"/>
      <c r="D149" s="18"/>
      <c r="E149" s="18"/>
    </row>
  </sheetData>
  <sheetProtection password="9E07" sheet="1" objects="1" scenarios="1"/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AV148"/>
  <sheetViews>
    <sheetView zoomScaleNormal="100" workbookViewId="0">
      <pane ySplit="3" topLeftCell="A125" activePane="bottomLeft" state="frozen"/>
      <selection activeCell="A85" sqref="A85"/>
      <selection pane="bottomLeft" activeCell="H148" sqref="H148"/>
    </sheetView>
  </sheetViews>
  <sheetFormatPr baseColWidth="10" defaultRowHeight="15" x14ac:dyDescent="0.25"/>
  <cols>
    <col min="1" max="1" width="12.42578125" customWidth="1"/>
    <col min="2" max="7" width="15.7109375" customWidth="1"/>
  </cols>
  <sheetData>
    <row r="1" spans="1:48" ht="41.25" customHeight="1" x14ac:dyDescent="0.35">
      <c r="A1" s="161" t="s">
        <v>502</v>
      </c>
      <c r="B1" s="161"/>
      <c r="C1" s="161"/>
      <c r="D1" s="161"/>
      <c r="E1" s="161"/>
      <c r="F1" s="161"/>
      <c r="G1" s="161"/>
    </row>
    <row r="2" spans="1:48" x14ac:dyDescent="0.25">
      <c r="A2" s="2" t="s">
        <v>110</v>
      </c>
      <c r="B2" s="23" t="s">
        <v>426</v>
      </c>
      <c r="C2" s="23" t="s">
        <v>427</v>
      </c>
      <c r="D2" s="23" t="s">
        <v>428</v>
      </c>
      <c r="E2" s="23" t="s">
        <v>429</v>
      </c>
      <c r="F2" s="23" t="s">
        <v>430</v>
      </c>
      <c r="G2" s="23" t="s">
        <v>431</v>
      </c>
      <c r="H2" s="4" t="s">
        <v>109</v>
      </c>
    </row>
    <row r="3" spans="1:48" x14ac:dyDescent="0.25">
      <c r="A3" s="4" t="s">
        <v>241</v>
      </c>
      <c r="B3" s="15" t="s">
        <v>237</v>
      </c>
      <c r="C3" s="3" t="s">
        <v>238</v>
      </c>
      <c r="D3" s="3" t="s">
        <v>239</v>
      </c>
      <c r="E3" s="3" t="s">
        <v>261</v>
      </c>
      <c r="F3" s="3" t="s">
        <v>238</v>
      </c>
      <c r="G3" s="3" t="s">
        <v>239</v>
      </c>
      <c r="H3" s="2"/>
    </row>
    <row r="4" spans="1:48" x14ac:dyDescent="0.25">
      <c r="A4" s="4" t="s">
        <v>0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6">
        <v>0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x14ac:dyDescent="0.25">
      <c r="A5" s="4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6">
        <v>0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 x14ac:dyDescent="0.25">
      <c r="A6" s="4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6">
        <v>0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x14ac:dyDescent="0.25">
      <c r="A7" s="4" t="s">
        <v>3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6">
        <v>0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 x14ac:dyDescent="0.25">
      <c r="A8" s="4" t="s">
        <v>4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6">
        <v>0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 x14ac:dyDescent="0.25">
      <c r="A9" s="4" t="s">
        <v>5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6">
        <v>0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 x14ac:dyDescent="0.25">
      <c r="A10" s="4" t="s">
        <v>6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6">
        <v>0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 x14ac:dyDescent="0.25">
      <c r="A11" s="4" t="s">
        <v>7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6">
        <v>0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 x14ac:dyDescent="0.25">
      <c r="A12" s="4" t="s">
        <v>8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6">
        <v>0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 x14ac:dyDescent="0.25">
      <c r="A13" s="4" t="s">
        <v>9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6">
        <v>0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 x14ac:dyDescent="0.25">
      <c r="A14" s="4" t="s">
        <v>10</v>
      </c>
      <c r="B14" s="5">
        <v>158.27000000000001</v>
      </c>
      <c r="C14" s="5">
        <v>282.89999999999998</v>
      </c>
      <c r="D14" s="5">
        <v>1293.3499999999999</v>
      </c>
      <c r="E14" s="5">
        <v>0</v>
      </c>
      <c r="F14" s="5">
        <v>0</v>
      </c>
      <c r="G14" s="5">
        <v>0</v>
      </c>
      <c r="H14" s="6">
        <v>1734.52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 x14ac:dyDescent="0.25">
      <c r="A15" s="4" t="s">
        <v>11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6">
        <v>0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 x14ac:dyDescent="0.25">
      <c r="A16" s="4"/>
      <c r="B16" s="13">
        <f t="shared" ref="B16:H16" si="0">SUBTOTAL(109,B4:B15)</f>
        <v>158.27000000000001</v>
      </c>
      <c r="C16" s="13">
        <f t="shared" si="0"/>
        <v>282.89999999999998</v>
      </c>
      <c r="D16" s="13">
        <f t="shared" si="0"/>
        <v>1293.3499999999999</v>
      </c>
      <c r="E16" s="13">
        <v>0</v>
      </c>
      <c r="F16" s="13">
        <f t="shared" si="0"/>
        <v>0</v>
      </c>
      <c r="G16" s="13">
        <f t="shared" si="0"/>
        <v>0</v>
      </c>
      <c r="H16" s="13">
        <f t="shared" si="0"/>
        <v>1734.52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 x14ac:dyDescent="0.25">
      <c r="A17" s="4" t="s">
        <v>12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6">
        <v>0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 x14ac:dyDescent="0.25">
      <c r="A18" s="4" t="s">
        <v>13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6">
        <v>0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 x14ac:dyDescent="0.25">
      <c r="A19" s="4" t="s">
        <v>14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6">
        <v>0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 x14ac:dyDescent="0.25">
      <c r="A20" s="4" t="s">
        <v>15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6">
        <v>0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 x14ac:dyDescent="0.25">
      <c r="A21" s="4" t="s">
        <v>16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6">
        <v>0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 x14ac:dyDescent="0.25">
      <c r="A22" s="4" t="s">
        <v>17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6">
        <v>0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 x14ac:dyDescent="0.25">
      <c r="A23" s="4" t="s">
        <v>18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6">
        <v>0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 x14ac:dyDescent="0.25">
      <c r="A24" s="4" t="s">
        <v>19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6">
        <v>0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 x14ac:dyDescent="0.25">
      <c r="A25" s="4" t="s">
        <v>20</v>
      </c>
      <c r="B25" s="5">
        <v>0</v>
      </c>
      <c r="C25" s="5">
        <v>162.80000000000001</v>
      </c>
      <c r="D25" s="5">
        <v>916.08</v>
      </c>
      <c r="E25" s="5">
        <v>0</v>
      </c>
      <c r="F25" s="5">
        <v>0</v>
      </c>
      <c r="G25" s="5">
        <v>0</v>
      </c>
      <c r="H25" s="6">
        <v>1078.8800000000001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 x14ac:dyDescent="0.25">
      <c r="A26" s="4" t="s">
        <v>21</v>
      </c>
      <c r="B26" s="5">
        <v>0</v>
      </c>
      <c r="C26" s="5">
        <v>1630.2</v>
      </c>
      <c r="D26" s="5">
        <v>575.6</v>
      </c>
      <c r="E26" s="5">
        <v>0</v>
      </c>
      <c r="F26" s="5">
        <v>0</v>
      </c>
      <c r="G26" s="5">
        <v>0</v>
      </c>
      <c r="H26" s="6">
        <v>2205.8000000000002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 x14ac:dyDescent="0.25">
      <c r="A27" s="4" t="s">
        <v>22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6">
        <v>0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 x14ac:dyDescent="0.25">
      <c r="A28" s="4" t="s">
        <v>23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6">
        <v>0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 x14ac:dyDescent="0.25">
      <c r="A29" s="4"/>
      <c r="B29" s="13">
        <f t="shared" ref="B29:H29" si="1">SUBTOTAL(109,B17:B28)</f>
        <v>0</v>
      </c>
      <c r="C29" s="13">
        <f t="shared" si="1"/>
        <v>1793</v>
      </c>
      <c r="D29" s="13">
        <f t="shared" si="1"/>
        <v>1491.68</v>
      </c>
      <c r="E29" s="13">
        <v>0</v>
      </c>
      <c r="F29" s="13">
        <f t="shared" si="1"/>
        <v>0</v>
      </c>
      <c r="G29" s="13">
        <f t="shared" si="1"/>
        <v>0</v>
      </c>
      <c r="H29" s="13">
        <f t="shared" si="1"/>
        <v>3284.6800000000003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 x14ac:dyDescent="0.25">
      <c r="A30" s="4" t="s">
        <v>24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6">
        <v>0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 x14ac:dyDescent="0.25">
      <c r="A31" s="4" t="s">
        <v>25</v>
      </c>
      <c r="B31" s="5">
        <v>0</v>
      </c>
      <c r="C31" s="5">
        <v>405.68</v>
      </c>
      <c r="D31" s="5">
        <v>0</v>
      </c>
      <c r="E31" s="5">
        <v>0</v>
      </c>
      <c r="F31" s="5">
        <v>0</v>
      </c>
      <c r="G31" s="5">
        <v>0</v>
      </c>
      <c r="H31" s="6">
        <v>405.68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 x14ac:dyDescent="0.25">
      <c r="A32" s="4" t="s">
        <v>26</v>
      </c>
      <c r="B32" s="5">
        <v>0</v>
      </c>
      <c r="C32" s="5">
        <v>197.34</v>
      </c>
      <c r="D32" s="5">
        <v>1264.56</v>
      </c>
      <c r="E32" s="5">
        <v>0</v>
      </c>
      <c r="F32" s="5">
        <v>0</v>
      </c>
      <c r="G32" s="5">
        <v>0</v>
      </c>
      <c r="H32" s="6">
        <v>1461.9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 x14ac:dyDescent="0.25">
      <c r="A33" s="4" t="s">
        <v>27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6">
        <v>0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 x14ac:dyDescent="0.25">
      <c r="A34" s="4" t="s">
        <v>28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6">
        <v>0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 x14ac:dyDescent="0.25">
      <c r="A35" s="4" t="s">
        <v>29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6">
        <v>0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 x14ac:dyDescent="0.25">
      <c r="A36" s="4" t="s">
        <v>30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28290.38</v>
      </c>
      <c r="H36" s="6">
        <v>28290.38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 x14ac:dyDescent="0.25">
      <c r="A37" s="4" t="s">
        <v>31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6">
        <v>0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 x14ac:dyDescent="0.25">
      <c r="A38" s="4" t="s">
        <v>32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6">
        <v>0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 x14ac:dyDescent="0.25">
      <c r="A39" s="4" t="s">
        <v>33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6">
        <v>0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 x14ac:dyDescent="0.25">
      <c r="A40" s="4" t="s">
        <v>34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6">
        <v>0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 x14ac:dyDescent="0.25">
      <c r="A41" s="4" t="s">
        <v>35</v>
      </c>
      <c r="B41" s="5">
        <v>0</v>
      </c>
      <c r="C41" s="5">
        <v>847.57</v>
      </c>
      <c r="D41" s="5">
        <v>4387.3599999999997</v>
      </c>
      <c r="E41" s="5">
        <v>0</v>
      </c>
      <c r="F41" s="5">
        <v>0</v>
      </c>
      <c r="G41" s="5">
        <v>0</v>
      </c>
      <c r="H41" s="6">
        <v>5234.93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 x14ac:dyDescent="0.25">
      <c r="A42" s="4"/>
      <c r="B42" s="13">
        <f t="shared" ref="B42:H42" si="2">SUBTOTAL(109,B30:B41)</f>
        <v>0</v>
      </c>
      <c r="C42" s="13">
        <f t="shared" si="2"/>
        <v>1450.5900000000001</v>
      </c>
      <c r="D42" s="13">
        <f t="shared" si="2"/>
        <v>5651.92</v>
      </c>
      <c r="E42" s="13">
        <v>0</v>
      </c>
      <c r="F42" s="13">
        <f t="shared" si="2"/>
        <v>0</v>
      </c>
      <c r="G42" s="13">
        <f t="shared" si="2"/>
        <v>28290.38</v>
      </c>
      <c r="H42" s="13">
        <f t="shared" si="2"/>
        <v>35392.89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 x14ac:dyDescent="0.25">
      <c r="A43" s="4" t="s">
        <v>36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6">
        <v>0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 x14ac:dyDescent="0.25">
      <c r="A44" s="4" t="s">
        <v>37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6">
        <v>0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 x14ac:dyDescent="0.25">
      <c r="A45" s="4" t="s">
        <v>38</v>
      </c>
      <c r="B45" s="5">
        <v>0</v>
      </c>
      <c r="C45" s="5">
        <v>530.92999999999995</v>
      </c>
      <c r="D45" s="5">
        <v>2098.4699999999998</v>
      </c>
      <c r="E45" s="5">
        <v>0</v>
      </c>
      <c r="F45" s="5">
        <v>0</v>
      </c>
      <c r="G45" s="5">
        <v>0</v>
      </c>
      <c r="H45" s="6">
        <v>2629.4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 x14ac:dyDescent="0.25">
      <c r="A46" s="4" t="s">
        <v>39</v>
      </c>
      <c r="B46" s="5">
        <v>0</v>
      </c>
      <c r="C46" s="5">
        <v>0</v>
      </c>
      <c r="D46" s="5">
        <v>220.85</v>
      </c>
      <c r="E46" s="5">
        <v>0</v>
      </c>
      <c r="F46" s="5">
        <v>0</v>
      </c>
      <c r="G46" s="5">
        <v>0</v>
      </c>
      <c r="H46" s="6">
        <v>220.85</v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 x14ac:dyDescent="0.25">
      <c r="A47" s="4" t="s">
        <v>40</v>
      </c>
      <c r="B47" s="5">
        <v>0</v>
      </c>
      <c r="C47" s="5">
        <v>768.22</v>
      </c>
      <c r="D47" s="5">
        <v>0</v>
      </c>
      <c r="E47" s="5">
        <v>0</v>
      </c>
      <c r="F47" s="5">
        <v>0</v>
      </c>
      <c r="G47" s="5">
        <v>0</v>
      </c>
      <c r="H47" s="6">
        <v>768.22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 x14ac:dyDescent="0.25">
      <c r="A48" s="4" t="s">
        <v>41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6">
        <v>0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spans="1:48" x14ac:dyDescent="0.25">
      <c r="A49" s="4" t="s">
        <v>42</v>
      </c>
      <c r="B49" s="5">
        <v>0</v>
      </c>
      <c r="C49" s="5">
        <v>136.72999999999999</v>
      </c>
      <c r="D49" s="5">
        <v>1619.9</v>
      </c>
      <c r="E49" s="5">
        <v>0</v>
      </c>
      <c r="F49" s="5">
        <v>0</v>
      </c>
      <c r="G49" s="5">
        <v>1766.07</v>
      </c>
      <c r="H49" s="6">
        <v>3522.7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48" x14ac:dyDescent="0.25">
      <c r="A50" s="4" t="s">
        <v>43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6">
        <v>0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1:48" x14ac:dyDescent="0.25">
      <c r="A51" s="4" t="s">
        <v>44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6">
        <v>0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1:48" x14ac:dyDescent="0.25">
      <c r="A52" s="4" t="s">
        <v>45</v>
      </c>
      <c r="B52" s="5">
        <v>0</v>
      </c>
      <c r="C52" s="5">
        <v>50.88</v>
      </c>
      <c r="D52" s="5">
        <v>83.6</v>
      </c>
      <c r="E52" s="5">
        <v>0</v>
      </c>
      <c r="F52" s="5">
        <v>0</v>
      </c>
      <c r="G52" s="5">
        <v>0</v>
      </c>
      <c r="H52" s="6">
        <v>134.47999999999999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1:48" x14ac:dyDescent="0.25">
      <c r="A53" s="4" t="s">
        <v>46</v>
      </c>
      <c r="B53" s="5">
        <v>0</v>
      </c>
      <c r="C53" s="5">
        <v>313.47000000000003</v>
      </c>
      <c r="D53" s="5">
        <v>1910.66</v>
      </c>
      <c r="E53" s="5">
        <v>0</v>
      </c>
      <c r="F53" s="5">
        <v>0</v>
      </c>
      <c r="G53" s="5">
        <v>0</v>
      </c>
      <c r="H53" s="6">
        <v>2224.13</v>
      </c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1:48" x14ac:dyDescent="0.25">
      <c r="A54" s="4" t="s">
        <v>47</v>
      </c>
      <c r="B54" s="5">
        <v>0</v>
      </c>
      <c r="C54" s="5">
        <v>0</v>
      </c>
      <c r="D54" s="5">
        <v>0</v>
      </c>
      <c r="E54" s="5">
        <v>0</v>
      </c>
      <c r="F54" s="5">
        <v>235</v>
      </c>
      <c r="G54" s="5">
        <v>1625.5</v>
      </c>
      <c r="H54" s="6">
        <v>1860.5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1:48" x14ac:dyDescent="0.25">
      <c r="A55" s="4"/>
      <c r="B55" s="13">
        <f t="shared" ref="B55:H55" si="3">SUBTOTAL(109,B43:B54)</f>
        <v>0</v>
      </c>
      <c r="C55" s="13">
        <f t="shared" si="3"/>
        <v>1800.2300000000002</v>
      </c>
      <c r="D55" s="13">
        <f t="shared" si="3"/>
        <v>5933.48</v>
      </c>
      <c r="E55" s="13">
        <v>0</v>
      </c>
      <c r="F55" s="13">
        <f t="shared" si="3"/>
        <v>235</v>
      </c>
      <c r="G55" s="13">
        <f t="shared" si="3"/>
        <v>3391.5699999999997</v>
      </c>
      <c r="H55" s="13">
        <f t="shared" si="3"/>
        <v>11360.279999999999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</row>
    <row r="56" spans="1:48" x14ac:dyDescent="0.25">
      <c r="A56" s="4" t="s">
        <v>48</v>
      </c>
      <c r="B56" s="5">
        <v>0</v>
      </c>
      <c r="C56" s="5">
        <v>412.5</v>
      </c>
      <c r="D56" s="5">
        <v>2393.4499999999998</v>
      </c>
      <c r="E56" s="5">
        <v>0</v>
      </c>
      <c r="F56" s="5">
        <v>614.4</v>
      </c>
      <c r="G56" s="5">
        <v>31</v>
      </c>
      <c r="H56" s="6">
        <v>3451.35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1:48" x14ac:dyDescent="0.25">
      <c r="A57" s="4" t="s">
        <v>49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6">
        <v>0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</row>
    <row r="58" spans="1:48" x14ac:dyDescent="0.25">
      <c r="A58" s="4" t="s">
        <v>50</v>
      </c>
      <c r="B58" s="5">
        <v>0</v>
      </c>
      <c r="C58" s="5">
        <v>324</v>
      </c>
      <c r="D58" s="5">
        <v>905.11</v>
      </c>
      <c r="E58" s="5">
        <v>0</v>
      </c>
      <c r="F58" s="5">
        <v>0</v>
      </c>
      <c r="G58" s="5">
        <v>0</v>
      </c>
      <c r="H58" s="6">
        <v>1229.1099999999999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</row>
    <row r="59" spans="1:48" x14ac:dyDescent="0.25">
      <c r="A59" s="4" t="s">
        <v>51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6">
        <v>0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</row>
    <row r="60" spans="1:48" x14ac:dyDescent="0.25">
      <c r="A60" s="4" t="s">
        <v>52</v>
      </c>
      <c r="B60" s="5">
        <v>0</v>
      </c>
      <c r="C60" s="5">
        <v>355.49</v>
      </c>
      <c r="D60" s="5">
        <v>2165.2199999999998</v>
      </c>
      <c r="E60" s="5">
        <v>0</v>
      </c>
      <c r="F60" s="5">
        <v>0</v>
      </c>
      <c r="G60" s="5">
        <v>0</v>
      </c>
      <c r="H60" s="6">
        <v>2520.71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</row>
    <row r="61" spans="1:48" x14ac:dyDescent="0.25">
      <c r="A61" s="4" t="s">
        <v>53</v>
      </c>
      <c r="B61" s="5">
        <v>0</v>
      </c>
      <c r="C61" s="5">
        <v>61.5</v>
      </c>
      <c r="D61" s="5">
        <v>37.5</v>
      </c>
      <c r="E61" s="5">
        <v>0</v>
      </c>
      <c r="F61" s="5">
        <v>98.5</v>
      </c>
      <c r="G61" s="5">
        <v>132.1</v>
      </c>
      <c r="H61" s="6">
        <v>329.6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</row>
    <row r="62" spans="1:48" x14ac:dyDescent="0.25">
      <c r="A62" s="4" t="s">
        <v>54</v>
      </c>
      <c r="B62" s="5">
        <v>0</v>
      </c>
      <c r="C62" s="5">
        <v>206.9</v>
      </c>
      <c r="D62" s="5">
        <v>2251.25</v>
      </c>
      <c r="E62" s="5">
        <v>0</v>
      </c>
      <c r="F62" s="5">
        <v>82.04</v>
      </c>
      <c r="G62" s="5">
        <v>0</v>
      </c>
      <c r="H62" s="6">
        <v>2540.19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</row>
    <row r="63" spans="1:48" x14ac:dyDescent="0.25">
      <c r="A63" s="4" t="s">
        <v>55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6">
        <v>0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</row>
    <row r="64" spans="1:48" x14ac:dyDescent="0.25">
      <c r="A64" s="4" t="s">
        <v>56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6">
        <v>0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</row>
    <row r="65" spans="1:48" x14ac:dyDescent="0.25">
      <c r="A65" s="4" t="s">
        <v>57</v>
      </c>
      <c r="B65" s="5">
        <v>0</v>
      </c>
      <c r="C65" s="5">
        <v>0</v>
      </c>
      <c r="D65" s="5">
        <v>0</v>
      </c>
      <c r="E65" s="5">
        <v>0</v>
      </c>
      <c r="F65" s="5">
        <v>1460.75</v>
      </c>
      <c r="G65" s="5">
        <v>1777.55</v>
      </c>
      <c r="H65" s="6">
        <v>3238.3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</row>
    <row r="66" spans="1:48" x14ac:dyDescent="0.25">
      <c r="A66" s="4" t="s">
        <v>58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6">
        <v>0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</row>
    <row r="67" spans="1:48" x14ac:dyDescent="0.25">
      <c r="A67" s="4" t="s">
        <v>59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6">
        <v>0</v>
      </c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</row>
    <row r="68" spans="1:48" x14ac:dyDescent="0.25">
      <c r="A68" s="4"/>
      <c r="B68" s="13">
        <f t="shared" ref="B68:H68" si="4">SUBTOTAL(109,B56:B67)</f>
        <v>0</v>
      </c>
      <c r="C68" s="13">
        <f t="shared" si="4"/>
        <v>1360.39</v>
      </c>
      <c r="D68" s="13">
        <f t="shared" si="4"/>
        <v>7752.53</v>
      </c>
      <c r="E68" s="13">
        <v>0</v>
      </c>
      <c r="F68" s="13">
        <f t="shared" si="4"/>
        <v>2255.69</v>
      </c>
      <c r="G68" s="13">
        <f t="shared" si="4"/>
        <v>1940.6499999999999</v>
      </c>
      <c r="H68" s="13">
        <f t="shared" si="4"/>
        <v>13309.260000000002</v>
      </c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</row>
    <row r="69" spans="1:48" x14ac:dyDescent="0.25">
      <c r="A69" s="4" t="s">
        <v>60</v>
      </c>
      <c r="B69" s="5">
        <v>0</v>
      </c>
      <c r="C69" s="5">
        <v>304.8</v>
      </c>
      <c r="D69" s="5">
        <v>1532.76</v>
      </c>
      <c r="E69" s="5">
        <v>0</v>
      </c>
      <c r="F69" s="5">
        <v>0</v>
      </c>
      <c r="G69" s="5">
        <v>0</v>
      </c>
      <c r="H69" s="6">
        <v>1837.56</v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</row>
    <row r="70" spans="1:48" x14ac:dyDescent="0.25">
      <c r="A70" s="4" t="s">
        <v>61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6">
        <v>0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</row>
    <row r="71" spans="1:48" x14ac:dyDescent="0.25">
      <c r="A71" s="4" t="s">
        <v>62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6">
        <v>0</v>
      </c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</row>
    <row r="72" spans="1:48" x14ac:dyDescent="0.25">
      <c r="A72" s="4" t="s">
        <v>63</v>
      </c>
      <c r="B72" s="5">
        <v>0</v>
      </c>
      <c r="C72" s="5">
        <v>0</v>
      </c>
      <c r="D72" s="5">
        <v>0</v>
      </c>
      <c r="E72" s="5">
        <v>0</v>
      </c>
      <c r="F72" s="5">
        <v>1057</v>
      </c>
      <c r="G72" s="5">
        <v>0</v>
      </c>
      <c r="H72" s="6">
        <v>1057</v>
      </c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</row>
    <row r="73" spans="1:48" x14ac:dyDescent="0.25">
      <c r="A73" s="4" t="s">
        <v>64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6">
        <v>0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</row>
    <row r="74" spans="1:48" x14ac:dyDescent="0.25">
      <c r="A74" s="4" t="s">
        <v>65</v>
      </c>
      <c r="B74" s="5">
        <v>1212</v>
      </c>
      <c r="C74" s="5">
        <v>594</v>
      </c>
      <c r="D74" s="5">
        <v>0</v>
      </c>
      <c r="E74" s="5">
        <v>0</v>
      </c>
      <c r="F74" s="5">
        <v>0</v>
      </c>
      <c r="G74" s="5">
        <v>0</v>
      </c>
      <c r="H74" s="6">
        <v>1806</v>
      </c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</row>
    <row r="75" spans="1:48" x14ac:dyDescent="0.25">
      <c r="A75" s="4" t="s">
        <v>66</v>
      </c>
      <c r="B75" s="5">
        <v>0</v>
      </c>
      <c r="C75" s="5">
        <v>209</v>
      </c>
      <c r="D75" s="5">
        <v>293.55</v>
      </c>
      <c r="E75" s="5">
        <v>0</v>
      </c>
      <c r="F75" s="5">
        <v>0</v>
      </c>
      <c r="G75" s="5">
        <v>0</v>
      </c>
      <c r="H75" s="6">
        <v>502.55</v>
      </c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</row>
    <row r="76" spans="1:48" x14ac:dyDescent="0.25">
      <c r="A76" s="4" t="s">
        <v>67</v>
      </c>
      <c r="B76" s="5">
        <v>0</v>
      </c>
      <c r="C76" s="5">
        <v>0</v>
      </c>
      <c r="D76" s="5">
        <v>0</v>
      </c>
      <c r="E76" s="5">
        <v>0</v>
      </c>
      <c r="F76" s="5">
        <v>989.42</v>
      </c>
      <c r="G76" s="5">
        <v>715.76</v>
      </c>
      <c r="H76" s="6">
        <v>1705.18</v>
      </c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</row>
    <row r="77" spans="1:48" x14ac:dyDescent="0.25">
      <c r="A77" s="4" t="s">
        <v>68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6">
        <v>0</v>
      </c>
      <c r="I77" s="9" t="s">
        <v>240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</row>
    <row r="78" spans="1:48" x14ac:dyDescent="0.25">
      <c r="A78" s="4" t="s">
        <v>69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9" t="s">
        <v>240</v>
      </c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</row>
    <row r="79" spans="1:48" x14ac:dyDescent="0.25">
      <c r="A79" s="4" t="s">
        <v>70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9" t="s">
        <v>240</v>
      </c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</row>
    <row r="80" spans="1:48" x14ac:dyDescent="0.25">
      <c r="A80" s="4" t="s">
        <v>71</v>
      </c>
      <c r="B80" s="5">
        <v>0</v>
      </c>
      <c r="C80" s="5">
        <v>263.95999999999998</v>
      </c>
      <c r="D80" s="5">
        <v>0</v>
      </c>
      <c r="E80" s="5">
        <v>0</v>
      </c>
      <c r="F80" s="5">
        <v>0</v>
      </c>
      <c r="G80" s="5">
        <v>0</v>
      </c>
      <c r="H80" s="10">
        <v>263.95999999999998</v>
      </c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</row>
    <row r="81" spans="1:48" x14ac:dyDescent="0.25">
      <c r="A81" s="4"/>
      <c r="B81" s="13">
        <f t="shared" ref="B81:H81" si="5">SUBTOTAL(109,B69:B80)</f>
        <v>1212</v>
      </c>
      <c r="C81" s="13">
        <f t="shared" si="5"/>
        <v>1371.76</v>
      </c>
      <c r="D81" s="13">
        <f t="shared" si="5"/>
        <v>1826.31</v>
      </c>
      <c r="E81" s="13">
        <v>0</v>
      </c>
      <c r="F81" s="13">
        <f t="shared" si="5"/>
        <v>2046.42</v>
      </c>
      <c r="G81" s="13">
        <f t="shared" si="5"/>
        <v>715.76</v>
      </c>
      <c r="H81" s="13">
        <f t="shared" si="5"/>
        <v>7172.25</v>
      </c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</row>
    <row r="82" spans="1:48" x14ac:dyDescent="0.25">
      <c r="A82" s="4" t="s">
        <v>244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6">
        <v>0</v>
      </c>
      <c r="I82" s="9" t="s">
        <v>240</v>
      </c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</row>
    <row r="83" spans="1:48" x14ac:dyDescent="0.25">
      <c r="A83" s="4" t="s">
        <v>246</v>
      </c>
      <c r="B83" s="5">
        <v>697.13</v>
      </c>
      <c r="C83" s="5">
        <v>0</v>
      </c>
      <c r="D83" s="5">
        <v>0</v>
      </c>
      <c r="E83" s="5">
        <v>0</v>
      </c>
      <c r="F83" s="5">
        <v>180</v>
      </c>
      <c r="G83" s="5">
        <v>0</v>
      </c>
      <c r="H83" s="6">
        <v>877.13</v>
      </c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</row>
    <row r="84" spans="1:48" x14ac:dyDescent="0.25">
      <c r="A84" s="4" t="s">
        <v>250</v>
      </c>
      <c r="B84" s="9">
        <v>950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950</v>
      </c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</row>
    <row r="85" spans="1:48" x14ac:dyDescent="0.25">
      <c r="A85" s="4" t="s">
        <v>254</v>
      </c>
      <c r="B85" s="9">
        <v>278.7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278.7</v>
      </c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</row>
    <row r="86" spans="1:48" x14ac:dyDescent="0.25">
      <c r="A86" s="4" t="s">
        <v>257</v>
      </c>
      <c r="B86" s="9">
        <v>3424.45</v>
      </c>
      <c r="C86" s="9">
        <v>336</v>
      </c>
      <c r="D86" s="9">
        <v>0</v>
      </c>
      <c r="E86" s="9">
        <v>916.5</v>
      </c>
      <c r="F86" s="9">
        <v>855.03</v>
      </c>
      <c r="G86" s="9">
        <v>0</v>
      </c>
      <c r="H86" s="9">
        <v>5531.98</v>
      </c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</row>
    <row r="87" spans="1:48" x14ac:dyDescent="0.25">
      <c r="A87" s="4" t="s">
        <v>262</v>
      </c>
      <c r="B87" s="9">
        <v>2698</v>
      </c>
      <c r="C87" s="9">
        <v>275.10000000000002</v>
      </c>
      <c r="D87" s="9">
        <v>277.2</v>
      </c>
      <c r="E87" s="9">
        <v>447</v>
      </c>
      <c r="F87" s="9">
        <v>1165.68</v>
      </c>
      <c r="G87" s="9">
        <v>113.8</v>
      </c>
      <c r="H87" s="9">
        <v>4976.78</v>
      </c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8" x14ac:dyDescent="0.25">
      <c r="A88" s="4" t="s">
        <v>266</v>
      </c>
      <c r="B88" s="9">
        <v>1977.79</v>
      </c>
      <c r="C88" s="9">
        <v>73.400000000000006</v>
      </c>
      <c r="D88" s="9">
        <v>0</v>
      </c>
      <c r="E88" s="9">
        <v>894</v>
      </c>
      <c r="F88" s="9">
        <v>185.6</v>
      </c>
      <c r="G88" s="9">
        <v>0</v>
      </c>
      <c r="H88" s="9">
        <v>3130.79</v>
      </c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</row>
    <row r="89" spans="1:48" x14ac:dyDescent="0.25">
      <c r="A89" s="4" t="s">
        <v>268</v>
      </c>
      <c r="B89" s="9">
        <v>3229.2</v>
      </c>
      <c r="C89" s="9">
        <v>252.25</v>
      </c>
      <c r="D89" s="9">
        <v>0</v>
      </c>
      <c r="E89" s="9">
        <v>0</v>
      </c>
      <c r="F89" s="9">
        <v>0</v>
      </c>
      <c r="G89" s="9">
        <v>0</v>
      </c>
      <c r="H89" s="9">
        <v>3481.45</v>
      </c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</row>
    <row r="90" spans="1:48" x14ac:dyDescent="0.25">
      <c r="A90" s="4" t="s">
        <v>269</v>
      </c>
      <c r="B90" s="9">
        <v>953.65</v>
      </c>
      <c r="C90" s="9">
        <v>549.75</v>
      </c>
      <c r="D90" s="9">
        <v>138</v>
      </c>
      <c r="E90" s="9">
        <v>536.4</v>
      </c>
      <c r="F90" s="9">
        <v>104.62</v>
      </c>
      <c r="G90" s="9">
        <v>0</v>
      </c>
      <c r="H90" s="9">
        <v>2282.42</v>
      </c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8" x14ac:dyDescent="0.25">
      <c r="A91" s="4" t="s">
        <v>271</v>
      </c>
      <c r="B91" s="9">
        <v>0</v>
      </c>
      <c r="C91" s="9">
        <v>419.3</v>
      </c>
      <c r="D91" s="9">
        <v>0</v>
      </c>
      <c r="E91" s="9">
        <v>3067.5</v>
      </c>
      <c r="F91" s="9">
        <v>358.4</v>
      </c>
      <c r="G91" s="9">
        <v>0</v>
      </c>
      <c r="H91" s="9">
        <v>3845.2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8" x14ac:dyDescent="0.25">
      <c r="A92" s="4" t="s">
        <v>272</v>
      </c>
      <c r="B92" s="9">
        <v>1272.2</v>
      </c>
      <c r="C92" s="9">
        <v>0</v>
      </c>
      <c r="D92" s="9">
        <v>0</v>
      </c>
      <c r="E92" s="9">
        <v>552</v>
      </c>
      <c r="F92" s="9">
        <v>298.39999999999998</v>
      </c>
      <c r="G92" s="9">
        <v>0</v>
      </c>
      <c r="H92" s="9">
        <v>2122.6</v>
      </c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8" x14ac:dyDescent="0.25">
      <c r="A93" s="4" t="s">
        <v>274</v>
      </c>
      <c r="B93" s="9">
        <v>1671.5</v>
      </c>
      <c r="C93" s="9">
        <v>286.3</v>
      </c>
      <c r="D93" s="9">
        <v>184</v>
      </c>
      <c r="E93" s="9">
        <v>0</v>
      </c>
      <c r="F93" s="9">
        <v>97.92</v>
      </c>
      <c r="G93" s="9">
        <v>0</v>
      </c>
      <c r="H93" s="9">
        <v>2239.7199999999998</v>
      </c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8" x14ac:dyDescent="0.25">
      <c r="B94" s="40">
        <f t="shared" ref="B94:H94" si="6">SUBTOTAL(109,B82:B93)</f>
        <v>17152.620000000003</v>
      </c>
      <c r="C94" s="40">
        <f t="shared" si="6"/>
        <v>2192.1</v>
      </c>
      <c r="D94" s="40">
        <f t="shared" si="6"/>
        <v>599.20000000000005</v>
      </c>
      <c r="E94" s="40">
        <v>0</v>
      </c>
      <c r="F94" s="40">
        <f t="shared" si="6"/>
        <v>3245.65</v>
      </c>
      <c r="G94" s="40">
        <f t="shared" si="6"/>
        <v>113.8</v>
      </c>
      <c r="H94" s="13">
        <f t="shared" si="6"/>
        <v>29716.77</v>
      </c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8" x14ac:dyDescent="0.25">
      <c r="A95" s="4" t="s">
        <v>277</v>
      </c>
      <c r="B95" s="5">
        <v>0</v>
      </c>
      <c r="C95" s="5">
        <v>0</v>
      </c>
      <c r="D95" s="5">
        <v>0</v>
      </c>
      <c r="E95" s="5">
        <v>660</v>
      </c>
      <c r="F95" s="5">
        <v>0</v>
      </c>
      <c r="G95" s="5">
        <v>0</v>
      </c>
      <c r="H95" s="37">
        <v>660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8" x14ac:dyDescent="0.25">
      <c r="A96" s="4" t="s">
        <v>279</v>
      </c>
      <c r="B96" s="9">
        <v>1383.6</v>
      </c>
      <c r="C96" s="9">
        <v>0</v>
      </c>
      <c r="D96" s="9">
        <v>0</v>
      </c>
      <c r="E96" s="9">
        <v>589.79999999999995</v>
      </c>
      <c r="F96" s="9">
        <v>603.6</v>
      </c>
      <c r="G96" s="9">
        <v>0</v>
      </c>
      <c r="H96" s="9">
        <v>2577</v>
      </c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</row>
    <row r="97" spans="1:47" x14ac:dyDescent="0.25">
      <c r="A97" s="4" t="s">
        <v>283</v>
      </c>
      <c r="B97" s="9">
        <v>0</v>
      </c>
      <c r="C97" s="9">
        <v>765</v>
      </c>
      <c r="D97" s="9">
        <v>0</v>
      </c>
      <c r="E97" s="9">
        <v>589.79999999999995</v>
      </c>
      <c r="F97" s="9">
        <v>536.79999999999995</v>
      </c>
      <c r="G97" s="9">
        <v>0</v>
      </c>
      <c r="H97" s="9">
        <v>1891.6</v>
      </c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</row>
    <row r="98" spans="1:47" x14ac:dyDescent="0.25">
      <c r="A98" s="4" t="s">
        <v>285</v>
      </c>
      <c r="B98" s="9">
        <v>2854.9</v>
      </c>
      <c r="C98" s="9">
        <v>646.79999999999995</v>
      </c>
      <c r="D98" s="9">
        <v>359.4</v>
      </c>
      <c r="E98" s="9">
        <v>588</v>
      </c>
      <c r="F98" s="9">
        <v>133.91999999999999</v>
      </c>
      <c r="G98" s="9">
        <v>0</v>
      </c>
      <c r="H98" s="9">
        <v>4583.0200000000004</v>
      </c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</row>
    <row r="99" spans="1:47" x14ac:dyDescent="0.25">
      <c r="A99" s="4" t="s">
        <v>287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x14ac:dyDescent="0.25">
      <c r="A100" s="4" t="s">
        <v>289</v>
      </c>
      <c r="B100" s="9">
        <v>1386</v>
      </c>
      <c r="C100" s="9">
        <v>0</v>
      </c>
      <c r="D100" s="9">
        <v>0</v>
      </c>
      <c r="E100" s="9">
        <v>0</v>
      </c>
      <c r="F100" s="9">
        <v>32.5</v>
      </c>
      <c r="G100" s="9">
        <v>0</v>
      </c>
      <c r="H100" s="9">
        <v>1418.5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4" t="s">
        <v>291</v>
      </c>
      <c r="B101" s="9">
        <v>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 t="s">
        <v>240</v>
      </c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x14ac:dyDescent="0.25">
      <c r="A102" s="4" t="s">
        <v>293</v>
      </c>
      <c r="B102" s="9">
        <v>571.5</v>
      </c>
      <c r="C102" s="9">
        <v>119.6</v>
      </c>
      <c r="D102" s="9">
        <v>621.5</v>
      </c>
      <c r="E102" s="9">
        <v>554.4</v>
      </c>
      <c r="F102" s="9">
        <v>149.19999999999999</v>
      </c>
      <c r="G102" s="9">
        <v>0</v>
      </c>
      <c r="H102" s="9">
        <v>2016.2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</row>
    <row r="103" spans="1:47" x14ac:dyDescent="0.25">
      <c r="A103" s="4" t="s">
        <v>297</v>
      </c>
      <c r="B103" s="9">
        <v>0</v>
      </c>
      <c r="C103" s="9">
        <v>0</v>
      </c>
      <c r="D103" s="9">
        <v>0</v>
      </c>
      <c r="E103" s="9">
        <v>231</v>
      </c>
      <c r="F103" s="9">
        <v>0</v>
      </c>
      <c r="G103" s="9">
        <v>0</v>
      </c>
      <c r="H103" s="9">
        <v>231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04" spans="1:47" x14ac:dyDescent="0.25">
      <c r="A104" s="4" t="s">
        <v>299</v>
      </c>
      <c r="B104" s="9">
        <v>3268.55</v>
      </c>
      <c r="C104" s="9">
        <v>678.4</v>
      </c>
      <c r="D104" s="9">
        <v>474</v>
      </c>
      <c r="E104" s="9">
        <v>884</v>
      </c>
      <c r="F104" s="9">
        <v>811.25</v>
      </c>
      <c r="G104" s="9">
        <v>0</v>
      </c>
      <c r="H104" s="9">
        <v>6116.2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</row>
    <row r="105" spans="1:47" x14ac:dyDescent="0.25">
      <c r="A105" s="4" t="s">
        <v>301</v>
      </c>
      <c r="B105" s="9">
        <v>1775.6</v>
      </c>
      <c r="C105" s="9">
        <v>420.8</v>
      </c>
      <c r="D105" s="9">
        <v>0</v>
      </c>
      <c r="E105" s="9">
        <v>635.38</v>
      </c>
      <c r="F105" s="9">
        <v>253.71</v>
      </c>
      <c r="G105" s="9">
        <v>0</v>
      </c>
      <c r="H105" s="9">
        <v>3085.49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</row>
    <row r="106" spans="1:47" x14ac:dyDescent="0.25">
      <c r="A106" s="4" t="s">
        <v>304</v>
      </c>
      <c r="B106" s="9">
        <v>282.5</v>
      </c>
      <c r="C106" s="9">
        <v>768.8</v>
      </c>
      <c r="D106" s="9">
        <v>0</v>
      </c>
      <c r="E106" s="9">
        <v>0</v>
      </c>
      <c r="F106" s="9">
        <v>58.41</v>
      </c>
      <c r="G106" s="9">
        <v>0</v>
      </c>
      <c r="H106" s="9">
        <v>1109.71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</row>
    <row r="107" spans="1:47" x14ac:dyDescent="0.25">
      <c r="B107" s="40">
        <f t="shared" ref="B107:H107" si="7">SUBTOTAL(109,B95:B106)</f>
        <v>11522.65</v>
      </c>
      <c r="C107" s="40">
        <f t="shared" si="7"/>
        <v>3399.3999999999996</v>
      </c>
      <c r="D107" s="40">
        <f t="shared" si="7"/>
        <v>1454.9</v>
      </c>
      <c r="E107" s="40">
        <f t="shared" si="7"/>
        <v>4732.38</v>
      </c>
      <c r="F107" s="40">
        <f t="shared" si="7"/>
        <v>2579.3900000000003</v>
      </c>
      <c r="G107" s="40">
        <f t="shared" si="7"/>
        <v>0</v>
      </c>
      <c r="H107" s="13">
        <f t="shared" si="7"/>
        <v>23688.720000000001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</row>
    <row r="108" spans="1:47" x14ac:dyDescent="0.25">
      <c r="A108" s="4" t="s">
        <v>307</v>
      </c>
      <c r="B108" s="9">
        <v>2567.5</v>
      </c>
      <c r="C108" s="9">
        <v>340.9</v>
      </c>
      <c r="D108" s="9">
        <v>0</v>
      </c>
      <c r="E108" s="9">
        <v>961</v>
      </c>
      <c r="F108" s="9">
        <v>719.76</v>
      </c>
      <c r="G108" s="9">
        <v>0</v>
      </c>
      <c r="H108" s="9">
        <v>4589.16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</row>
    <row r="109" spans="1:47" x14ac:dyDescent="0.25">
      <c r="A109" s="4" t="s">
        <v>309</v>
      </c>
      <c r="B109" s="9">
        <v>3097.85</v>
      </c>
      <c r="C109" s="9">
        <v>0</v>
      </c>
      <c r="D109" s="9">
        <v>0</v>
      </c>
      <c r="E109" s="9">
        <v>384.4</v>
      </c>
      <c r="F109" s="9">
        <v>283.66000000000003</v>
      </c>
      <c r="G109" s="9">
        <v>0</v>
      </c>
      <c r="H109" s="9">
        <v>3765.91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</row>
    <row r="110" spans="1:47" x14ac:dyDescent="0.25">
      <c r="A110" s="4" t="s">
        <v>311</v>
      </c>
      <c r="B110" s="9">
        <v>1278.7</v>
      </c>
      <c r="C110" s="9">
        <v>1314.85</v>
      </c>
      <c r="D110" s="9">
        <v>0</v>
      </c>
      <c r="E110" s="9">
        <v>1353.6</v>
      </c>
      <c r="F110" s="9">
        <v>340.2</v>
      </c>
      <c r="G110" s="9">
        <v>0</v>
      </c>
      <c r="H110" s="9">
        <v>4287.3500000000004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</row>
    <row r="111" spans="1:47" x14ac:dyDescent="0.25">
      <c r="A111" s="4" t="s">
        <v>317</v>
      </c>
      <c r="B111" s="9">
        <v>5700.12</v>
      </c>
      <c r="C111" s="9">
        <v>404.29</v>
      </c>
      <c r="D111" s="9">
        <v>0</v>
      </c>
      <c r="E111" s="9">
        <v>961</v>
      </c>
      <c r="F111" s="9">
        <v>552.02</v>
      </c>
      <c r="G111" s="9">
        <v>0</v>
      </c>
      <c r="H111" s="9">
        <v>7617.43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</row>
    <row r="112" spans="1:47" x14ac:dyDescent="0.25">
      <c r="A112" s="4" t="s">
        <v>457</v>
      </c>
      <c r="B112" s="9">
        <v>0</v>
      </c>
      <c r="C112" s="9">
        <v>0</v>
      </c>
      <c r="D112" s="9">
        <v>0</v>
      </c>
      <c r="E112" s="9">
        <v>1201.25</v>
      </c>
      <c r="F112" s="9">
        <v>0</v>
      </c>
      <c r="G112" s="9">
        <v>0</v>
      </c>
      <c r="H112" s="9">
        <v>1201.25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</row>
    <row r="113" spans="1:47" x14ac:dyDescent="0.25">
      <c r="A113" s="4" t="s">
        <v>460</v>
      </c>
      <c r="B113" s="9">
        <v>0</v>
      </c>
      <c r="C113" s="9">
        <v>0</v>
      </c>
      <c r="D113" s="9">
        <v>0</v>
      </c>
      <c r="E113" s="9">
        <v>922.56</v>
      </c>
      <c r="F113" s="9">
        <v>0</v>
      </c>
      <c r="G113" s="9">
        <v>0</v>
      </c>
      <c r="H113" s="9">
        <v>922.56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</row>
    <row r="114" spans="1:47" x14ac:dyDescent="0.25">
      <c r="A114" s="4" t="s">
        <v>462</v>
      </c>
      <c r="B114" s="9">
        <v>0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 t="s">
        <v>240</v>
      </c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</row>
    <row r="115" spans="1:47" x14ac:dyDescent="0.25">
      <c r="A115" s="4" t="s">
        <v>464</v>
      </c>
      <c r="B115" s="9">
        <v>0</v>
      </c>
      <c r="C115" s="9">
        <v>0</v>
      </c>
      <c r="D115" s="9">
        <v>0</v>
      </c>
      <c r="E115" s="9">
        <v>2041.2</v>
      </c>
      <c r="F115" s="9">
        <v>0</v>
      </c>
      <c r="G115" s="9">
        <v>0</v>
      </c>
      <c r="H115" s="9">
        <v>2041.2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</row>
    <row r="116" spans="1:47" x14ac:dyDescent="0.25">
      <c r="A116" s="4" t="s">
        <v>467</v>
      </c>
      <c r="B116" s="9">
        <v>961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9">
        <v>961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</row>
    <row r="117" spans="1:47" x14ac:dyDescent="0.25">
      <c r="A117" s="4" t="s">
        <v>470</v>
      </c>
      <c r="B117" s="9">
        <v>0</v>
      </c>
      <c r="C117" s="9">
        <v>0</v>
      </c>
      <c r="D117" s="9">
        <v>0</v>
      </c>
      <c r="E117" s="9">
        <v>971.2</v>
      </c>
      <c r="F117" s="9">
        <v>0</v>
      </c>
      <c r="G117" s="9">
        <v>0</v>
      </c>
      <c r="H117" s="9">
        <v>971.2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</row>
    <row r="118" spans="1:47" x14ac:dyDescent="0.25">
      <c r="A118" s="4" t="s">
        <v>474</v>
      </c>
      <c r="B118" s="9">
        <v>0</v>
      </c>
      <c r="C118" s="9">
        <v>0</v>
      </c>
      <c r="D118" s="9">
        <v>0</v>
      </c>
      <c r="E118" s="9">
        <v>971.2</v>
      </c>
      <c r="F118" s="9">
        <v>0</v>
      </c>
      <c r="G118" s="9">
        <v>0</v>
      </c>
      <c r="H118" s="9">
        <v>971.2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</row>
    <row r="119" spans="1:47" x14ac:dyDescent="0.25">
      <c r="A119" s="4" t="s">
        <v>478</v>
      </c>
      <c r="B119" s="9">
        <v>0</v>
      </c>
      <c r="C119" s="9">
        <v>0</v>
      </c>
      <c r="D119" s="9">
        <v>971.2</v>
      </c>
      <c r="E119" s="9">
        <v>971.2</v>
      </c>
      <c r="F119" s="9">
        <v>0</v>
      </c>
      <c r="G119" s="9">
        <v>0</v>
      </c>
      <c r="H119" s="9">
        <f>+(Tabla10[[#This Row],[ 0201100000]]+Tabla10[[#This Row],[ 0201200000]]+Tabla10[[#This Row],[ 0201300000]]+Tabla10[[#This Row],[ 0202100000]]+Tabla10[[#This Row],[ 0202200000]]+Tabla10[[#This Row],[ 0202300000]])</f>
        <v>1942.4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</row>
    <row r="120" spans="1:47" x14ac:dyDescent="0.25">
      <c r="A120" s="4"/>
      <c r="B120" s="40">
        <f>SUBTOTAL(109,B108:B119)</f>
        <v>13605.17</v>
      </c>
      <c r="C120" s="40">
        <f t="shared" ref="C120:H120" si="8">SUBTOTAL(109,C108:C119)</f>
        <v>2060.04</v>
      </c>
      <c r="D120" s="40">
        <f t="shared" si="8"/>
        <v>971.2</v>
      </c>
      <c r="E120" s="40">
        <f t="shared" si="8"/>
        <v>10738.61</v>
      </c>
      <c r="F120" s="40">
        <f t="shared" si="8"/>
        <v>1895.64</v>
      </c>
      <c r="G120" s="40">
        <f t="shared" si="8"/>
        <v>0</v>
      </c>
      <c r="H120" s="40">
        <f t="shared" si="8"/>
        <v>29270.660000000003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</row>
    <row r="121" spans="1:47" x14ac:dyDescent="0.25">
      <c r="A121" s="4" t="s">
        <v>479</v>
      </c>
      <c r="B121" s="9">
        <v>0</v>
      </c>
      <c r="C121" s="9">
        <v>0</v>
      </c>
      <c r="D121" s="9">
        <v>234</v>
      </c>
      <c r="E121" s="9">
        <v>990</v>
      </c>
      <c r="F121" s="9">
        <v>525</v>
      </c>
      <c r="G121" s="9">
        <v>0</v>
      </c>
      <c r="H121" s="9">
        <f>+(Tabla10[[#This Row],[ 0201100000]]+Tabla10[[#This Row],[ 0201200000]]+Tabla10[[#This Row],[ 0201300000]]+Tabla10[[#This Row],[ 0202100000]]+Tabla10[[#This Row],[ 0202200000]]+Tabla10[[#This Row],[ 0202300000]])</f>
        <v>1749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</row>
    <row r="122" spans="1:47" x14ac:dyDescent="0.25">
      <c r="A122" s="4" t="s">
        <v>480</v>
      </c>
      <c r="B122" s="9">
        <v>4118.6899999999996</v>
      </c>
      <c r="C122" s="9">
        <v>1918.81</v>
      </c>
      <c r="D122" s="9">
        <v>0</v>
      </c>
      <c r="E122" s="9">
        <v>1820.63</v>
      </c>
      <c r="F122" s="9">
        <v>0</v>
      </c>
      <c r="G122" s="9">
        <v>0</v>
      </c>
      <c r="H122" s="9">
        <f>+(Tabla10[[#This Row],[ 0201100000]]+Tabla10[[#This Row],[ 0201200000]]+Tabla10[[#This Row],[ 0201300000]]+Tabla10[[#This Row],[ 0202100000]]+Tabla10[[#This Row],[ 0202200000]]+Tabla10[[#This Row],[ 0202300000]])</f>
        <v>7858.13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</row>
    <row r="123" spans="1:47" x14ac:dyDescent="0.25">
      <c r="A123" s="4" t="s">
        <v>481</v>
      </c>
      <c r="B123" s="9">
        <v>0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f>+(Tabla10[[#This Row],[ 0201100000]]+Tabla10[[#This Row],[ 0201200000]]+Tabla10[[#This Row],[ 0201300000]]+Tabla10[[#This Row],[ 0202100000]]+Tabla10[[#This Row],[ 0202200000]]+Tabla10[[#This Row],[ 0202300000]])</f>
        <v>0</v>
      </c>
      <c r="I123" s="9" t="s">
        <v>240</v>
      </c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</row>
    <row r="124" spans="1:47" x14ac:dyDescent="0.25">
      <c r="A124" s="4" t="s">
        <v>483</v>
      </c>
      <c r="B124" s="9">
        <v>0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9">
        <f>+(Tabla10[[#This Row],[ 0201100000]]+Tabla10[[#This Row],[ 0201200000]]+Tabla10[[#This Row],[ 0201300000]]+Tabla10[[#This Row],[ 0202100000]]+Tabla10[[#This Row],[ 0202200000]]+Tabla10[[#This Row],[ 0202300000]])</f>
        <v>0</v>
      </c>
      <c r="I124" s="9" t="s">
        <v>240</v>
      </c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</row>
    <row r="125" spans="1:47" x14ac:dyDescent="0.25">
      <c r="A125" s="4" t="s">
        <v>484</v>
      </c>
      <c r="B125" s="9">
        <v>0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f>+(Tabla10[[#This Row],[ 0201100000]]+Tabla10[[#This Row],[ 0201200000]]+Tabla10[[#This Row],[ 0201300000]]+Tabla10[[#This Row],[ 0202100000]]+Tabla10[[#This Row],[ 0202200000]]+Tabla10[[#This Row],[ 0202300000]])</f>
        <v>0</v>
      </c>
      <c r="I125" s="9" t="s">
        <v>240</v>
      </c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</row>
    <row r="126" spans="1:47" x14ac:dyDescent="0.25">
      <c r="A126" s="4" t="s">
        <v>486</v>
      </c>
      <c r="B126" s="9">
        <v>0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f>+(Tabla10[[#This Row],[ 0201100000]]+Tabla10[[#This Row],[ 0201200000]]+Tabla10[[#This Row],[ 0201300000]]+Tabla10[[#This Row],[ 0202100000]]+Tabla10[[#This Row],[ 0202200000]]+Tabla10[[#This Row],[ 0202300000]])</f>
        <v>0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</row>
    <row r="127" spans="1:47" x14ac:dyDescent="0.25">
      <c r="A127" s="4" t="s">
        <v>487</v>
      </c>
      <c r="B127" s="9">
        <v>0</v>
      </c>
      <c r="C127" s="9">
        <v>0</v>
      </c>
      <c r="D127" s="9">
        <v>0</v>
      </c>
      <c r="E127" s="9">
        <v>0</v>
      </c>
      <c r="F127" s="9">
        <v>0</v>
      </c>
      <c r="G127" s="9">
        <v>54777.38</v>
      </c>
      <c r="H127" s="9">
        <f>+(Tabla10[[#This Row],[ 0201100000]]+Tabla10[[#This Row],[ 0201200000]]+Tabla10[[#This Row],[ 0201300000]]+Tabla10[[#This Row],[ 0202100000]]+Tabla10[[#This Row],[ 0202200000]]+Tabla10[[#This Row],[ 0202300000]])</f>
        <v>54777.38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</row>
    <row r="128" spans="1:47" x14ac:dyDescent="0.25">
      <c r="A128" s="4" t="s">
        <v>488</v>
      </c>
      <c r="B128" s="9">
        <v>0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f>+(Tabla10[[#This Row],[ 0201100000]]+Tabla10[[#This Row],[ 0201200000]]+Tabla10[[#This Row],[ 0201300000]]+Tabla10[[#This Row],[ 0202100000]]+Tabla10[[#This Row],[ 0202200000]]+Tabla10[[#This Row],[ 0202300000]])</f>
        <v>0</v>
      </c>
      <c r="I128" s="9" t="s">
        <v>240</v>
      </c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</row>
    <row r="129" spans="1:47" x14ac:dyDescent="0.25">
      <c r="A129" s="4" t="s">
        <v>489</v>
      </c>
      <c r="B129" s="9">
        <v>0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f>+(Tabla10[[#This Row],[ 0201100000]]+Tabla10[[#This Row],[ 0201200000]]+Tabla10[[#This Row],[ 0201300000]]+Tabla10[[#This Row],[ 0202100000]]+Tabla10[[#This Row],[ 0202200000]]+Tabla10[[#This Row],[ 0202300000]])</f>
        <v>0</v>
      </c>
      <c r="I129" s="9" t="s">
        <v>240</v>
      </c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</row>
    <row r="130" spans="1:47" x14ac:dyDescent="0.25">
      <c r="A130" s="4" t="s">
        <v>490</v>
      </c>
      <c r="B130" s="9">
        <v>0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f>+(Tabla10[[#This Row],[ 0201100000]]+Tabla10[[#This Row],[ 0201200000]]+Tabla10[[#This Row],[ 0201300000]]+Tabla10[[#This Row],[ 0202100000]]+Tabla10[[#This Row],[ 0202200000]]+Tabla10[[#This Row],[ 0202300000]])</f>
        <v>0</v>
      </c>
      <c r="I130" s="9" t="s">
        <v>240</v>
      </c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</row>
    <row r="131" spans="1:47" x14ac:dyDescent="0.25">
      <c r="A131" s="4" t="s">
        <v>491</v>
      </c>
      <c r="B131" s="9">
        <v>0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f>+(Tabla10[[#This Row],[ 0201100000]]+Tabla10[[#This Row],[ 0201200000]]+Tabla10[[#This Row],[ 0201300000]]+Tabla10[[#This Row],[ 0202100000]]+Tabla10[[#This Row],[ 0202200000]]+Tabla10[[#This Row],[ 0202300000]])</f>
        <v>0</v>
      </c>
      <c r="I131" s="9" t="s">
        <v>240</v>
      </c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</row>
    <row r="132" spans="1:47" x14ac:dyDescent="0.25">
      <c r="A132" s="4" t="s">
        <v>493</v>
      </c>
      <c r="B132" s="9">
        <v>0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f>+(Tabla10[[#This Row],[ 0201100000]]+Tabla10[[#This Row],[ 0201200000]]+Tabla10[[#This Row],[ 0201300000]]+Tabla10[[#This Row],[ 0202100000]]+Tabla10[[#This Row],[ 0202200000]]+Tabla10[[#This Row],[ 0202300000]])</f>
        <v>0</v>
      </c>
      <c r="I132" s="9" t="s">
        <v>240</v>
      </c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</row>
    <row r="133" spans="1:47" x14ac:dyDescent="0.25">
      <c r="A133" s="4"/>
      <c r="B133" s="40">
        <f>SUBTOTAL(109,B121:B130)</f>
        <v>4118.6899999999996</v>
      </c>
      <c r="C133" s="40">
        <f t="shared" ref="C133:H133" si="9">SUBTOTAL(109,C121:C130)</f>
        <v>1918.81</v>
      </c>
      <c r="D133" s="40">
        <f t="shared" si="9"/>
        <v>234</v>
      </c>
      <c r="E133" s="40">
        <f t="shared" si="9"/>
        <v>2810.63</v>
      </c>
      <c r="F133" s="40">
        <f t="shared" si="9"/>
        <v>525</v>
      </c>
      <c r="G133" s="40">
        <f t="shared" si="9"/>
        <v>54777.38</v>
      </c>
      <c r="H133" s="40">
        <f t="shared" si="9"/>
        <v>64384.509999999995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</row>
    <row r="134" spans="1:47" x14ac:dyDescent="0.25">
      <c r="A134" s="4" t="s">
        <v>494</v>
      </c>
      <c r="B134" s="9">
        <v>0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9">
        <f>+(Tabla10[[#This Row],[ 0201100000]]+Tabla10[[#This Row],[ 0201200000]]+Tabla10[[#This Row],[ 0201300000]]+Tabla10[[#This Row],[ 0202100000]]+Tabla10[[#This Row],[ 0202200000]]+Tabla10[[#This Row],[ 0202300000]])</f>
        <v>0</v>
      </c>
      <c r="I134" s="9" t="s">
        <v>240</v>
      </c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</row>
    <row r="135" spans="1:47" x14ac:dyDescent="0.25">
      <c r="A135" s="4" t="s">
        <v>508</v>
      </c>
      <c r="B135" s="9">
        <v>0</v>
      </c>
      <c r="C135" s="9">
        <v>0</v>
      </c>
      <c r="D135" s="9">
        <v>0</v>
      </c>
      <c r="E135" s="9">
        <v>0</v>
      </c>
      <c r="F135" s="9">
        <v>0</v>
      </c>
      <c r="G135" s="9">
        <v>27121</v>
      </c>
      <c r="H135" s="9">
        <v>27121</v>
      </c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</row>
    <row r="136" spans="1:47" x14ac:dyDescent="0.25">
      <c r="A136" s="4" t="s">
        <v>510</v>
      </c>
      <c r="B136" s="9">
        <v>0</v>
      </c>
      <c r="C136" s="9">
        <v>0</v>
      </c>
      <c r="D136" s="9">
        <v>0</v>
      </c>
      <c r="E136" s="9">
        <v>0</v>
      </c>
      <c r="F136" s="9">
        <v>0</v>
      </c>
      <c r="G136" s="9">
        <v>3567.85</v>
      </c>
      <c r="H136" s="9">
        <v>3567.85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</row>
    <row r="137" spans="1:47" x14ac:dyDescent="0.25">
      <c r="A137" s="4" t="s">
        <v>512</v>
      </c>
      <c r="B137" s="9">
        <v>0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 t="s">
        <v>240</v>
      </c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</row>
    <row r="138" spans="1:47" x14ac:dyDescent="0.25">
      <c r="A138" s="4" t="s">
        <v>514</v>
      </c>
      <c r="B138" s="9">
        <v>0</v>
      </c>
      <c r="C138" s="9">
        <v>0</v>
      </c>
      <c r="D138" s="9">
        <v>0</v>
      </c>
      <c r="E138" s="9">
        <v>0</v>
      </c>
      <c r="F138" s="9">
        <v>0</v>
      </c>
      <c r="G138" s="9">
        <v>31148.75</v>
      </c>
      <c r="H138" s="9">
        <v>31148.75</v>
      </c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</row>
    <row r="139" spans="1:47" x14ac:dyDescent="0.25">
      <c r="A139" s="4" t="s">
        <v>516</v>
      </c>
      <c r="B139" s="9">
        <v>0</v>
      </c>
      <c r="C139" s="9">
        <v>0</v>
      </c>
      <c r="D139" s="9">
        <v>0</v>
      </c>
      <c r="E139" s="9">
        <v>0</v>
      </c>
      <c r="F139" s="9">
        <v>0</v>
      </c>
      <c r="G139" s="9">
        <v>62874.720000000001</v>
      </c>
      <c r="H139" s="9">
        <v>62874.720000000001</v>
      </c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</row>
    <row r="140" spans="1:47" x14ac:dyDescent="0.25">
      <c r="A140" s="4" t="s">
        <v>518</v>
      </c>
      <c r="B140" s="9">
        <v>0</v>
      </c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 t="s">
        <v>240</v>
      </c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</row>
    <row r="141" spans="1:47" x14ac:dyDescent="0.25">
      <c r="A141" s="4" t="s">
        <v>520</v>
      </c>
      <c r="B141" s="9">
        <v>0</v>
      </c>
      <c r="C141" s="9">
        <v>0</v>
      </c>
      <c r="D141" s="9">
        <v>0</v>
      </c>
      <c r="E141" s="9">
        <v>0</v>
      </c>
      <c r="F141" s="9">
        <v>0</v>
      </c>
      <c r="G141" s="9">
        <v>30209.74</v>
      </c>
      <c r="H141" s="9">
        <v>30209.74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</row>
    <row r="142" spans="1:47" x14ac:dyDescent="0.25">
      <c r="A142" s="4" t="s">
        <v>522</v>
      </c>
      <c r="B142" s="9">
        <v>0</v>
      </c>
      <c r="C142" s="9">
        <v>0</v>
      </c>
      <c r="D142" s="9">
        <v>0</v>
      </c>
      <c r="E142" s="9">
        <v>0</v>
      </c>
      <c r="F142" s="9">
        <v>0</v>
      </c>
      <c r="G142" s="9">
        <v>60419.48</v>
      </c>
      <c r="H142" s="9">
        <v>60419.48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</row>
    <row r="143" spans="1:47" x14ac:dyDescent="0.25">
      <c r="A143" s="4" t="s">
        <v>524</v>
      </c>
      <c r="B143" s="9">
        <v>0</v>
      </c>
      <c r="C143" s="9">
        <v>0</v>
      </c>
      <c r="D143" s="9">
        <v>0</v>
      </c>
      <c r="E143" s="9">
        <v>0</v>
      </c>
      <c r="F143" s="9">
        <v>0</v>
      </c>
      <c r="G143" s="9">
        <v>98716.32</v>
      </c>
      <c r="H143" s="9">
        <v>98716.32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</row>
    <row r="144" spans="1:47" x14ac:dyDescent="0.25">
      <c r="A144" s="4" t="s">
        <v>526</v>
      </c>
      <c r="B144" s="9">
        <v>0</v>
      </c>
      <c r="C144" s="9">
        <v>0</v>
      </c>
      <c r="D144" s="9">
        <v>0</v>
      </c>
      <c r="E144" s="9">
        <v>0</v>
      </c>
      <c r="F144" s="9">
        <v>0</v>
      </c>
      <c r="G144" s="9">
        <v>90629.22</v>
      </c>
      <c r="H144" s="9">
        <v>90629.22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</row>
    <row r="145" spans="1:47" x14ac:dyDescent="0.25">
      <c r="A145" s="4" t="s">
        <v>528</v>
      </c>
      <c r="B145" s="9">
        <v>0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 t="s">
        <v>240</v>
      </c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</row>
    <row r="146" spans="1:47" x14ac:dyDescent="0.25">
      <c r="B146" s="155">
        <f>SUBTOTAL(109,B134:B143)</f>
        <v>0</v>
      </c>
      <c r="C146" s="155">
        <f t="shared" ref="C146:H146" si="10">SUBTOTAL(109,C134:C143)</f>
        <v>0</v>
      </c>
      <c r="D146" s="155">
        <f t="shared" si="10"/>
        <v>0</v>
      </c>
      <c r="E146" s="155">
        <f t="shared" si="10"/>
        <v>0</v>
      </c>
      <c r="F146" s="155">
        <f t="shared" si="10"/>
        <v>0</v>
      </c>
      <c r="G146" s="155">
        <f t="shared" si="10"/>
        <v>314057.86</v>
      </c>
      <c r="H146" s="155">
        <f t="shared" si="10"/>
        <v>314057.86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</row>
    <row r="147" spans="1:47" ht="18.75" x14ac:dyDescent="0.3">
      <c r="A147" s="17" t="s">
        <v>242</v>
      </c>
      <c r="B147" s="18"/>
      <c r="C147" s="18"/>
      <c r="D147" s="18"/>
    </row>
    <row r="148" spans="1:47" ht="18.75" x14ac:dyDescent="0.3">
      <c r="A148" s="121" t="s">
        <v>530</v>
      </c>
      <c r="B148" s="18"/>
      <c r="C148" s="18"/>
      <c r="D148" s="18"/>
    </row>
  </sheetData>
  <sheetProtection password="9E07" sheet="1" objects="1" scenarios="1"/>
  <mergeCells count="1">
    <mergeCell ref="A1:G1"/>
  </mergeCells>
  <pageMargins left="0.7" right="0.7" top="0.75" bottom="0.75" header="0.3" footer="0.3"/>
  <ignoredErrors>
    <ignoredError sqref="E107" formulaRange="1"/>
  </ignoredErrors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AV148"/>
  <sheetViews>
    <sheetView zoomScale="115" zoomScaleNormal="115" workbookViewId="0">
      <pane ySplit="3" topLeftCell="A130" activePane="bottomLeft" state="frozen"/>
      <selection activeCell="A85" sqref="A85"/>
      <selection pane="bottomLeft" activeCell="I143" sqref="I143"/>
    </sheetView>
  </sheetViews>
  <sheetFormatPr baseColWidth="10" defaultRowHeight="15" x14ac:dyDescent="0.25"/>
  <cols>
    <col min="2" max="7" width="15.7109375" customWidth="1"/>
  </cols>
  <sheetData>
    <row r="1" spans="1:48" ht="41.25" customHeight="1" x14ac:dyDescent="0.35">
      <c r="A1" s="161" t="s">
        <v>503</v>
      </c>
      <c r="B1" s="161"/>
      <c r="C1" s="161"/>
      <c r="D1" s="161"/>
      <c r="E1" s="161"/>
      <c r="F1" s="161"/>
      <c r="G1" s="161"/>
    </row>
    <row r="2" spans="1:48" x14ac:dyDescent="0.25">
      <c r="A2" s="2" t="s">
        <v>110</v>
      </c>
      <c r="B2" s="24" t="s">
        <v>432</v>
      </c>
      <c r="C2" s="27" t="s">
        <v>433</v>
      </c>
      <c r="D2" s="27" t="s">
        <v>434</v>
      </c>
      <c r="E2" s="23" t="s">
        <v>435</v>
      </c>
      <c r="F2" s="23" t="s">
        <v>436</v>
      </c>
      <c r="G2" s="23" t="s">
        <v>437</v>
      </c>
      <c r="H2" s="4" t="s">
        <v>109</v>
      </c>
    </row>
    <row r="3" spans="1:48" x14ac:dyDescent="0.25">
      <c r="A3" s="4" t="s">
        <v>241</v>
      </c>
      <c r="B3" s="3" t="s">
        <v>236</v>
      </c>
      <c r="C3" s="3" t="s">
        <v>235</v>
      </c>
      <c r="D3" s="27" t="s">
        <v>99</v>
      </c>
      <c r="E3" s="3" t="s">
        <v>236</v>
      </c>
      <c r="F3" s="3" t="s">
        <v>235</v>
      </c>
      <c r="G3" s="3" t="s">
        <v>99</v>
      </c>
      <c r="H3" s="2"/>
    </row>
    <row r="4" spans="1:48" x14ac:dyDescent="0.25">
      <c r="A4" s="4" t="s">
        <v>0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6">
        <v>0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x14ac:dyDescent="0.25">
      <c r="A5" s="4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6">
        <v>0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 x14ac:dyDescent="0.25">
      <c r="A6" s="4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6">
        <v>0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x14ac:dyDescent="0.25">
      <c r="A7" s="4" t="s">
        <v>3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6">
        <v>0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 x14ac:dyDescent="0.25">
      <c r="A8" s="4" t="s">
        <v>4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6">
        <v>0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 x14ac:dyDescent="0.25">
      <c r="A9" s="4" t="s">
        <v>5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6">
        <v>0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 x14ac:dyDescent="0.25">
      <c r="A10" s="4" t="s">
        <v>6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6">
        <v>0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 x14ac:dyDescent="0.25">
      <c r="A11" s="4" t="s">
        <v>7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6">
        <v>0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 x14ac:dyDescent="0.25">
      <c r="A12" s="4" t="s">
        <v>8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6">
        <v>0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 x14ac:dyDescent="0.25">
      <c r="A13" s="4" t="s">
        <v>9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6">
        <v>0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 x14ac:dyDescent="0.25">
      <c r="A14" s="4" t="s">
        <v>10</v>
      </c>
      <c r="B14" s="5">
        <v>0</v>
      </c>
      <c r="C14" s="5">
        <v>24.3</v>
      </c>
      <c r="D14" s="5">
        <v>0</v>
      </c>
      <c r="E14" s="5">
        <v>0</v>
      </c>
      <c r="F14" s="5">
        <v>0</v>
      </c>
      <c r="G14" s="5">
        <v>0</v>
      </c>
      <c r="H14" s="6">
        <v>24.3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 x14ac:dyDescent="0.25">
      <c r="A15" s="4" t="s">
        <v>11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6">
        <v>0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 x14ac:dyDescent="0.25">
      <c r="A16" s="4"/>
      <c r="B16" s="13">
        <v>0</v>
      </c>
      <c r="C16" s="13">
        <f t="shared" ref="C16:H16" si="0">SUBTOTAL(109,C4:C15)</f>
        <v>24.3</v>
      </c>
      <c r="D16" s="13">
        <f t="shared" si="0"/>
        <v>0</v>
      </c>
      <c r="E16" s="13">
        <f t="shared" si="0"/>
        <v>0</v>
      </c>
      <c r="F16" s="13">
        <f t="shared" si="0"/>
        <v>0</v>
      </c>
      <c r="G16" s="13">
        <f t="shared" si="0"/>
        <v>0</v>
      </c>
      <c r="H16" s="13">
        <f t="shared" si="0"/>
        <v>24.3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 x14ac:dyDescent="0.25">
      <c r="A17" s="4" t="s">
        <v>12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6">
        <v>0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 x14ac:dyDescent="0.25">
      <c r="A18" s="4" t="s">
        <v>13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6">
        <v>0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 x14ac:dyDescent="0.25">
      <c r="A19" s="4" t="s">
        <v>14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6">
        <v>0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 x14ac:dyDescent="0.25">
      <c r="A20" s="4" t="s">
        <v>15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6">
        <v>0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 x14ac:dyDescent="0.25">
      <c r="A21" s="4" t="s">
        <v>16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6">
        <v>0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 x14ac:dyDescent="0.25">
      <c r="A22" s="4" t="s">
        <v>17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6">
        <v>0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 x14ac:dyDescent="0.25">
      <c r="A23" s="4" t="s">
        <v>18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6">
        <v>0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 x14ac:dyDescent="0.25">
      <c r="A24" s="4" t="s">
        <v>19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6">
        <v>0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 x14ac:dyDescent="0.25">
      <c r="A25" s="4" t="s">
        <v>20</v>
      </c>
      <c r="B25" s="5">
        <v>0</v>
      </c>
      <c r="C25" s="5">
        <v>46.88</v>
      </c>
      <c r="D25" s="5">
        <v>0</v>
      </c>
      <c r="E25" s="5">
        <v>0</v>
      </c>
      <c r="F25" s="5">
        <v>0</v>
      </c>
      <c r="G25" s="5">
        <v>0</v>
      </c>
      <c r="H25" s="6">
        <v>46.88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 x14ac:dyDescent="0.25">
      <c r="A26" s="4" t="s">
        <v>21</v>
      </c>
      <c r="B26" s="5">
        <v>0</v>
      </c>
      <c r="C26" s="5">
        <v>60</v>
      </c>
      <c r="D26" s="5">
        <v>50</v>
      </c>
      <c r="E26" s="5">
        <v>0</v>
      </c>
      <c r="F26" s="5">
        <v>0</v>
      </c>
      <c r="G26" s="5">
        <v>0</v>
      </c>
      <c r="H26" s="6">
        <v>110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 x14ac:dyDescent="0.25">
      <c r="A27" s="4" t="s">
        <v>22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6">
        <v>0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 x14ac:dyDescent="0.25">
      <c r="A28" s="4" t="s">
        <v>23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6">
        <v>0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 x14ac:dyDescent="0.25">
      <c r="A29" s="4"/>
      <c r="B29" s="13">
        <v>0</v>
      </c>
      <c r="C29" s="13">
        <f t="shared" ref="C29:H29" si="1">SUBTOTAL(109,C17:C28)</f>
        <v>106.88</v>
      </c>
      <c r="D29" s="13">
        <f t="shared" si="1"/>
        <v>50</v>
      </c>
      <c r="E29" s="13">
        <f t="shared" si="1"/>
        <v>0</v>
      </c>
      <c r="F29" s="13">
        <f t="shared" si="1"/>
        <v>0</v>
      </c>
      <c r="G29" s="13">
        <f t="shared" si="1"/>
        <v>0</v>
      </c>
      <c r="H29" s="13">
        <f t="shared" si="1"/>
        <v>156.88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 x14ac:dyDescent="0.25">
      <c r="A30" s="4" t="s">
        <v>24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6">
        <v>0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 x14ac:dyDescent="0.25">
      <c r="A31" s="4" t="s">
        <v>25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6">
        <v>0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 x14ac:dyDescent="0.25">
      <c r="A32" s="4" t="s">
        <v>26</v>
      </c>
      <c r="B32" s="5">
        <v>0</v>
      </c>
      <c r="C32" s="5">
        <v>0</v>
      </c>
      <c r="D32" s="5">
        <v>23.32</v>
      </c>
      <c r="E32" s="5">
        <v>0</v>
      </c>
      <c r="F32" s="5">
        <v>0</v>
      </c>
      <c r="G32" s="5">
        <v>0</v>
      </c>
      <c r="H32" s="6">
        <v>23.32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 x14ac:dyDescent="0.25">
      <c r="A33" s="4" t="s">
        <v>27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6">
        <v>0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 x14ac:dyDescent="0.25">
      <c r="A34" s="4" t="s">
        <v>28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6">
        <v>0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 x14ac:dyDescent="0.25">
      <c r="A35" s="4" t="s">
        <v>29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6">
        <v>0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 x14ac:dyDescent="0.25">
      <c r="A36" s="4" t="s">
        <v>30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6">
        <v>0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 x14ac:dyDescent="0.25">
      <c r="A37" s="4" t="s">
        <v>31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6">
        <v>0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 x14ac:dyDescent="0.25">
      <c r="A38" s="4" t="s">
        <v>32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6">
        <v>0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 x14ac:dyDescent="0.25">
      <c r="A39" s="4" t="s">
        <v>33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6">
        <v>0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 x14ac:dyDescent="0.25">
      <c r="A40" s="4" t="s">
        <v>34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6">
        <v>0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 x14ac:dyDescent="0.25">
      <c r="A41" s="4" t="s">
        <v>35</v>
      </c>
      <c r="B41" s="5">
        <v>0</v>
      </c>
      <c r="C41" s="5">
        <v>131.66</v>
      </c>
      <c r="D41" s="5">
        <v>0</v>
      </c>
      <c r="E41" s="5">
        <v>0</v>
      </c>
      <c r="F41" s="5">
        <v>0</v>
      </c>
      <c r="G41" s="5">
        <v>0</v>
      </c>
      <c r="H41" s="6">
        <v>131.66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 x14ac:dyDescent="0.25">
      <c r="A42" s="4"/>
      <c r="B42" s="13">
        <v>0</v>
      </c>
      <c r="C42" s="13">
        <f t="shared" ref="C42:H42" si="2">SUBTOTAL(109,C30:C41)</f>
        <v>131.66</v>
      </c>
      <c r="D42" s="13">
        <f t="shared" si="2"/>
        <v>23.32</v>
      </c>
      <c r="E42" s="13">
        <f t="shared" si="2"/>
        <v>0</v>
      </c>
      <c r="F42" s="13">
        <f t="shared" si="2"/>
        <v>0</v>
      </c>
      <c r="G42" s="13">
        <f t="shared" si="2"/>
        <v>0</v>
      </c>
      <c r="H42" s="13">
        <f t="shared" si="2"/>
        <v>154.97999999999999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 x14ac:dyDescent="0.25">
      <c r="A43" s="4" t="s">
        <v>36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6">
        <v>0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 x14ac:dyDescent="0.25">
      <c r="A44" s="4" t="s">
        <v>37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6">
        <v>0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 x14ac:dyDescent="0.25">
      <c r="A45" s="4" t="s">
        <v>38</v>
      </c>
      <c r="B45" s="5">
        <v>0</v>
      </c>
      <c r="C45" s="5">
        <v>23.32</v>
      </c>
      <c r="D45" s="5">
        <v>23.32</v>
      </c>
      <c r="E45" s="5">
        <v>0</v>
      </c>
      <c r="F45" s="5">
        <v>0</v>
      </c>
      <c r="G45" s="5">
        <v>0</v>
      </c>
      <c r="H45" s="6">
        <v>46.64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 x14ac:dyDescent="0.25">
      <c r="A46" s="4" t="s">
        <v>39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6">
        <v>0</v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 x14ac:dyDescent="0.25">
      <c r="A47" s="4" t="s">
        <v>40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6">
        <v>0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 x14ac:dyDescent="0.25">
      <c r="A48" s="4" t="s">
        <v>41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6">
        <v>0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spans="1:48" x14ac:dyDescent="0.25">
      <c r="A49" s="4" t="s">
        <v>42</v>
      </c>
      <c r="B49" s="5">
        <v>0</v>
      </c>
      <c r="C49" s="5">
        <v>35.880000000000003</v>
      </c>
      <c r="D49" s="5">
        <v>71.790000000000006</v>
      </c>
      <c r="E49" s="5">
        <v>0</v>
      </c>
      <c r="F49" s="5">
        <v>0</v>
      </c>
      <c r="G49" s="5">
        <v>0</v>
      </c>
      <c r="H49" s="6">
        <v>107.67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48" x14ac:dyDescent="0.25">
      <c r="A50" s="4" t="s">
        <v>43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6">
        <v>0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1:48" x14ac:dyDescent="0.25">
      <c r="A51" s="4" t="s">
        <v>44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6">
        <v>0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1:48" x14ac:dyDescent="0.25">
      <c r="A52" s="4" t="s">
        <v>45</v>
      </c>
      <c r="B52" s="5">
        <v>0</v>
      </c>
      <c r="C52" s="5">
        <v>20.21</v>
      </c>
      <c r="D52" s="5">
        <v>0</v>
      </c>
      <c r="E52" s="5">
        <v>0</v>
      </c>
      <c r="F52" s="5">
        <v>0</v>
      </c>
      <c r="G52" s="5">
        <v>0</v>
      </c>
      <c r="H52" s="6">
        <v>20.21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1:48" x14ac:dyDescent="0.25">
      <c r="A53" s="4" t="s">
        <v>46</v>
      </c>
      <c r="B53" s="5">
        <v>0</v>
      </c>
      <c r="C53" s="5">
        <v>130.88999999999999</v>
      </c>
      <c r="D53" s="5">
        <v>130.88999999999999</v>
      </c>
      <c r="E53" s="5">
        <v>0</v>
      </c>
      <c r="F53" s="5">
        <v>0</v>
      </c>
      <c r="G53" s="5">
        <v>0</v>
      </c>
      <c r="H53" s="6">
        <v>261.77999999999997</v>
      </c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1:48" x14ac:dyDescent="0.25">
      <c r="A54" s="4" t="s">
        <v>47</v>
      </c>
      <c r="B54" s="5">
        <v>0</v>
      </c>
      <c r="C54" s="5">
        <v>0</v>
      </c>
      <c r="D54" s="5">
        <v>0</v>
      </c>
      <c r="E54" s="5">
        <v>45</v>
      </c>
      <c r="F54" s="5">
        <v>0</v>
      </c>
      <c r="G54" s="5">
        <v>40</v>
      </c>
      <c r="H54" s="6">
        <v>85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1:48" x14ac:dyDescent="0.25">
      <c r="A55" s="4"/>
      <c r="B55" s="13">
        <v>0</v>
      </c>
      <c r="C55" s="13">
        <f t="shared" ref="C55:H55" si="3">SUBTOTAL(109,C43:C54)</f>
        <v>210.29999999999998</v>
      </c>
      <c r="D55" s="13">
        <f t="shared" si="3"/>
        <v>226</v>
      </c>
      <c r="E55" s="13">
        <f t="shared" si="3"/>
        <v>45</v>
      </c>
      <c r="F55" s="13">
        <f t="shared" si="3"/>
        <v>0</v>
      </c>
      <c r="G55" s="13">
        <f t="shared" si="3"/>
        <v>40</v>
      </c>
      <c r="H55" s="13">
        <f t="shared" si="3"/>
        <v>521.29999999999995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</row>
    <row r="56" spans="1:48" x14ac:dyDescent="0.25">
      <c r="A56" s="4" t="s">
        <v>48</v>
      </c>
      <c r="B56" s="5">
        <v>0</v>
      </c>
      <c r="C56" s="5">
        <v>64</v>
      </c>
      <c r="D56" s="5">
        <v>0</v>
      </c>
      <c r="E56" s="5">
        <v>0</v>
      </c>
      <c r="F56" s="5">
        <v>11.34</v>
      </c>
      <c r="G56" s="5">
        <v>0</v>
      </c>
      <c r="H56" s="6">
        <v>75.34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1:48" x14ac:dyDescent="0.25">
      <c r="A57" s="4" t="s">
        <v>49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6">
        <v>0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</row>
    <row r="58" spans="1:48" x14ac:dyDescent="0.25">
      <c r="A58" s="4" t="s">
        <v>50</v>
      </c>
      <c r="B58" s="5">
        <v>0</v>
      </c>
      <c r="C58" s="5">
        <v>20.11</v>
      </c>
      <c r="D58" s="5">
        <v>20.11</v>
      </c>
      <c r="E58" s="5">
        <v>0</v>
      </c>
      <c r="F58" s="5">
        <v>0</v>
      </c>
      <c r="G58" s="5">
        <v>0</v>
      </c>
      <c r="H58" s="6">
        <v>40.22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</row>
    <row r="59" spans="1:48" x14ac:dyDescent="0.25">
      <c r="A59" s="4" t="s">
        <v>51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6">
        <v>0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</row>
    <row r="60" spans="1:48" x14ac:dyDescent="0.25">
      <c r="A60" s="4" t="s">
        <v>52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6">
        <v>0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</row>
    <row r="61" spans="1:48" x14ac:dyDescent="0.25">
      <c r="A61" s="4" t="s">
        <v>53</v>
      </c>
      <c r="B61" s="5">
        <v>0</v>
      </c>
      <c r="C61" s="5">
        <v>4.55</v>
      </c>
      <c r="D61" s="5">
        <v>9.1</v>
      </c>
      <c r="E61" s="5">
        <v>0</v>
      </c>
      <c r="F61" s="5">
        <v>0</v>
      </c>
      <c r="G61" s="5">
        <v>0</v>
      </c>
      <c r="H61" s="6">
        <v>13.65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</row>
    <row r="62" spans="1:48" x14ac:dyDescent="0.25">
      <c r="A62" s="4" t="s">
        <v>54</v>
      </c>
      <c r="B62" s="5">
        <v>0</v>
      </c>
      <c r="C62" s="5">
        <v>27.06</v>
      </c>
      <c r="D62" s="5">
        <v>27.06</v>
      </c>
      <c r="E62" s="5">
        <v>0</v>
      </c>
      <c r="F62" s="5">
        <v>0</v>
      </c>
      <c r="G62" s="5">
        <v>0</v>
      </c>
      <c r="H62" s="6">
        <v>54.12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</row>
    <row r="63" spans="1:48" x14ac:dyDescent="0.25">
      <c r="A63" s="4" t="s">
        <v>55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6">
        <v>0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</row>
    <row r="64" spans="1:48" x14ac:dyDescent="0.25">
      <c r="A64" s="4" t="s">
        <v>56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6">
        <v>0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</row>
    <row r="65" spans="1:48" x14ac:dyDescent="0.25">
      <c r="A65" s="4" t="s">
        <v>57</v>
      </c>
      <c r="B65" s="5">
        <v>0</v>
      </c>
      <c r="C65" s="5">
        <v>75.3</v>
      </c>
      <c r="D65" s="5">
        <v>26.76</v>
      </c>
      <c r="E65" s="5">
        <v>0</v>
      </c>
      <c r="F65" s="5">
        <v>0</v>
      </c>
      <c r="G65" s="5">
        <v>0</v>
      </c>
      <c r="H65" s="6">
        <v>102.06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</row>
    <row r="66" spans="1:48" x14ac:dyDescent="0.25">
      <c r="A66" s="4" t="s">
        <v>58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6">
        <v>0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</row>
    <row r="67" spans="1:48" x14ac:dyDescent="0.25">
      <c r="A67" s="4" t="s">
        <v>59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6">
        <v>0</v>
      </c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</row>
    <row r="68" spans="1:48" x14ac:dyDescent="0.25">
      <c r="A68" s="4"/>
      <c r="B68" s="13">
        <v>0</v>
      </c>
      <c r="C68" s="13">
        <f t="shared" ref="C68:H68" si="4">SUBTOTAL(109,C56:C67)</f>
        <v>191.01999999999998</v>
      </c>
      <c r="D68" s="13">
        <f t="shared" si="4"/>
        <v>83.03</v>
      </c>
      <c r="E68" s="13">
        <f t="shared" si="4"/>
        <v>0</v>
      </c>
      <c r="F68" s="13">
        <f t="shared" si="4"/>
        <v>11.34</v>
      </c>
      <c r="G68" s="13">
        <f t="shared" si="4"/>
        <v>0</v>
      </c>
      <c r="H68" s="13">
        <f t="shared" si="4"/>
        <v>285.39</v>
      </c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</row>
    <row r="69" spans="1:48" x14ac:dyDescent="0.25">
      <c r="A69" s="4" t="s">
        <v>60</v>
      </c>
      <c r="B69" s="5">
        <v>0</v>
      </c>
      <c r="C69" s="5">
        <v>0</v>
      </c>
      <c r="D69" s="5">
        <v>32.659999999999997</v>
      </c>
      <c r="E69" s="5">
        <v>0</v>
      </c>
      <c r="F69" s="5">
        <v>0</v>
      </c>
      <c r="G69" s="5">
        <v>0</v>
      </c>
      <c r="H69" s="6">
        <v>32.659999999999997</v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</row>
    <row r="70" spans="1:48" x14ac:dyDescent="0.25">
      <c r="A70" s="4" t="s">
        <v>61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6">
        <v>0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</row>
    <row r="71" spans="1:48" x14ac:dyDescent="0.25">
      <c r="A71" s="4" t="s">
        <v>62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6">
        <v>0</v>
      </c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</row>
    <row r="72" spans="1:48" x14ac:dyDescent="0.25">
      <c r="A72" s="4" t="s">
        <v>63</v>
      </c>
      <c r="B72" s="5">
        <v>0</v>
      </c>
      <c r="C72" s="5">
        <v>0</v>
      </c>
      <c r="D72" s="5">
        <v>9.07</v>
      </c>
      <c r="E72" s="5">
        <v>0</v>
      </c>
      <c r="F72" s="5">
        <v>25</v>
      </c>
      <c r="G72" s="5">
        <v>56</v>
      </c>
      <c r="H72" s="6">
        <v>90.07</v>
      </c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</row>
    <row r="73" spans="1:48" x14ac:dyDescent="0.25">
      <c r="A73" s="4" t="s">
        <v>64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6">
        <v>0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</row>
    <row r="74" spans="1:48" x14ac:dyDescent="0.25">
      <c r="A74" s="4" t="s">
        <v>65</v>
      </c>
      <c r="B74" s="5">
        <v>0</v>
      </c>
      <c r="C74" s="5">
        <v>240</v>
      </c>
      <c r="D74" s="5">
        <v>190.06</v>
      </c>
      <c r="E74" s="5">
        <v>0</v>
      </c>
      <c r="F74" s="5">
        <v>0</v>
      </c>
      <c r="G74" s="5">
        <v>0</v>
      </c>
      <c r="H74" s="6">
        <v>430.06</v>
      </c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</row>
    <row r="75" spans="1:48" x14ac:dyDescent="0.25">
      <c r="A75" s="4" t="s">
        <v>66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6">
        <v>0</v>
      </c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</row>
    <row r="76" spans="1:48" x14ac:dyDescent="0.25">
      <c r="A76" s="4" t="s">
        <v>67</v>
      </c>
      <c r="B76" s="5">
        <v>0</v>
      </c>
      <c r="C76" s="5">
        <v>87.77</v>
      </c>
      <c r="D76" s="5">
        <v>42.41</v>
      </c>
      <c r="E76" s="5">
        <v>0</v>
      </c>
      <c r="F76" s="5">
        <v>0</v>
      </c>
      <c r="G76" s="5">
        <v>0</v>
      </c>
      <c r="H76" s="6">
        <v>130.18</v>
      </c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</row>
    <row r="77" spans="1:48" x14ac:dyDescent="0.25">
      <c r="A77" s="4" t="s">
        <v>68</v>
      </c>
      <c r="B77" s="5">
        <v>0</v>
      </c>
      <c r="C77" s="5">
        <v>21.32</v>
      </c>
      <c r="D77" s="5">
        <v>0</v>
      </c>
      <c r="E77" s="5">
        <v>0</v>
      </c>
      <c r="F77" s="5">
        <v>0</v>
      </c>
      <c r="G77" s="5">
        <v>0</v>
      </c>
      <c r="H77" s="6">
        <v>21.32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</row>
    <row r="78" spans="1:48" x14ac:dyDescent="0.25">
      <c r="A78" s="4" t="s">
        <v>69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6">
        <v>0</v>
      </c>
      <c r="I78" s="9" t="s">
        <v>240</v>
      </c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</row>
    <row r="79" spans="1:48" x14ac:dyDescent="0.25">
      <c r="A79" s="4" t="s">
        <v>70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6">
        <v>0</v>
      </c>
      <c r="I79" s="9" t="s">
        <v>240</v>
      </c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</row>
    <row r="80" spans="1:48" x14ac:dyDescent="0.25">
      <c r="A80" s="4" t="s">
        <v>71</v>
      </c>
      <c r="B80" s="5">
        <v>0</v>
      </c>
      <c r="C80" s="5">
        <v>34.04</v>
      </c>
      <c r="D80" s="5">
        <v>34.01</v>
      </c>
      <c r="E80" s="5">
        <v>0</v>
      </c>
      <c r="F80" s="5">
        <v>0</v>
      </c>
      <c r="G80" s="5">
        <v>0</v>
      </c>
      <c r="H80" s="6">
        <v>68.05</v>
      </c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</row>
    <row r="81" spans="1:48" x14ac:dyDescent="0.25">
      <c r="A81" s="4"/>
      <c r="B81" s="40">
        <v>0</v>
      </c>
      <c r="C81" s="40">
        <f t="shared" ref="C81:H81" si="5">SUBTOTAL(109,C69:C80)</f>
        <v>383.13</v>
      </c>
      <c r="D81" s="40">
        <f t="shared" si="5"/>
        <v>308.20999999999998</v>
      </c>
      <c r="E81" s="40">
        <f t="shared" si="5"/>
        <v>0</v>
      </c>
      <c r="F81" s="40">
        <f t="shared" si="5"/>
        <v>25</v>
      </c>
      <c r="G81" s="40">
        <f t="shared" si="5"/>
        <v>56</v>
      </c>
      <c r="H81" s="13">
        <f t="shared" si="5"/>
        <v>772.34</v>
      </c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</row>
    <row r="82" spans="1:48" x14ac:dyDescent="0.25">
      <c r="A82" s="4" t="s">
        <v>244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6">
        <v>0</v>
      </c>
      <c r="I82" s="9" t="s">
        <v>240</v>
      </c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</row>
    <row r="83" spans="1:48" x14ac:dyDescent="0.25">
      <c r="A83" s="4" t="s">
        <v>246</v>
      </c>
      <c r="B83" s="24">
        <v>110</v>
      </c>
      <c r="C83" s="5">
        <v>200</v>
      </c>
      <c r="D83" s="5">
        <v>510</v>
      </c>
      <c r="E83" s="5">
        <v>0</v>
      </c>
      <c r="F83" s="5">
        <v>40</v>
      </c>
      <c r="G83" s="5">
        <v>0</v>
      </c>
      <c r="H83" s="6">
        <v>860</v>
      </c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</row>
    <row r="84" spans="1:48" x14ac:dyDescent="0.25">
      <c r="A84" s="4" t="s">
        <v>250</v>
      </c>
      <c r="B84" s="6">
        <v>100</v>
      </c>
      <c r="C84" s="5">
        <v>0</v>
      </c>
      <c r="D84" s="5">
        <v>0</v>
      </c>
      <c r="E84" s="5">
        <v>0</v>
      </c>
      <c r="F84" s="5">
        <v>0</v>
      </c>
      <c r="G84" s="6">
        <v>0</v>
      </c>
      <c r="H84" s="9">
        <v>100</v>
      </c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</row>
    <row r="85" spans="1:48" x14ac:dyDescent="0.25">
      <c r="A85" s="4" t="s">
        <v>254</v>
      </c>
      <c r="B85" s="6">
        <v>0</v>
      </c>
      <c r="C85" s="5">
        <v>3</v>
      </c>
      <c r="D85" s="5">
        <v>0</v>
      </c>
      <c r="E85" s="5">
        <v>0</v>
      </c>
      <c r="F85" s="5">
        <v>0</v>
      </c>
      <c r="G85" s="6">
        <v>0</v>
      </c>
      <c r="H85" s="9">
        <v>3</v>
      </c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</row>
    <row r="86" spans="1:48" x14ac:dyDescent="0.25">
      <c r="A86" s="4" t="s">
        <v>257</v>
      </c>
      <c r="B86" s="6">
        <v>226</v>
      </c>
      <c r="C86" s="5">
        <v>270</v>
      </c>
      <c r="D86" s="5">
        <v>265</v>
      </c>
      <c r="E86" s="5">
        <v>0</v>
      </c>
      <c r="F86" s="5">
        <v>100</v>
      </c>
      <c r="G86" s="6">
        <v>50</v>
      </c>
      <c r="H86" s="9">
        <v>911</v>
      </c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</row>
    <row r="87" spans="1:48" x14ac:dyDescent="0.25">
      <c r="A87" s="4" t="s">
        <v>262</v>
      </c>
      <c r="B87" s="32">
        <v>0</v>
      </c>
      <c r="C87" s="5">
        <v>200</v>
      </c>
      <c r="D87" s="5">
        <v>200</v>
      </c>
      <c r="E87" s="5">
        <v>0</v>
      </c>
      <c r="F87" s="5">
        <v>130</v>
      </c>
      <c r="G87" s="6">
        <v>100</v>
      </c>
      <c r="H87" s="9">
        <v>630</v>
      </c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8" x14ac:dyDescent="0.25">
      <c r="A88" s="4" t="s">
        <v>266</v>
      </c>
      <c r="B88" s="32">
        <v>0</v>
      </c>
      <c r="C88" s="5">
        <v>60</v>
      </c>
      <c r="D88" s="5">
        <v>150</v>
      </c>
      <c r="E88" s="5">
        <v>0</v>
      </c>
      <c r="F88" s="5">
        <v>0</v>
      </c>
      <c r="G88" s="6">
        <v>0</v>
      </c>
      <c r="H88" s="9">
        <v>210</v>
      </c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</row>
    <row r="89" spans="1:48" x14ac:dyDescent="0.25">
      <c r="A89" s="4" t="s">
        <v>268</v>
      </c>
      <c r="B89" s="32">
        <v>20.07</v>
      </c>
      <c r="C89" s="5">
        <v>0</v>
      </c>
      <c r="D89" s="5">
        <v>40</v>
      </c>
      <c r="E89" s="5">
        <v>0</v>
      </c>
      <c r="F89" s="5">
        <v>60</v>
      </c>
      <c r="G89" s="6">
        <v>0</v>
      </c>
      <c r="H89" s="9">
        <v>120.07</v>
      </c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</row>
    <row r="90" spans="1:48" x14ac:dyDescent="0.25">
      <c r="A90" s="4" t="s">
        <v>269</v>
      </c>
      <c r="B90" s="32">
        <v>30</v>
      </c>
      <c r="C90" s="5">
        <v>2</v>
      </c>
      <c r="D90" s="5">
        <v>250</v>
      </c>
      <c r="E90" s="5">
        <v>0</v>
      </c>
      <c r="F90" s="5">
        <v>90</v>
      </c>
      <c r="G90" s="32">
        <v>0</v>
      </c>
      <c r="H90" s="22">
        <v>372</v>
      </c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8" x14ac:dyDescent="0.25">
      <c r="A91" s="4" t="s">
        <v>271</v>
      </c>
      <c r="B91" s="37">
        <v>0</v>
      </c>
      <c r="C91" s="5">
        <v>80</v>
      </c>
      <c r="D91" s="5">
        <v>290</v>
      </c>
      <c r="E91" s="5">
        <v>0</v>
      </c>
      <c r="F91" s="5">
        <v>80</v>
      </c>
      <c r="G91" s="32">
        <v>150</v>
      </c>
      <c r="H91" s="9">
        <v>600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8" x14ac:dyDescent="0.25">
      <c r="A92" s="4" t="s">
        <v>272</v>
      </c>
      <c r="B92" s="37">
        <v>0</v>
      </c>
      <c r="C92" s="5">
        <v>0</v>
      </c>
      <c r="D92" s="5">
        <v>200</v>
      </c>
      <c r="E92" s="5">
        <v>0</v>
      </c>
      <c r="F92" s="5">
        <v>100</v>
      </c>
      <c r="G92" s="32">
        <v>14810</v>
      </c>
      <c r="H92" s="9">
        <v>15110</v>
      </c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8" x14ac:dyDescent="0.25">
      <c r="A93" s="4" t="s">
        <v>274</v>
      </c>
      <c r="B93" s="37">
        <v>0</v>
      </c>
      <c r="C93" s="5">
        <v>0</v>
      </c>
      <c r="D93" s="5">
        <v>50</v>
      </c>
      <c r="E93" s="5">
        <v>0</v>
      </c>
      <c r="F93" s="5">
        <v>0</v>
      </c>
      <c r="G93" s="32">
        <v>0</v>
      </c>
      <c r="H93" s="9">
        <v>50</v>
      </c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8" x14ac:dyDescent="0.25">
      <c r="A94" s="4"/>
      <c r="B94" s="42">
        <v>0</v>
      </c>
      <c r="C94" s="40">
        <f t="shared" ref="C94:H94" si="6">SUBTOTAL(109,C82:C93)</f>
        <v>815</v>
      </c>
      <c r="D94" s="40">
        <f t="shared" si="6"/>
        <v>1955</v>
      </c>
      <c r="E94" s="40">
        <f t="shared" si="6"/>
        <v>0</v>
      </c>
      <c r="F94" s="40">
        <f t="shared" si="6"/>
        <v>600</v>
      </c>
      <c r="G94" s="40">
        <f t="shared" si="6"/>
        <v>15110</v>
      </c>
      <c r="H94" s="13">
        <f t="shared" si="6"/>
        <v>18966.07</v>
      </c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8" x14ac:dyDescent="0.25">
      <c r="A95" s="4" t="s">
        <v>277</v>
      </c>
      <c r="B95" s="37">
        <v>0</v>
      </c>
      <c r="C95" s="5">
        <v>0</v>
      </c>
      <c r="D95" s="5">
        <v>250</v>
      </c>
      <c r="E95" s="5">
        <v>0</v>
      </c>
      <c r="F95" s="5">
        <v>0</v>
      </c>
      <c r="G95" s="5">
        <v>0</v>
      </c>
      <c r="H95" s="37">
        <v>250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8" x14ac:dyDescent="0.25">
      <c r="A96" s="4" t="s">
        <v>279</v>
      </c>
      <c r="B96" s="52">
        <v>0</v>
      </c>
      <c r="C96" s="5">
        <v>60</v>
      </c>
      <c r="D96" s="5">
        <v>310</v>
      </c>
      <c r="E96" s="5">
        <v>0</v>
      </c>
      <c r="F96" s="5">
        <v>180</v>
      </c>
      <c r="G96" s="6">
        <v>60</v>
      </c>
      <c r="H96" s="9">
        <v>610</v>
      </c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</row>
    <row r="97" spans="1:47" x14ac:dyDescent="0.25">
      <c r="A97" s="4" t="s">
        <v>283</v>
      </c>
      <c r="B97" s="52">
        <v>0</v>
      </c>
      <c r="C97" s="5">
        <v>90</v>
      </c>
      <c r="D97" s="5">
        <v>350</v>
      </c>
      <c r="E97" s="5">
        <v>0</v>
      </c>
      <c r="F97" s="5">
        <v>90</v>
      </c>
      <c r="G97" s="37">
        <v>80</v>
      </c>
      <c r="H97" s="9">
        <v>610</v>
      </c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</row>
    <row r="98" spans="1:47" x14ac:dyDescent="0.25">
      <c r="A98" s="4" t="s">
        <v>285</v>
      </c>
      <c r="B98" s="52">
        <v>0</v>
      </c>
      <c r="C98" s="5">
        <v>80</v>
      </c>
      <c r="D98" s="5">
        <v>350</v>
      </c>
      <c r="E98" s="5">
        <v>0</v>
      </c>
      <c r="F98" s="5">
        <v>60</v>
      </c>
      <c r="G98" s="37">
        <v>0</v>
      </c>
      <c r="H98" s="9">
        <v>490</v>
      </c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</row>
    <row r="99" spans="1:47" x14ac:dyDescent="0.25">
      <c r="A99" s="4" t="s">
        <v>287</v>
      </c>
      <c r="B99" s="52">
        <v>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x14ac:dyDescent="0.25">
      <c r="A100" s="4" t="s">
        <v>289</v>
      </c>
      <c r="B100" s="52">
        <v>0</v>
      </c>
      <c r="C100" s="5">
        <v>30</v>
      </c>
      <c r="D100" s="5">
        <v>610</v>
      </c>
      <c r="E100" s="5">
        <v>0</v>
      </c>
      <c r="F100" s="5">
        <v>0</v>
      </c>
      <c r="G100" s="37">
        <v>0</v>
      </c>
      <c r="H100" s="9">
        <v>640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4" t="s">
        <v>291</v>
      </c>
      <c r="B101" s="52">
        <v>0</v>
      </c>
      <c r="C101" s="5">
        <v>70</v>
      </c>
      <c r="D101" s="5">
        <v>0</v>
      </c>
      <c r="E101" s="5">
        <v>0</v>
      </c>
      <c r="F101" s="5">
        <v>90</v>
      </c>
      <c r="G101" s="37">
        <v>70</v>
      </c>
      <c r="H101" s="9">
        <v>230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x14ac:dyDescent="0.25">
      <c r="A102" s="4" t="s">
        <v>293</v>
      </c>
      <c r="B102" s="55">
        <v>0</v>
      </c>
      <c r="C102" s="5">
        <v>0</v>
      </c>
      <c r="D102" s="5">
        <v>250</v>
      </c>
      <c r="E102" s="5">
        <v>0</v>
      </c>
      <c r="F102" s="5">
        <v>40</v>
      </c>
      <c r="G102" s="52">
        <v>0</v>
      </c>
      <c r="H102" s="22">
        <v>290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</row>
    <row r="103" spans="1:47" x14ac:dyDescent="0.25">
      <c r="A103" s="4" t="s">
        <v>297</v>
      </c>
      <c r="B103" s="55">
        <v>0</v>
      </c>
      <c r="C103" s="5">
        <v>0</v>
      </c>
      <c r="D103" s="5">
        <v>0</v>
      </c>
      <c r="E103" s="5">
        <v>0</v>
      </c>
      <c r="F103" s="5">
        <v>0</v>
      </c>
      <c r="G103" s="55">
        <v>100</v>
      </c>
      <c r="H103" s="22">
        <v>100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04" spans="1:47" x14ac:dyDescent="0.25">
      <c r="A104" s="4" t="s">
        <v>299</v>
      </c>
      <c r="B104" s="60">
        <v>0</v>
      </c>
      <c r="C104" s="5">
        <v>65</v>
      </c>
      <c r="D104" s="5">
        <v>301</v>
      </c>
      <c r="E104" s="5">
        <v>0</v>
      </c>
      <c r="F104" s="5">
        <v>1</v>
      </c>
      <c r="G104" s="52">
        <v>1</v>
      </c>
      <c r="H104" s="9">
        <v>368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</row>
    <row r="105" spans="1:47" x14ac:dyDescent="0.25">
      <c r="A105" s="4" t="s">
        <v>301</v>
      </c>
      <c r="B105" s="60">
        <v>0</v>
      </c>
      <c r="C105" s="5">
        <v>110</v>
      </c>
      <c r="D105" s="5">
        <v>150</v>
      </c>
      <c r="E105" s="5">
        <v>0</v>
      </c>
      <c r="F105" s="5">
        <v>90</v>
      </c>
      <c r="G105" s="55">
        <v>110</v>
      </c>
      <c r="H105" s="9">
        <v>460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</row>
    <row r="106" spans="1:47" x14ac:dyDescent="0.25">
      <c r="A106" s="4" t="s">
        <v>304</v>
      </c>
      <c r="B106" s="62">
        <v>0</v>
      </c>
      <c r="C106" s="9">
        <v>25</v>
      </c>
      <c r="D106" s="9">
        <v>300</v>
      </c>
      <c r="E106" s="9">
        <v>0</v>
      </c>
      <c r="F106" s="9">
        <v>0</v>
      </c>
      <c r="G106" s="9">
        <v>1</v>
      </c>
      <c r="H106" s="9">
        <v>326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</row>
    <row r="107" spans="1:47" x14ac:dyDescent="0.25">
      <c r="A107" s="4"/>
      <c r="B107" s="69">
        <v>0</v>
      </c>
      <c r="C107" s="40">
        <f t="shared" ref="C107:H107" si="7">SUBTOTAL(109,C95:C106)</f>
        <v>530</v>
      </c>
      <c r="D107" s="40">
        <f t="shared" si="7"/>
        <v>2871</v>
      </c>
      <c r="E107" s="40">
        <f t="shared" si="7"/>
        <v>0</v>
      </c>
      <c r="F107" s="40">
        <f t="shared" si="7"/>
        <v>551</v>
      </c>
      <c r="G107" s="40">
        <f t="shared" si="7"/>
        <v>422</v>
      </c>
      <c r="H107" s="13">
        <f t="shared" si="7"/>
        <v>4374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</row>
    <row r="108" spans="1:47" x14ac:dyDescent="0.25">
      <c r="A108" s="4" t="s">
        <v>307</v>
      </c>
      <c r="B108" s="70">
        <v>0</v>
      </c>
      <c r="C108" s="9">
        <v>110</v>
      </c>
      <c r="D108" s="9">
        <v>670</v>
      </c>
      <c r="E108" s="9">
        <v>0</v>
      </c>
      <c r="F108" s="9">
        <v>190</v>
      </c>
      <c r="G108" s="9">
        <v>133</v>
      </c>
      <c r="H108" s="9">
        <v>1103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</row>
    <row r="109" spans="1:47" x14ac:dyDescent="0.25">
      <c r="A109" s="4" t="s">
        <v>309</v>
      </c>
      <c r="B109" s="70">
        <v>0</v>
      </c>
      <c r="C109" s="9">
        <v>168</v>
      </c>
      <c r="D109" s="9">
        <v>153</v>
      </c>
      <c r="E109" s="9">
        <v>0</v>
      </c>
      <c r="F109" s="9">
        <v>0</v>
      </c>
      <c r="G109" s="9">
        <v>0</v>
      </c>
      <c r="H109" s="9">
        <v>321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</row>
    <row r="110" spans="1:47" x14ac:dyDescent="0.25">
      <c r="A110" s="4" t="s">
        <v>311</v>
      </c>
      <c r="B110" s="70">
        <v>0</v>
      </c>
      <c r="C110" s="9">
        <v>25</v>
      </c>
      <c r="D110" s="9">
        <v>535</v>
      </c>
      <c r="E110" s="9">
        <v>0</v>
      </c>
      <c r="F110" s="9">
        <v>140</v>
      </c>
      <c r="G110" s="9">
        <v>3</v>
      </c>
      <c r="H110" s="9">
        <v>703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</row>
    <row r="111" spans="1:47" x14ac:dyDescent="0.25">
      <c r="A111" s="4" t="s">
        <v>317</v>
      </c>
      <c r="B111" s="88">
        <v>0</v>
      </c>
      <c r="C111" s="9">
        <v>267</v>
      </c>
      <c r="D111" s="9">
        <v>359</v>
      </c>
      <c r="E111" s="9">
        <v>0</v>
      </c>
      <c r="F111" s="9">
        <v>212</v>
      </c>
      <c r="G111" s="9">
        <v>230</v>
      </c>
      <c r="H111" s="9">
        <v>1068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</row>
    <row r="112" spans="1:47" x14ac:dyDescent="0.25">
      <c r="A112" s="4" t="s">
        <v>457</v>
      </c>
      <c r="B112" s="88">
        <v>0</v>
      </c>
      <c r="C112" s="9">
        <v>0</v>
      </c>
      <c r="D112" s="9">
        <v>350</v>
      </c>
      <c r="E112" s="9">
        <v>0</v>
      </c>
      <c r="F112" s="9">
        <v>0</v>
      </c>
      <c r="G112" s="9">
        <v>0</v>
      </c>
      <c r="H112" s="9">
        <v>350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</row>
    <row r="113" spans="1:47" x14ac:dyDescent="0.25">
      <c r="A113" s="4" t="s">
        <v>460</v>
      </c>
      <c r="B113" s="88">
        <v>0</v>
      </c>
      <c r="C113" s="9">
        <v>0</v>
      </c>
      <c r="D113" s="9">
        <v>250</v>
      </c>
      <c r="E113" s="9">
        <v>0</v>
      </c>
      <c r="F113" s="9">
        <v>0</v>
      </c>
      <c r="G113" s="9">
        <v>0</v>
      </c>
      <c r="H113" s="9">
        <v>250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</row>
    <row r="114" spans="1:47" x14ac:dyDescent="0.25">
      <c r="A114" s="4" t="s">
        <v>462</v>
      </c>
      <c r="B114" s="88">
        <v>0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 t="s">
        <v>240</v>
      </c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</row>
    <row r="115" spans="1:47" x14ac:dyDescent="0.25">
      <c r="A115" s="4" t="s">
        <v>464</v>
      </c>
      <c r="B115" s="88">
        <v>0</v>
      </c>
      <c r="C115" s="9">
        <v>0</v>
      </c>
      <c r="D115" s="9">
        <v>550</v>
      </c>
      <c r="E115" s="9">
        <v>0</v>
      </c>
      <c r="F115" s="9">
        <v>0</v>
      </c>
      <c r="G115" s="9">
        <v>0</v>
      </c>
      <c r="H115" s="9">
        <v>550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</row>
    <row r="116" spans="1:47" x14ac:dyDescent="0.25">
      <c r="A116" s="4" t="s">
        <v>467</v>
      </c>
      <c r="B116" s="92">
        <v>0</v>
      </c>
      <c r="C116" s="9">
        <v>0</v>
      </c>
      <c r="D116" s="9">
        <v>250</v>
      </c>
      <c r="E116" s="9">
        <v>0</v>
      </c>
      <c r="F116" s="9">
        <v>0</v>
      </c>
      <c r="G116" s="9">
        <v>0</v>
      </c>
      <c r="H116" s="9">
        <v>250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</row>
    <row r="117" spans="1:47" x14ac:dyDescent="0.25">
      <c r="A117" s="4" t="s">
        <v>470</v>
      </c>
      <c r="B117" s="95">
        <v>0</v>
      </c>
      <c r="C117" s="9">
        <v>0</v>
      </c>
      <c r="D117" s="9">
        <v>250</v>
      </c>
      <c r="E117" s="9">
        <v>0</v>
      </c>
      <c r="F117" s="9">
        <v>0</v>
      </c>
      <c r="G117" s="9">
        <v>0</v>
      </c>
      <c r="H117" s="9">
        <v>250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</row>
    <row r="118" spans="1:47" x14ac:dyDescent="0.25">
      <c r="A118" s="4" t="s">
        <v>474</v>
      </c>
      <c r="B118" s="95">
        <v>0</v>
      </c>
      <c r="C118" s="9">
        <v>0</v>
      </c>
      <c r="D118" s="9">
        <v>200</v>
      </c>
      <c r="E118" s="9">
        <v>0</v>
      </c>
      <c r="F118" s="9">
        <v>0</v>
      </c>
      <c r="G118" s="9">
        <v>0</v>
      </c>
      <c r="H118" s="9">
        <v>200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</row>
    <row r="119" spans="1:47" x14ac:dyDescent="0.25">
      <c r="A119" s="4" t="s">
        <v>478</v>
      </c>
      <c r="B119" s="96">
        <v>0</v>
      </c>
      <c r="C119" s="9">
        <v>0</v>
      </c>
      <c r="D119" s="9">
        <v>200</v>
      </c>
      <c r="E119" s="9">
        <v>0</v>
      </c>
      <c r="F119" s="9">
        <v>0</v>
      </c>
      <c r="G119" s="9">
        <v>0</v>
      </c>
      <c r="H119" s="9">
        <f>+(Tabla11[[#This Row],[203110000]]+Tabla11[[#This Row],[ 0203120000]]+Tabla11[[#This Row],[ 0203190000]]+Tabla11[[#This Row],[ 0203210000]]+Tabla11[[#This Row],[ 0203220000]]+Tabla11[[#This Row],[ 0203290000]])</f>
        <v>200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</row>
    <row r="120" spans="1:47" x14ac:dyDescent="0.25">
      <c r="A120" s="4"/>
      <c r="B120" s="40">
        <f>SUBTOTAL(109,B108:B119)</f>
        <v>0</v>
      </c>
      <c r="C120" s="40">
        <f t="shared" ref="C120:G120" si="8">SUBTOTAL(109,C108:C119)</f>
        <v>570</v>
      </c>
      <c r="D120" s="40">
        <f t="shared" si="8"/>
        <v>3767</v>
      </c>
      <c r="E120" s="40">
        <f t="shared" si="8"/>
        <v>0</v>
      </c>
      <c r="F120" s="40">
        <f t="shared" si="8"/>
        <v>542</v>
      </c>
      <c r="G120" s="40">
        <f t="shared" si="8"/>
        <v>366</v>
      </c>
      <c r="H120" s="40">
        <f>SUBTOTAL(109,H108:H119)</f>
        <v>5245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</row>
    <row r="121" spans="1:47" x14ac:dyDescent="0.25">
      <c r="A121" s="4" t="s">
        <v>479</v>
      </c>
      <c r="B121" s="9">
        <v>0</v>
      </c>
      <c r="C121" s="9">
        <v>97</v>
      </c>
      <c r="D121" s="9">
        <v>75</v>
      </c>
      <c r="E121" s="9">
        <v>0</v>
      </c>
      <c r="F121" s="9">
        <v>0</v>
      </c>
      <c r="G121" s="9">
        <v>0</v>
      </c>
      <c r="H121" s="9">
        <f>+(Tabla11[[#This Row],[203110000]]+Tabla11[[#This Row],[ 0203120000]]+Tabla11[[#This Row],[ 0203190000]]+Tabla11[[#This Row],[ 0203210000]]+Tabla11[[#This Row],[ 0203220000]]+Tabla11[[#This Row],[ 0203290000]])</f>
        <v>172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</row>
    <row r="122" spans="1:47" x14ac:dyDescent="0.25">
      <c r="A122" s="4" t="s">
        <v>480</v>
      </c>
      <c r="B122" s="95">
        <v>0</v>
      </c>
      <c r="C122" s="95">
        <v>280.44</v>
      </c>
      <c r="D122" s="95">
        <v>560.33000000000004</v>
      </c>
      <c r="E122" s="95">
        <v>0</v>
      </c>
      <c r="F122" s="95">
        <v>0</v>
      </c>
      <c r="G122" s="95">
        <v>0</v>
      </c>
      <c r="H122" s="9">
        <f>+(Tabla11[[#This Row],[203110000]]+Tabla11[[#This Row],[ 0203120000]]+Tabla11[[#This Row],[ 0203190000]]+Tabla11[[#This Row],[ 0203210000]]+Tabla11[[#This Row],[ 0203220000]]+Tabla11[[#This Row],[ 0203290000]])</f>
        <v>840.77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</row>
    <row r="123" spans="1:47" x14ac:dyDescent="0.25">
      <c r="A123" s="4" t="s">
        <v>481</v>
      </c>
      <c r="B123" s="9">
        <v>0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f>+(Tabla11[[#This Row],[203110000]]+Tabla11[[#This Row],[ 0203120000]]+Tabla11[[#This Row],[ 0203190000]]+Tabla11[[#This Row],[ 0203210000]]+Tabla11[[#This Row],[ 0203220000]]+Tabla11[[#This Row],[ 0203290000]])</f>
        <v>0</v>
      </c>
      <c r="I123" s="9" t="s">
        <v>240</v>
      </c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</row>
    <row r="124" spans="1:47" x14ac:dyDescent="0.25">
      <c r="A124" s="4" t="s">
        <v>483</v>
      </c>
      <c r="B124" s="95">
        <v>0</v>
      </c>
      <c r="C124" s="95">
        <v>0</v>
      </c>
      <c r="D124" s="95">
        <v>0</v>
      </c>
      <c r="E124" s="95">
        <v>0</v>
      </c>
      <c r="F124" s="95">
        <v>0</v>
      </c>
      <c r="G124" s="95">
        <v>0</v>
      </c>
      <c r="H124" s="9">
        <f>+(Tabla11[[#This Row],[203110000]]+Tabla11[[#This Row],[ 0203120000]]+Tabla11[[#This Row],[ 0203190000]]+Tabla11[[#This Row],[ 0203210000]]+Tabla11[[#This Row],[ 0203220000]]+Tabla11[[#This Row],[ 0203290000]])</f>
        <v>0</v>
      </c>
      <c r="I124" s="9" t="s">
        <v>240</v>
      </c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</row>
    <row r="125" spans="1:47" x14ac:dyDescent="0.25">
      <c r="A125" s="4" t="s">
        <v>484</v>
      </c>
      <c r="B125" s="9">
        <v>0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f>+(Tabla11[[#This Row],[203110000]]+Tabla11[[#This Row],[ 0203120000]]+Tabla11[[#This Row],[ 0203190000]]+Tabla11[[#This Row],[ 0203210000]]+Tabla11[[#This Row],[ 0203220000]]+Tabla11[[#This Row],[ 0203290000]])</f>
        <v>0</v>
      </c>
      <c r="I125" s="9" t="s">
        <v>240</v>
      </c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</row>
    <row r="126" spans="1:47" x14ac:dyDescent="0.25">
      <c r="A126" s="4" t="s">
        <v>486</v>
      </c>
      <c r="B126" s="95">
        <v>0</v>
      </c>
      <c r="C126" s="95">
        <v>0</v>
      </c>
      <c r="D126" s="95">
        <v>0</v>
      </c>
      <c r="E126" s="95">
        <v>0</v>
      </c>
      <c r="F126" s="95">
        <v>0</v>
      </c>
      <c r="G126" s="95">
        <v>0</v>
      </c>
      <c r="H126" s="9">
        <f>+(Tabla11[[#This Row],[203110000]]+Tabla11[[#This Row],[ 0203120000]]+Tabla11[[#This Row],[ 0203190000]]+Tabla11[[#This Row],[ 0203210000]]+Tabla11[[#This Row],[ 0203220000]]+Tabla11[[#This Row],[ 0203290000]])</f>
        <v>0</v>
      </c>
      <c r="I126" s="9" t="s">
        <v>240</v>
      </c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</row>
    <row r="127" spans="1:47" x14ac:dyDescent="0.25">
      <c r="A127" s="4" t="s">
        <v>487</v>
      </c>
      <c r="B127" s="9">
        <v>0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f>+(Tabla11[[#This Row],[203110000]]+Tabla11[[#This Row],[ 0203120000]]+Tabla11[[#This Row],[ 0203190000]]+Tabla11[[#This Row],[ 0203210000]]+Tabla11[[#This Row],[ 0203220000]]+Tabla11[[#This Row],[ 0203290000]])</f>
        <v>0</v>
      </c>
      <c r="I127" s="9" t="s">
        <v>240</v>
      </c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</row>
    <row r="128" spans="1:47" x14ac:dyDescent="0.25">
      <c r="A128" s="4" t="s">
        <v>488</v>
      </c>
      <c r="B128" s="95">
        <v>0</v>
      </c>
      <c r="C128" s="95">
        <v>0</v>
      </c>
      <c r="D128" s="95">
        <v>0</v>
      </c>
      <c r="E128" s="95">
        <v>0</v>
      </c>
      <c r="F128" s="95">
        <v>0</v>
      </c>
      <c r="G128" s="95">
        <v>0</v>
      </c>
      <c r="H128" s="9">
        <f>+(Tabla11[[#This Row],[203110000]]+Tabla11[[#This Row],[ 0203120000]]+Tabla11[[#This Row],[ 0203190000]]+Tabla11[[#This Row],[ 0203210000]]+Tabla11[[#This Row],[ 0203220000]]+Tabla11[[#This Row],[ 0203290000]])</f>
        <v>0</v>
      </c>
      <c r="I128" s="9" t="s">
        <v>240</v>
      </c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</row>
    <row r="129" spans="1:47" x14ac:dyDescent="0.25">
      <c r="A129" s="4" t="s">
        <v>489</v>
      </c>
      <c r="B129" s="9">
        <v>0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f>+(Tabla11[[#This Row],[203110000]]+Tabla11[[#This Row],[ 0203120000]]+Tabla11[[#This Row],[ 0203190000]]+Tabla11[[#This Row],[ 0203210000]]+Tabla11[[#This Row],[ 0203220000]]+Tabla11[[#This Row],[ 0203290000]])</f>
        <v>0</v>
      </c>
      <c r="I129" s="9" t="s">
        <v>240</v>
      </c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</row>
    <row r="130" spans="1:47" x14ac:dyDescent="0.25">
      <c r="A130" s="4" t="s">
        <v>490</v>
      </c>
      <c r="B130" s="95">
        <v>0</v>
      </c>
      <c r="C130" s="95">
        <v>0</v>
      </c>
      <c r="D130" s="95">
        <v>0</v>
      </c>
      <c r="E130" s="95">
        <v>0</v>
      </c>
      <c r="F130" s="95">
        <v>0</v>
      </c>
      <c r="G130" s="95">
        <v>0</v>
      </c>
      <c r="H130" s="9">
        <f>+(Tabla11[[#This Row],[203110000]]+Tabla11[[#This Row],[ 0203120000]]+Tabla11[[#This Row],[ 0203190000]]+Tabla11[[#This Row],[ 0203210000]]+Tabla11[[#This Row],[ 0203220000]]+Tabla11[[#This Row],[ 0203290000]])</f>
        <v>0</v>
      </c>
      <c r="I130" s="9" t="s">
        <v>240</v>
      </c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</row>
    <row r="131" spans="1:47" x14ac:dyDescent="0.25">
      <c r="A131" s="4" t="s">
        <v>491</v>
      </c>
      <c r="B131" s="9">
        <v>0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f>+(Tabla11[[#This Row],[203110000]]+Tabla11[[#This Row],[ 0203120000]]+Tabla11[[#This Row],[ 0203190000]]+Tabla11[[#This Row],[ 0203210000]]+Tabla11[[#This Row],[ 0203220000]]+Tabla11[[#This Row],[ 0203290000]])</f>
        <v>0</v>
      </c>
      <c r="I131" s="9" t="s">
        <v>240</v>
      </c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</row>
    <row r="132" spans="1:47" x14ac:dyDescent="0.25">
      <c r="A132" s="4" t="s">
        <v>493</v>
      </c>
      <c r="B132" s="95">
        <v>0</v>
      </c>
      <c r="C132" s="95">
        <v>0</v>
      </c>
      <c r="D132" s="95">
        <v>0</v>
      </c>
      <c r="E132" s="95">
        <v>0</v>
      </c>
      <c r="F132" s="95">
        <v>0</v>
      </c>
      <c r="G132" s="95">
        <v>0</v>
      </c>
      <c r="H132" s="9">
        <f>+(Tabla11[[#This Row],[203110000]]+Tabla11[[#This Row],[ 0203120000]]+Tabla11[[#This Row],[ 0203190000]]+Tabla11[[#This Row],[ 0203210000]]+Tabla11[[#This Row],[ 0203220000]]+Tabla11[[#This Row],[ 0203290000]])</f>
        <v>0</v>
      </c>
      <c r="I132" s="9" t="s">
        <v>240</v>
      </c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</row>
    <row r="133" spans="1:47" x14ac:dyDescent="0.25">
      <c r="A133" s="4"/>
      <c r="B133" s="40">
        <f>SUBTOTAL(109,B121:B132)</f>
        <v>0</v>
      </c>
      <c r="C133" s="40">
        <f t="shared" ref="C133:G133" si="9">SUBTOTAL(109,C121:C132)</f>
        <v>377.44</v>
      </c>
      <c r="D133" s="40">
        <f t="shared" si="9"/>
        <v>635.33000000000004</v>
      </c>
      <c r="E133" s="40">
        <f t="shared" si="9"/>
        <v>0</v>
      </c>
      <c r="F133" s="40">
        <f t="shared" si="9"/>
        <v>0</v>
      </c>
      <c r="G133" s="40">
        <f t="shared" si="9"/>
        <v>0</v>
      </c>
      <c r="H133" s="40">
        <f>SUBTOTAL(109,H121:H132)</f>
        <v>1012.77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</row>
    <row r="134" spans="1:47" x14ac:dyDescent="0.25">
      <c r="A134" s="4" t="s">
        <v>494</v>
      </c>
      <c r="B134" s="95">
        <v>0</v>
      </c>
      <c r="C134" s="95">
        <v>0</v>
      </c>
      <c r="D134" s="95">
        <v>0</v>
      </c>
      <c r="E134" s="95">
        <v>0</v>
      </c>
      <c r="F134" s="95">
        <v>0</v>
      </c>
      <c r="G134" s="95">
        <v>0</v>
      </c>
      <c r="H134" s="9">
        <f>+(Tabla11[[#This Row],[203110000]]+Tabla11[[#This Row],[ 0203120000]]+Tabla11[[#This Row],[ 0203190000]]+Tabla11[[#This Row],[ 0203210000]]+Tabla11[[#This Row],[ 0203220000]]+Tabla11[[#This Row],[ 0203290000]])</f>
        <v>0</v>
      </c>
      <c r="I134" s="9" t="s">
        <v>240</v>
      </c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</row>
    <row r="135" spans="1:47" x14ac:dyDescent="0.25">
      <c r="A135" s="4" t="s">
        <v>508</v>
      </c>
      <c r="B135" s="123">
        <v>0</v>
      </c>
      <c r="C135" s="123">
        <v>0</v>
      </c>
      <c r="D135" s="123">
        <v>0</v>
      </c>
      <c r="E135" s="123">
        <v>0</v>
      </c>
      <c r="F135" s="123">
        <v>0</v>
      </c>
      <c r="G135" s="123">
        <v>0</v>
      </c>
      <c r="H135" s="123">
        <v>0</v>
      </c>
      <c r="I135" s="9" t="s">
        <v>240</v>
      </c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</row>
    <row r="136" spans="1:47" x14ac:dyDescent="0.25">
      <c r="A136" s="4" t="s">
        <v>510</v>
      </c>
      <c r="B136" s="128">
        <v>0</v>
      </c>
      <c r="C136" s="9">
        <v>0</v>
      </c>
      <c r="D136" s="9">
        <v>0</v>
      </c>
      <c r="E136" s="9">
        <v>0</v>
      </c>
      <c r="F136" s="9">
        <v>167.52</v>
      </c>
      <c r="G136" s="9">
        <v>85.22</v>
      </c>
      <c r="H136" s="9">
        <v>252.74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</row>
    <row r="137" spans="1:47" x14ac:dyDescent="0.25">
      <c r="A137" s="4" t="s">
        <v>512</v>
      </c>
      <c r="B137" s="141">
        <v>0</v>
      </c>
      <c r="C137" s="141">
        <v>0</v>
      </c>
      <c r="D137" s="141">
        <v>0</v>
      </c>
      <c r="E137" s="141">
        <v>0</v>
      </c>
      <c r="F137" s="141">
        <v>0</v>
      </c>
      <c r="G137" s="141">
        <v>0</v>
      </c>
      <c r="H137" s="141">
        <v>0</v>
      </c>
      <c r="I137" s="9" t="s">
        <v>240</v>
      </c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</row>
    <row r="138" spans="1:47" x14ac:dyDescent="0.25">
      <c r="A138" s="4" t="s">
        <v>514</v>
      </c>
      <c r="B138" s="141">
        <v>0</v>
      </c>
      <c r="C138" s="141">
        <v>0</v>
      </c>
      <c r="D138" s="141">
        <v>0</v>
      </c>
      <c r="E138" s="141">
        <v>0</v>
      </c>
      <c r="F138" s="141">
        <v>0</v>
      </c>
      <c r="G138" s="141">
        <v>0</v>
      </c>
      <c r="H138" s="141">
        <v>0</v>
      </c>
      <c r="I138" s="9" t="s">
        <v>240</v>
      </c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</row>
    <row r="139" spans="1:47" x14ac:dyDescent="0.25">
      <c r="A139" s="4" t="s">
        <v>516</v>
      </c>
      <c r="B139" s="143">
        <v>0</v>
      </c>
      <c r="C139" s="143">
        <v>0</v>
      </c>
      <c r="D139" s="143">
        <v>0</v>
      </c>
      <c r="E139" s="143">
        <v>0</v>
      </c>
      <c r="F139" s="143">
        <v>0</v>
      </c>
      <c r="G139" s="143">
        <v>0</v>
      </c>
      <c r="H139" s="143">
        <v>0</v>
      </c>
      <c r="I139" s="9" t="s">
        <v>240</v>
      </c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</row>
    <row r="140" spans="1:47" x14ac:dyDescent="0.25">
      <c r="A140" s="4" t="s">
        <v>518</v>
      </c>
      <c r="B140" s="143">
        <v>0</v>
      </c>
      <c r="C140" s="143">
        <v>0</v>
      </c>
      <c r="D140" s="143">
        <v>0</v>
      </c>
      <c r="E140" s="143">
        <v>0</v>
      </c>
      <c r="F140" s="143">
        <v>0</v>
      </c>
      <c r="G140" s="143">
        <v>0</v>
      </c>
      <c r="H140" s="143">
        <v>0</v>
      </c>
      <c r="I140" s="9" t="s">
        <v>240</v>
      </c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</row>
    <row r="141" spans="1:47" x14ac:dyDescent="0.25">
      <c r="A141" s="4" t="s">
        <v>520</v>
      </c>
      <c r="B141" s="143">
        <v>0</v>
      </c>
      <c r="C141" s="143">
        <v>0</v>
      </c>
      <c r="D141" s="143">
        <v>0</v>
      </c>
      <c r="E141" s="143">
        <v>0</v>
      </c>
      <c r="F141" s="143">
        <v>0</v>
      </c>
      <c r="G141" s="143">
        <v>0</v>
      </c>
      <c r="H141" s="143">
        <v>0</v>
      </c>
      <c r="I141" s="9" t="s">
        <v>240</v>
      </c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</row>
    <row r="142" spans="1:47" x14ac:dyDescent="0.25">
      <c r="A142" s="4" t="s">
        <v>522</v>
      </c>
      <c r="B142" s="143">
        <v>0</v>
      </c>
      <c r="C142" s="143">
        <v>0</v>
      </c>
      <c r="D142" s="143">
        <v>0</v>
      </c>
      <c r="E142" s="143">
        <v>0</v>
      </c>
      <c r="F142" s="143">
        <v>0</v>
      </c>
      <c r="G142" s="143">
        <v>0</v>
      </c>
      <c r="H142" s="143">
        <v>0</v>
      </c>
      <c r="I142" s="9" t="s">
        <v>240</v>
      </c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</row>
    <row r="143" spans="1:47" x14ac:dyDescent="0.25">
      <c r="A143" s="4" t="s">
        <v>524</v>
      </c>
      <c r="B143" s="143">
        <v>0</v>
      </c>
      <c r="C143" s="143">
        <v>0</v>
      </c>
      <c r="D143" s="143">
        <v>0</v>
      </c>
      <c r="E143" s="143">
        <v>0</v>
      </c>
      <c r="F143" s="143">
        <v>0</v>
      </c>
      <c r="G143" s="143">
        <v>0</v>
      </c>
      <c r="H143" s="143">
        <v>0</v>
      </c>
      <c r="I143" s="9" t="s">
        <v>240</v>
      </c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</row>
    <row r="144" spans="1:47" x14ac:dyDescent="0.25">
      <c r="A144" s="4" t="s">
        <v>526</v>
      </c>
      <c r="B144" s="143">
        <v>0</v>
      </c>
      <c r="C144" s="143">
        <v>0</v>
      </c>
      <c r="D144" s="143">
        <v>0</v>
      </c>
      <c r="E144" s="143">
        <v>0</v>
      </c>
      <c r="F144" s="143">
        <v>0</v>
      </c>
      <c r="G144" s="143">
        <v>0</v>
      </c>
      <c r="H144" s="143">
        <v>0</v>
      </c>
      <c r="I144" s="9" t="s">
        <v>240</v>
      </c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</row>
    <row r="145" spans="1:47" x14ac:dyDescent="0.25">
      <c r="A145" s="4" t="s">
        <v>528</v>
      </c>
      <c r="B145" s="143">
        <v>0</v>
      </c>
      <c r="C145" s="143">
        <v>0</v>
      </c>
      <c r="D145" s="143">
        <v>0</v>
      </c>
      <c r="E145" s="143">
        <v>0</v>
      </c>
      <c r="F145" s="143">
        <v>0</v>
      </c>
      <c r="G145" s="143">
        <v>0</v>
      </c>
      <c r="H145" s="143">
        <v>0</v>
      </c>
      <c r="I145" s="9" t="s">
        <v>240</v>
      </c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</row>
    <row r="146" spans="1:47" x14ac:dyDescent="0.25">
      <c r="B146" s="157">
        <f>SUBTOTAL(109,B134:B145)</f>
        <v>0</v>
      </c>
      <c r="C146" s="157">
        <f t="shared" ref="C146:H146" si="10">SUBTOTAL(109,C134:C145)</f>
        <v>0</v>
      </c>
      <c r="D146" s="157">
        <f t="shared" si="10"/>
        <v>0</v>
      </c>
      <c r="E146" s="157">
        <f t="shared" si="10"/>
        <v>0</v>
      </c>
      <c r="F146" s="157">
        <f t="shared" si="10"/>
        <v>167.52</v>
      </c>
      <c r="G146" s="157">
        <f t="shared" si="10"/>
        <v>85.22</v>
      </c>
      <c r="H146" s="157">
        <f t="shared" si="10"/>
        <v>252.74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</row>
    <row r="147" spans="1:47" ht="18.75" x14ac:dyDescent="0.3">
      <c r="A147" s="17" t="s">
        <v>242</v>
      </c>
      <c r="B147" s="18"/>
      <c r="C147" s="18"/>
      <c r="D147" s="18"/>
    </row>
    <row r="148" spans="1:47" ht="18.75" x14ac:dyDescent="0.3">
      <c r="A148" s="121" t="s">
        <v>532</v>
      </c>
      <c r="B148" s="18"/>
      <c r="C148" s="18"/>
      <c r="D148" s="18"/>
      <c r="E148" s="110"/>
    </row>
  </sheetData>
  <sheetProtection password="9E07" sheet="1" objects="1" scenarios="1"/>
  <mergeCells count="1">
    <mergeCell ref="A1:G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AV149"/>
  <sheetViews>
    <sheetView zoomScale="115" zoomScaleNormal="115" workbookViewId="0">
      <pane ySplit="3" topLeftCell="A130" activePane="bottomLeft" state="frozen"/>
      <selection activeCell="A85" sqref="A85"/>
      <selection pane="bottomLeft" activeCell="K135" sqref="K135"/>
    </sheetView>
  </sheetViews>
  <sheetFormatPr baseColWidth="10" defaultRowHeight="15" x14ac:dyDescent="0.25"/>
  <cols>
    <col min="2" max="7" width="15.7109375" customWidth="1"/>
  </cols>
  <sheetData>
    <row r="1" spans="1:48" ht="41.25" customHeight="1" x14ac:dyDescent="0.35">
      <c r="A1" s="161" t="s">
        <v>504</v>
      </c>
      <c r="B1" s="161"/>
      <c r="C1" s="161"/>
      <c r="D1" s="161"/>
      <c r="E1" s="161"/>
      <c r="F1" s="161"/>
      <c r="G1" s="161"/>
    </row>
    <row r="2" spans="1:48" x14ac:dyDescent="0.25">
      <c r="A2" s="2" t="s">
        <v>110</v>
      </c>
      <c r="B2" s="4" t="s">
        <v>432</v>
      </c>
      <c r="C2" s="27" t="s">
        <v>433</v>
      </c>
      <c r="D2" s="27" t="s">
        <v>434</v>
      </c>
      <c r="E2" s="23" t="s">
        <v>435</v>
      </c>
      <c r="F2" s="23" t="s">
        <v>436</v>
      </c>
      <c r="G2" s="23" t="s">
        <v>437</v>
      </c>
      <c r="H2" s="4" t="s">
        <v>109</v>
      </c>
    </row>
    <row r="3" spans="1:48" x14ac:dyDescent="0.25">
      <c r="A3" s="4" t="s">
        <v>241</v>
      </c>
      <c r="B3" s="3" t="s">
        <v>236</v>
      </c>
      <c r="C3" s="3" t="s">
        <v>235</v>
      </c>
      <c r="D3" s="27" t="s">
        <v>99</v>
      </c>
      <c r="E3" s="3" t="s">
        <v>236</v>
      </c>
      <c r="F3" s="3" t="s">
        <v>235</v>
      </c>
      <c r="G3" s="27" t="s">
        <v>99</v>
      </c>
      <c r="H3" s="2"/>
    </row>
    <row r="4" spans="1:48" x14ac:dyDescent="0.25">
      <c r="A4" s="4" t="s">
        <v>0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6">
        <v>0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x14ac:dyDescent="0.25">
      <c r="A5" s="4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6">
        <v>0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 x14ac:dyDescent="0.25">
      <c r="A6" s="4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6">
        <v>0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x14ac:dyDescent="0.25">
      <c r="A7" s="4" t="s">
        <v>3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6">
        <v>0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 x14ac:dyDescent="0.25">
      <c r="A8" s="4" t="s">
        <v>4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6">
        <v>0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 x14ac:dyDescent="0.25">
      <c r="A9" s="4" t="s">
        <v>5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6">
        <v>0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 x14ac:dyDescent="0.25">
      <c r="A10" s="4" t="s">
        <v>6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6">
        <v>0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 x14ac:dyDescent="0.25">
      <c r="A11" s="4" t="s">
        <v>7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6">
        <v>0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 x14ac:dyDescent="0.25">
      <c r="A12" s="4" t="s">
        <v>8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6">
        <v>0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 x14ac:dyDescent="0.25">
      <c r="A13" s="4" t="s">
        <v>9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6">
        <v>0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 x14ac:dyDescent="0.25">
      <c r="A14" s="4" t="s">
        <v>10</v>
      </c>
      <c r="B14" s="5">
        <v>0</v>
      </c>
      <c r="C14" s="5">
        <v>451.96</v>
      </c>
      <c r="D14" s="5">
        <v>0</v>
      </c>
      <c r="E14" s="5">
        <v>0</v>
      </c>
      <c r="F14" s="5">
        <v>0</v>
      </c>
      <c r="G14" s="5">
        <v>0</v>
      </c>
      <c r="H14" s="6">
        <v>451.96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 x14ac:dyDescent="0.25">
      <c r="A15" s="4" t="s">
        <v>11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6">
        <v>0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 x14ac:dyDescent="0.25">
      <c r="A16" s="4"/>
      <c r="B16" s="40">
        <f>SUBTOTAL(109,B4:B15)</f>
        <v>0</v>
      </c>
      <c r="C16" s="40">
        <f t="shared" ref="C16:H16" si="0">SUBTOTAL(109,C4:C15)</f>
        <v>451.96</v>
      </c>
      <c r="D16" s="40">
        <f t="shared" si="0"/>
        <v>0</v>
      </c>
      <c r="E16" s="40">
        <f t="shared" si="0"/>
        <v>0</v>
      </c>
      <c r="F16" s="40">
        <f t="shared" si="0"/>
        <v>0</v>
      </c>
      <c r="G16" s="40">
        <f t="shared" si="0"/>
        <v>0</v>
      </c>
      <c r="H16" s="13">
        <f t="shared" si="0"/>
        <v>451.96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 x14ac:dyDescent="0.25">
      <c r="A17" s="4" t="s">
        <v>12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6">
        <v>0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 x14ac:dyDescent="0.25">
      <c r="A18" s="4" t="s">
        <v>13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6">
        <v>0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 x14ac:dyDescent="0.25">
      <c r="A19" s="4" t="s">
        <v>14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6">
        <v>0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 x14ac:dyDescent="0.25">
      <c r="A20" s="4" t="s">
        <v>15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6">
        <v>0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 x14ac:dyDescent="0.25">
      <c r="A21" s="4" t="s">
        <v>16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6">
        <v>0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 x14ac:dyDescent="0.25">
      <c r="A22" s="4" t="s">
        <v>17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6">
        <v>0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 x14ac:dyDescent="0.25">
      <c r="A23" s="4" t="s">
        <v>18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6">
        <v>0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 x14ac:dyDescent="0.25">
      <c r="A24" s="4" t="s">
        <v>19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6">
        <v>0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 x14ac:dyDescent="0.25">
      <c r="A25" s="4" t="s">
        <v>20</v>
      </c>
      <c r="B25" s="5">
        <v>0</v>
      </c>
      <c r="C25" s="5">
        <v>554.4</v>
      </c>
      <c r="D25" s="5">
        <v>0</v>
      </c>
      <c r="E25" s="5">
        <v>0</v>
      </c>
      <c r="F25" s="5">
        <v>0</v>
      </c>
      <c r="G25" s="5">
        <v>0</v>
      </c>
      <c r="H25" s="6">
        <v>554.4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 x14ac:dyDescent="0.25">
      <c r="A26" s="4" t="s">
        <v>21</v>
      </c>
      <c r="B26" s="5">
        <v>0</v>
      </c>
      <c r="C26" s="5">
        <v>1678.81</v>
      </c>
      <c r="D26" s="5">
        <v>489.06</v>
      </c>
      <c r="E26" s="5">
        <v>0</v>
      </c>
      <c r="F26" s="5">
        <v>0</v>
      </c>
      <c r="G26" s="5">
        <v>0</v>
      </c>
      <c r="H26" s="6">
        <v>2167.87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 x14ac:dyDescent="0.25">
      <c r="A27" s="4" t="s">
        <v>22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6">
        <v>0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 x14ac:dyDescent="0.25">
      <c r="A28" s="4" t="s">
        <v>23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6">
        <v>0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 x14ac:dyDescent="0.25">
      <c r="A29" s="4"/>
      <c r="B29" s="40">
        <v>0</v>
      </c>
      <c r="C29" s="40">
        <f t="shared" ref="C29:H29" si="1">SUBTOTAL(109,C17:C28)</f>
        <v>2233.21</v>
      </c>
      <c r="D29" s="40">
        <f t="shared" si="1"/>
        <v>489.06</v>
      </c>
      <c r="E29" s="40">
        <f t="shared" si="1"/>
        <v>0</v>
      </c>
      <c r="F29" s="40">
        <f t="shared" si="1"/>
        <v>0</v>
      </c>
      <c r="G29" s="40">
        <f t="shared" si="1"/>
        <v>0</v>
      </c>
      <c r="H29" s="13">
        <f t="shared" si="1"/>
        <v>2722.27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 x14ac:dyDescent="0.25">
      <c r="A30" s="4" t="s">
        <v>24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6">
        <v>0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 x14ac:dyDescent="0.25">
      <c r="A31" s="4" t="s">
        <v>25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6">
        <v>0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 x14ac:dyDescent="0.25">
      <c r="A32" s="4" t="s">
        <v>26</v>
      </c>
      <c r="B32" s="5">
        <v>0</v>
      </c>
      <c r="C32" s="5">
        <v>0</v>
      </c>
      <c r="D32" s="5">
        <v>134.19999999999999</v>
      </c>
      <c r="E32" s="5">
        <v>0</v>
      </c>
      <c r="F32" s="5">
        <v>0</v>
      </c>
      <c r="G32" s="5">
        <v>0</v>
      </c>
      <c r="H32" s="6">
        <v>134.19999999999999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 x14ac:dyDescent="0.25">
      <c r="A33" s="4" t="s">
        <v>27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6">
        <v>0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 x14ac:dyDescent="0.25">
      <c r="A34" s="4" t="s">
        <v>28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6">
        <v>0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 x14ac:dyDescent="0.25">
      <c r="A35" s="4" t="s">
        <v>29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6">
        <v>0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 x14ac:dyDescent="0.25">
      <c r="A36" s="4" t="s">
        <v>30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6">
        <v>0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 x14ac:dyDescent="0.25">
      <c r="A37" s="4" t="s">
        <v>31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6">
        <v>0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 x14ac:dyDescent="0.25">
      <c r="A38" s="4" t="s">
        <v>32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6">
        <v>0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 x14ac:dyDescent="0.25">
      <c r="A39" s="4" t="s">
        <v>33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6">
        <v>0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 x14ac:dyDescent="0.25">
      <c r="A40" s="4" t="s">
        <v>34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6">
        <v>0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 x14ac:dyDescent="0.25">
      <c r="A41" s="4" t="s">
        <v>35</v>
      </c>
      <c r="B41" s="5">
        <v>0</v>
      </c>
      <c r="C41" s="5">
        <v>1241.3800000000001</v>
      </c>
      <c r="D41" s="5">
        <v>0</v>
      </c>
      <c r="E41" s="5">
        <v>0</v>
      </c>
      <c r="F41" s="5">
        <v>0</v>
      </c>
      <c r="G41" s="5">
        <v>0</v>
      </c>
      <c r="H41" s="6">
        <v>1241.3800000000001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 x14ac:dyDescent="0.25">
      <c r="A42" s="4"/>
      <c r="B42" s="40">
        <v>0</v>
      </c>
      <c r="C42" s="40">
        <f t="shared" ref="C42:H42" si="2">SUBTOTAL(109,C30:C41)</f>
        <v>1241.3800000000001</v>
      </c>
      <c r="D42" s="40">
        <f t="shared" si="2"/>
        <v>134.19999999999999</v>
      </c>
      <c r="E42" s="40">
        <f t="shared" si="2"/>
        <v>0</v>
      </c>
      <c r="F42" s="40">
        <f t="shared" si="2"/>
        <v>0</v>
      </c>
      <c r="G42" s="40">
        <f t="shared" si="2"/>
        <v>0</v>
      </c>
      <c r="H42" s="13">
        <f t="shared" si="2"/>
        <v>1375.5800000000002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 x14ac:dyDescent="0.25">
      <c r="A43" s="4" t="s">
        <v>36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6">
        <v>0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 x14ac:dyDescent="0.25">
      <c r="A44" s="4" t="s">
        <v>37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6">
        <v>0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 x14ac:dyDescent="0.25">
      <c r="A45" s="4" t="s">
        <v>38</v>
      </c>
      <c r="B45" s="5">
        <v>0</v>
      </c>
      <c r="C45" s="5">
        <v>112.43</v>
      </c>
      <c r="D45" s="5">
        <v>92.48</v>
      </c>
      <c r="E45" s="5">
        <v>0</v>
      </c>
      <c r="F45" s="5">
        <v>0</v>
      </c>
      <c r="G45" s="5">
        <v>0</v>
      </c>
      <c r="H45" s="6">
        <v>204.91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 x14ac:dyDescent="0.25">
      <c r="A46" s="4" t="s">
        <v>39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6">
        <v>0</v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 x14ac:dyDescent="0.25">
      <c r="A47" s="4" t="s">
        <v>40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6">
        <v>0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 x14ac:dyDescent="0.25">
      <c r="A48" s="4" t="s">
        <v>41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6">
        <v>0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spans="1:48" x14ac:dyDescent="0.25">
      <c r="A49" s="4" t="s">
        <v>42</v>
      </c>
      <c r="B49" s="5">
        <v>0</v>
      </c>
      <c r="C49" s="5">
        <v>531.05999999999995</v>
      </c>
      <c r="D49" s="5">
        <v>309.38</v>
      </c>
      <c r="E49" s="5">
        <v>0</v>
      </c>
      <c r="F49" s="5">
        <v>0</v>
      </c>
      <c r="G49" s="5">
        <v>0</v>
      </c>
      <c r="H49" s="6">
        <v>840.44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48" x14ac:dyDescent="0.25">
      <c r="A50" s="4" t="s">
        <v>43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6">
        <v>0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1:48" x14ac:dyDescent="0.25">
      <c r="A51" s="4" t="s">
        <v>44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6">
        <v>0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1:48" x14ac:dyDescent="0.25">
      <c r="A52" s="4" t="s">
        <v>45</v>
      </c>
      <c r="B52" s="5">
        <v>0</v>
      </c>
      <c r="C52" s="5">
        <v>128.36000000000001</v>
      </c>
      <c r="D52" s="5">
        <v>0</v>
      </c>
      <c r="E52" s="5">
        <v>0</v>
      </c>
      <c r="F52" s="5">
        <v>0</v>
      </c>
      <c r="G52" s="5">
        <v>0</v>
      </c>
      <c r="H52" s="6">
        <v>128.36000000000001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1:48" x14ac:dyDescent="0.25">
      <c r="A53" s="4" t="s">
        <v>46</v>
      </c>
      <c r="B53" s="5">
        <v>0</v>
      </c>
      <c r="C53" s="5">
        <v>305.82</v>
      </c>
      <c r="D53" s="5">
        <v>160.08000000000001</v>
      </c>
      <c r="E53" s="5">
        <v>0</v>
      </c>
      <c r="F53" s="5">
        <v>0</v>
      </c>
      <c r="G53" s="5">
        <v>0</v>
      </c>
      <c r="H53" s="6">
        <v>465.9</v>
      </c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1:48" x14ac:dyDescent="0.25">
      <c r="A54" s="4" t="s">
        <v>47</v>
      </c>
      <c r="B54" s="5">
        <v>0</v>
      </c>
      <c r="C54" s="5">
        <v>0</v>
      </c>
      <c r="D54" s="5">
        <v>0</v>
      </c>
      <c r="E54" s="5">
        <v>383.5</v>
      </c>
      <c r="F54" s="5">
        <v>0</v>
      </c>
      <c r="G54" s="5">
        <v>405.6</v>
      </c>
      <c r="H54" s="6">
        <v>789.1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1:48" x14ac:dyDescent="0.25">
      <c r="A55" s="4"/>
      <c r="B55" s="40">
        <v>0</v>
      </c>
      <c r="C55" s="40">
        <f t="shared" ref="C55:H55" si="3">SUBTOTAL(109,C43:C54)</f>
        <v>1077.67</v>
      </c>
      <c r="D55" s="40">
        <f t="shared" si="3"/>
        <v>561.94000000000005</v>
      </c>
      <c r="E55" s="40">
        <f t="shared" si="3"/>
        <v>383.5</v>
      </c>
      <c r="F55" s="40">
        <f t="shared" si="3"/>
        <v>0</v>
      </c>
      <c r="G55" s="40">
        <f t="shared" si="3"/>
        <v>405.6</v>
      </c>
      <c r="H55" s="13">
        <f t="shared" si="3"/>
        <v>2428.71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</row>
    <row r="56" spans="1:48" x14ac:dyDescent="0.25">
      <c r="A56" s="4" t="s">
        <v>48</v>
      </c>
      <c r="B56" s="5">
        <v>0</v>
      </c>
      <c r="C56" s="5">
        <v>617</v>
      </c>
      <c r="D56" s="5">
        <v>0</v>
      </c>
      <c r="E56" s="5">
        <v>0</v>
      </c>
      <c r="F56" s="5">
        <v>118.75</v>
      </c>
      <c r="G56" s="5">
        <v>0</v>
      </c>
      <c r="H56" s="6">
        <v>735.75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1:48" x14ac:dyDescent="0.25">
      <c r="A57" s="4" t="s">
        <v>49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6">
        <v>0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</row>
    <row r="58" spans="1:48" x14ac:dyDescent="0.25">
      <c r="A58" s="4" t="s">
        <v>50</v>
      </c>
      <c r="B58" s="5">
        <v>0</v>
      </c>
      <c r="C58" s="5">
        <v>83.3</v>
      </c>
      <c r="D58" s="5">
        <v>82.05</v>
      </c>
      <c r="E58" s="5">
        <v>0</v>
      </c>
      <c r="F58" s="5">
        <v>0</v>
      </c>
      <c r="G58" s="5">
        <v>0</v>
      </c>
      <c r="H58" s="6">
        <v>165.35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</row>
    <row r="59" spans="1:48" x14ac:dyDescent="0.25">
      <c r="A59" s="4" t="s">
        <v>51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6">
        <v>0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</row>
    <row r="60" spans="1:48" x14ac:dyDescent="0.25">
      <c r="A60" s="4" t="s">
        <v>52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6">
        <v>0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</row>
    <row r="61" spans="1:48" x14ac:dyDescent="0.25">
      <c r="A61" s="4" t="s">
        <v>53</v>
      </c>
      <c r="B61" s="5">
        <v>0</v>
      </c>
      <c r="C61" s="5">
        <v>42.5</v>
      </c>
      <c r="D61" s="5">
        <v>98.4</v>
      </c>
      <c r="E61" s="5">
        <v>0</v>
      </c>
      <c r="F61" s="5">
        <v>0</v>
      </c>
      <c r="G61" s="5">
        <v>0</v>
      </c>
      <c r="H61" s="6">
        <v>140.9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</row>
    <row r="62" spans="1:48" x14ac:dyDescent="0.25">
      <c r="A62" s="4" t="s">
        <v>54</v>
      </c>
      <c r="B62" s="5">
        <v>0</v>
      </c>
      <c r="C62" s="5">
        <v>553.79999999999995</v>
      </c>
      <c r="D62" s="5">
        <v>321.33</v>
      </c>
      <c r="E62" s="5">
        <v>0</v>
      </c>
      <c r="F62" s="5">
        <v>0</v>
      </c>
      <c r="G62" s="5">
        <v>0</v>
      </c>
      <c r="H62" s="6">
        <v>875.13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</row>
    <row r="63" spans="1:48" x14ac:dyDescent="0.25">
      <c r="A63" s="4" t="s">
        <v>55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6">
        <v>0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</row>
    <row r="64" spans="1:48" x14ac:dyDescent="0.25">
      <c r="A64" s="4" t="s">
        <v>56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6">
        <v>0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</row>
    <row r="65" spans="1:48" x14ac:dyDescent="0.25">
      <c r="A65" s="4" t="s">
        <v>57</v>
      </c>
      <c r="B65" s="5">
        <v>0</v>
      </c>
      <c r="C65" s="5">
        <v>591.78</v>
      </c>
      <c r="D65" s="5">
        <v>315.64999999999998</v>
      </c>
      <c r="E65" s="5">
        <v>0</v>
      </c>
      <c r="F65" s="5">
        <v>0</v>
      </c>
      <c r="G65" s="5">
        <v>0</v>
      </c>
      <c r="H65" s="6">
        <v>907.43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</row>
    <row r="66" spans="1:48" x14ac:dyDescent="0.25">
      <c r="A66" s="4" t="s">
        <v>58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6">
        <v>0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</row>
    <row r="67" spans="1:48" x14ac:dyDescent="0.25">
      <c r="A67" s="4" t="s">
        <v>59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6">
        <v>0</v>
      </c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</row>
    <row r="68" spans="1:48" x14ac:dyDescent="0.25">
      <c r="A68" s="4"/>
      <c r="B68" s="40">
        <v>0</v>
      </c>
      <c r="C68" s="40">
        <f t="shared" ref="C68:H68" si="4">SUBTOTAL(109,C56:C67)</f>
        <v>1888.3799999999999</v>
      </c>
      <c r="D68" s="40">
        <f t="shared" si="4"/>
        <v>817.43</v>
      </c>
      <c r="E68" s="40">
        <f t="shared" si="4"/>
        <v>0</v>
      </c>
      <c r="F68" s="40">
        <f t="shared" si="4"/>
        <v>118.75</v>
      </c>
      <c r="G68" s="40">
        <f t="shared" si="4"/>
        <v>0</v>
      </c>
      <c r="H68" s="13">
        <f t="shared" si="4"/>
        <v>2824.56</v>
      </c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</row>
    <row r="69" spans="1:48" x14ac:dyDescent="0.25">
      <c r="A69" s="4" t="s">
        <v>60</v>
      </c>
      <c r="B69" s="5">
        <v>0</v>
      </c>
      <c r="C69" s="5">
        <v>0</v>
      </c>
      <c r="D69" s="5">
        <v>280.08</v>
      </c>
      <c r="E69" s="5">
        <v>0</v>
      </c>
      <c r="F69" s="5">
        <v>0</v>
      </c>
      <c r="G69" s="5">
        <v>0</v>
      </c>
      <c r="H69" s="6">
        <v>280.08</v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</row>
    <row r="70" spans="1:48" x14ac:dyDescent="0.25">
      <c r="A70" s="4" t="s">
        <v>61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6">
        <v>0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</row>
    <row r="71" spans="1:48" x14ac:dyDescent="0.25">
      <c r="A71" s="4" t="s">
        <v>62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6">
        <v>0</v>
      </c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</row>
    <row r="72" spans="1:48" x14ac:dyDescent="0.25">
      <c r="A72" s="4" t="s">
        <v>63</v>
      </c>
      <c r="B72" s="5">
        <v>0</v>
      </c>
      <c r="C72" s="5">
        <v>0</v>
      </c>
      <c r="D72" s="5">
        <v>85</v>
      </c>
      <c r="E72" s="5">
        <v>0</v>
      </c>
      <c r="F72" s="5">
        <v>385</v>
      </c>
      <c r="G72" s="5">
        <v>2709.75</v>
      </c>
      <c r="H72" s="6">
        <v>3179.75</v>
      </c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</row>
    <row r="73" spans="1:48" x14ac:dyDescent="0.25">
      <c r="A73" s="4" t="s">
        <v>64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6">
        <v>0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</row>
    <row r="74" spans="1:48" x14ac:dyDescent="0.25">
      <c r="A74" s="4" t="s">
        <v>65</v>
      </c>
      <c r="B74" s="5">
        <v>0</v>
      </c>
      <c r="C74" s="5">
        <v>643.20000000000005</v>
      </c>
      <c r="D74" s="5">
        <v>563.08000000000004</v>
      </c>
      <c r="E74" s="5">
        <v>0</v>
      </c>
      <c r="F74" s="5">
        <v>0</v>
      </c>
      <c r="G74" s="5">
        <v>0</v>
      </c>
      <c r="H74" s="6">
        <v>1206.28</v>
      </c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</row>
    <row r="75" spans="1:48" x14ac:dyDescent="0.25">
      <c r="A75" s="4" t="s">
        <v>66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6">
        <v>0</v>
      </c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</row>
    <row r="76" spans="1:48" x14ac:dyDescent="0.25">
      <c r="A76" s="4" t="s">
        <v>67</v>
      </c>
      <c r="B76" s="5">
        <v>0</v>
      </c>
      <c r="C76" s="5">
        <v>615.71</v>
      </c>
      <c r="D76" s="5">
        <v>494.6</v>
      </c>
      <c r="E76" s="5">
        <v>0</v>
      </c>
      <c r="F76" s="5">
        <v>0</v>
      </c>
      <c r="G76" s="5">
        <v>0</v>
      </c>
      <c r="H76" s="6">
        <v>1110.31</v>
      </c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</row>
    <row r="77" spans="1:48" x14ac:dyDescent="0.25">
      <c r="A77" s="4" t="s">
        <v>68</v>
      </c>
      <c r="B77" s="5">
        <v>0</v>
      </c>
      <c r="C77" s="5">
        <v>215.73</v>
      </c>
      <c r="D77" s="5">
        <v>0</v>
      </c>
      <c r="E77" s="5">
        <v>0</v>
      </c>
      <c r="F77" s="5">
        <v>0</v>
      </c>
      <c r="G77" s="5">
        <v>0</v>
      </c>
      <c r="H77" s="6">
        <v>215.73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</row>
    <row r="78" spans="1:48" x14ac:dyDescent="0.25">
      <c r="A78" s="4" t="s">
        <v>69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6">
        <v>0</v>
      </c>
      <c r="I78" s="9" t="s">
        <v>240</v>
      </c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</row>
    <row r="79" spans="1:48" x14ac:dyDescent="0.25">
      <c r="A79" s="4" t="s">
        <v>70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6">
        <v>0</v>
      </c>
      <c r="I79" s="9" t="s">
        <v>240</v>
      </c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</row>
    <row r="80" spans="1:48" x14ac:dyDescent="0.25">
      <c r="A80" s="4" t="s">
        <v>71</v>
      </c>
      <c r="B80" s="5">
        <v>0</v>
      </c>
      <c r="C80" s="5">
        <v>102.12</v>
      </c>
      <c r="D80" s="5">
        <v>146.24</v>
      </c>
      <c r="E80" s="5">
        <v>0</v>
      </c>
      <c r="F80" s="5">
        <v>0</v>
      </c>
      <c r="G80" s="5">
        <v>0</v>
      </c>
      <c r="H80" s="6">
        <v>248.36</v>
      </c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</row>
    <row r="81" spans="1:48" x14ac:dyDescent="0.25">
      <c r="A81" s="4"/>
      <c r="B81" s="40">
        <v>0</v>
      </c>
      <c r="C81" s="40">
        <f t="shared" ref="C81:H81" si="5">SUBTOTAL(109,C69:C80)</f>
        <v>1576.7600000000002</v>
      </c>
      <c r="D81" s="40">
        <f t="shared" si="5"/>
        <v>1569.0000000000002</v>
      </c>
      <c r="E81" s="40">
        <f t="shared" si="5"/>
        <v>0</v>
      </c>
      <c r="F81" s="40">
        <f t="shared" si="5"/>
        <v>385</v>
      </c>
      <c r="G81" s="40">
        <f t="shared" si="5"/>
        <v>2709.75</v>
      </c>
      <c r="H81" s="13">
        <f t="shared" si="5"/>
        <v>6240.5099999999993</v>
      </c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</row>
    <row r="82" spans="1:48" x14ac:dyDescent="0.25">
      <c r="A82" s="4" t="s">
        <v>244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6">
        <v>0</v>
      </c>
      <c r="I82" s="9" t="s">
        <v>240</v>
      </c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</row>
    <row r="83" spans="1:48" x14ac:dyDescent="0.25">
      <c r="A83" s="4" t="s">
        <v>246</v>
      </c>
      <c r="B83" s="25">
        <v>407.9</v>
      </c>
      <c r="C83" s="22">
        <v>1230.5999999999999</v>
      </c>
      <c r="D83" s="22">
        <v>798.6</v>
      </c>
      <c r="E83" s="5">
        <v>0</v>
      </c>
      <c r="F83" s="22">
        <v>177.6</v>
      </c>
      <c r="G83" s="5">
        <v>0</v>
      </c>
      <c r="H83" s="22">
        <v>2614.6999999999998</v>
      </c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</row>
    <row r="84" spans="1:48" x14ac:dyDescent="0.25">
      <c r="A84" s="4" t="s">
        <v>250</v>
      </c>
      <c r="B84" s="28">
        <v>792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792</v>
      </c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</row>
    <row r="85" spans="1:48" x14ac:dyDescent="0.25">
      <c r="A85" s="4" t="s">
        <v>254</v>
      </c>
      <c r="B85" s="28">
        <v>0</v>
      </c>
      <c r="C85" s="22">
        <v>282.24</v>
      </c>
      <c r="D85" s="22">
        <v>0</v>
      </c>
      <c r="E85" s="22">
        <v>0</v>
      </c>
      <c r="F85" s="22">
        <v>0</v>
      </c>
      <c r="G85" s="22">
        <v>0</v>
      </c>
      <c r="H85" s="9">
        <v>282.24</v>
      </c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</row>
    <row r="86" spans="1:48" x14ac:dyDescent="0.25">
      <c r="A86" s="4" t="s">
        <v>257</v>
      </c>
      <c r="B86" s="28">
        <v>1123.22</v>
      </c>
      <c r="C86" s="22">
        <v>917</v>
      </c>
      <c r="D86" s="22">
        <v>1779</v>
      </c>
      <c r="E86" s="22">
        <v>0</v>
      </c>
      <c r="F86" s="22">
        <v>533</v>
      </c>
      <c r="G86" s="22">
        <v>264</v>
      </c>
      <c r="H86" s="22">
        <v>4616.22</v>
      </c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</row>
    <row r="87" spans="1:48" x14ac:dyDescent="0.25">
      <c r="A87" s="4" t="s">
        <v>262</v>
      </c>
      <c r="B87" s="33">
        <v>0</v>
      </c>
      <c r="C87" s="9">
        <v>675.56</v>
      </c>
      <c r="D87" s="9">
        <v>996.61</v>
      </c>
      <c r="E87" s="9">
        <v>0</v>
      </c>
      <c r="F87" s="9">
        <v>400.44</v>
      </c>
      <c r="G87" s="9">
        <v>424.88</v>
      </c>
      <c r="H87" s="9">
        <v>2497.4899999999998</v>
      </c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8" x14ac:dyDescent="0.25">
      <c r="A88" s="4" t="s">
        <v>266</v>
      </c>
      <c r="B88" s="33">
        <v>0</v>
      </c>
      <c r="C88" s="9">
        <v>213</v>
      </c>
      <c r="D88" s="9">
        <v>765.6</v>
      </c>
      <c r="E88" s="9">
        <v>0</v>
      </c>
      <c r="F88" s="9">
        <v>0</v>
      </c>
      <c r="G88" s="9">
        <v>0</v>
      </c>
      <c r="H88" s="9">
        <v>978.6</v>
      </c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</row>
    <row r="89" spans="1:48" x14ac:dyDescent="0.25">
      <c r="A89" s="4" t="s">
        <v>268</v>
      </c>
      <c r="B89" s="33">
        <v>70.040000000000006</v>
      </c>
      <c r="C89" s="9">
        <v>0</v>
      </c>
      <c r="D89" s="9">
        <v>206.4</v>
      </c>
      <c r="E89" s="9">
        <v>0</v>
      </c>
      <c r="F89" s="9">
        <v>319.8</v>
      </c>
      <c r="G89" s="9">
        <v>0</v>
      </c>
      <c r="H89" s="9">
        <v>596.24</v>
      </c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</row>
    <row r="90" spans="1:48" x14ac:dyDescent="0.25">
      <c r="A90" s="4" t="s">
        <v>269</v>
      </c>
      <c r="B90" s="33">
        <v>104.7</v>
      </c>
      <c r="C90" s="22">
        <v>35.64</v>
      </c>
      <c r="D90" s="22">
        <v>1276</v>
      </c>
      <c r="E90" s="22">
        <v>0</v>
      </c>
      <c r="F90" s="22">
        <v>356.5</v>
      </c>
      <c r="G90" s="22">
        <v>0</v>
      </c>
      <c r="H90" s="22">
        <v>1772.84</v>
      </c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8" x14ac:dyDescent="0.25">
      <c r="A91" s="4" t="s">
        <v>271</v>
      </c>
      <c r="B91" s="38">
        <v>0</v>
      </c>
      <c r="C91" s="9">
        <v>336.8</v>
      </c>
      <c r="D91" s="9">
        <v>1383.8</v>
      </c>
      <c r="E91" s="9">
        <v>0</v>
      </c>
      <c r="F91" s="9">
        <v>426.4</v>
      </c>
      <c r="G91" s="9">
        <v>581.6</v>
      </c>
      <c r="H91" s="9">
        <v>2728.6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8" x14ac:dyDescent="0.25">
      <c r="A92" s="4" t="s">
        <v>272</v>
      </c>
      <c r="B92" s="38">
        <v>0</v>
      </c>
      <c r="C92" s="9">
        <v>0</v>
      </c>
      <c r="D92" s="9">
        <v>960</v>
      </c>
      <c r="E92" s="9">
        <v>0</v>
      </c>
      <c r="F92" s="9">
        <v>444</v>
      </c>
      <c r="G92" s="9">
        <v>26770.73</v>
      </c>
      <c r="H92" s="9">
        <v>28174.73</v>
      </c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8" x14ac:dyDescent="0.25">
      <c r="A93" s="4" t="s">
        <v>274</v>
      </c>
      <c r="B93" s="38">
        <v>0</v>
      </c>
      <c r="C93" s="9">
        <v>0</v>
      </c>
      <c r="D93" s="9">
        <v>213</v>
      </c>
      <c r="E93" s="9">
        <v>0</v>
      </c>
      <c r="F93" s="9">
        <v>0</v>
      </c>
      <c r="G93" s="9">
        <v>0</v>
      </c>
      <c r="H93" s="9">
        <v>213</v>
      </c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8" x14ac:dyDescent="0.25">
      <c r="B94" s="40">
        <f t="shared" ref="B94:H94" si="6">SUBTOTAL(109,B82:B93)</f>
        <v>2497.8599999999997</v>
      </c>
      <c r="C94" s="40">
        <f t="shared" si="6"/>
        <v>3690.84</v>
      </c>
      <c r="D94" s="40">
        <f t="shared" si="6"/>
        <v>8379.01</v>
      </c>
      <c r="E94" s="40">
        <f t="shared" si="6"/>
        <v>0</v>
      </c>
      <c r="F94" s="40">
        <f t="shared" si="6"/>
        <v>2657.74</v>
      </c>
      <c r="G94" s="40">
        <f>SUBTOTAL(109,G82:G93)</f>
        <v>28041.21</v>
      </c>
      <c r="H94" s="13">
        <f t="shared" si="6"/>
        <v>45266.66</v>
      </c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8" x14ac:dyDescent="0.25">
      <c r="A95" s="4" t="s">
        <v>277</v>
      </c>
      <c r="B95" s="37">
        <v>0</v>
      </c>
      <c r="C95" s="5">
        <v>0</v>
      </c>
      <c r="D95" s="5">
        <v>1942.5</v>
      </c>
      <c r="E95" s="5">
        <v>0</v>
      </c>
      <c r="F95" s="5">
        <v>0</v>
      </c>
      <c r="G95" s="5">
        <v>0</v>
      </c>
      <c r="H95" s="37">
        <v>1942.5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8" x14ac:dyDescent="0.25">
      <c r="A96" s="4" t="s">
        <v>279</v>
      </c>
      <c r="B96" s="53">
        <v>0</v>
      </c>
      <c r="C96" s="9">
        <v>287.39999999999998</v>
      </c>
      <c r="D96" s="9">
        <v>1584.6</v>
      </c>
      <c r="E96" s="9">
        <v>0</v>
      </c>
      <c r="F96" s="9">
        <v>959.4</v>
      </c>
      <c r="G96" s="9">
        <v>254.4</v>
      </c>
      <c r="H96" s="9">
        <v>3085.8</v>
      </c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</row>
    <row r="97" spans="1:47" x14ac:dyDescent="0.25">
      <c r="A97" s="4" t="s">
        <v>283</v>
      </c>
      <c r="B97" s="53">
        <v>0</v>
      </c>
      <c r="C97" s="9">
        <v>431.1</v>
      </c>
      <c r="D97" s="9">
        <v>1326</v>
      </c>
      <c r="E97" s="9">
        <v>0</v>
      </c>
      <c r="F97" s="9">
        <v>479.7</v>
      </c>
      <c r="G97" s="9">
        <v>284.8</v>
      </c>
      <c r="H97" s="9">
        <v>2521.6</v>
      </c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</row>
    <row r="98" spans="1:47" x14ac:dyDescent="0.25">
      <c r="A98" s="4" t="s">
        <v>285</v>
      </c>
      <c r="B98" s="53">
        <v>0</v>
      </c>
      <c r="C98" s="9">
        <v>383.2</v>
      </c>
      <c r="D98" s="9">
        <v>1837.5</v>
      </c>
      <c r="E98" s="9">
        <v>0</v>
      </c>
      <c r="F98" s="9">
        <v>319.8</v>
      </c>
      <c r="G98" s="9">
        <v>0</v>
      </c>
      <c r="H98" s="9">
        <v>2540.5</v>
      </c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</row>
    <row r="99" spans="1:47" x14ac:dyDescent="0.25">
      <c r="A99" s="4" t="s">
        <v>287</v>
      </c>
      <c r="B99" s="53">
        <v>0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x14ac:dyDescent="0.25">
      <c r="A100" s="4" t="s">
        <v>289</v>
      </c>
      <c r="B100" s="53">
        <v>0</v>
      </c>
      <c r="C100" s="9">
        <v>135</v>
      </c>
      <c r="D100" s="9">
        <v>3234</v>
      </c>
      <c r="E100" s="9">
        <v>0</v>
      </c>
      <c r="F100" s="9">
        <v>0</v>
      </c>
      <c r="G100" s="9">
        <v>0</v>
      </c>
      <c r="H100" s="9">
        <v>3369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4" t="s">
        <v>291</v>
      </c>
      <c r="B101" s="53">
        <v>0</v>
      </c>
      <c r="C101" s="9">
        <v>281.39999999999998</v>
      </c>
      <c r="D101" s="9">
        <v>0</v>
      </c>
      <c r="E101" s="9">
        <v>0</v>
      </c>
      <c r="F101" s="9">
        <v>479.7</v>
      </c>
      <c r="G101" s="9">
        <v>251.3</v>
      </c>
      <c r="H101" s="9">
        <v>1012.4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x14ac:dyDescent="0.25">
      <c r="A102" s="4" t="s">
        <v>293</v>
      </c>
      <c r="B102" s="56">
        <v>0</v>
      </c>
      <c r="C102" s="9">
        <v>0</v>
      </c>
      <c r="D102" s="9">
        <v>1650</v>
      </c>
      <c r="E102" s="9">
        <v>0</v>
      </c>
      <c r="F102" s="9">
        <v>177.6</v>
      </c>
      <c r="G102" s="9">
        <v>0</v>
      </c>
      <c r="H102" s="9">
        <v>1827.6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</row>
    <row r="103" spans="1:47" x14ac:dyDescent="0.25">
      <c r="A103" s="4" t="s">
        <v>297</v>
      </c>
      <c r="B103" s="56">
        <v>0</v>
      </c>
      <c r="C103" s="9">
        <v>0</v>
      </c>
      <c r="D103" s="9">
        <v>0</v>
      </c>
      <c r="E103" s="9">
        <v>0</v>
      </c>
      <c r="F103" s="9">
        <v>0</v>
      </c>
      <c r="G103" s="9">
        <v>660</v>
      </c>
      <c r="H103" s="9">
        <v>660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04" spans="1:47" x14ac:dyDescent="0.25">
      <c r="A104" s="4" t="s">
        <v>299</v>
      </c>
      <c r="B104" s="59">
        <v>0</v>
      </c>
      <c r="C104" s="9">
        <v>929.82</v>
      </c>
      <c r="D104" s="9">
        <v>2749.75</v>
      </c>
      <c r="E104" s="9">
        <v>0</v>
      </c>
      <c r="F104" s="9">
        <v>433.6</v>
      </c>
      <c r="G104" s="9">
        <v>261.89999999999998</v>
      </c>
      <c r="H104" s="9">
        <v>4375.07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</row>
    <row r="105" spans="1:47" x14ac:dyDescent="0.25">
      <c r="A105" s="4" t="s">
        <v>301</v>
      </c>
      <c r="B105" s="59">
        <v>0</v>
      </c>
      <c r="C105" s="9">
        <v>436.7</v>
      </c>
      <c r="D105" s="9">
        <v>904.05</v>
      </c>
      <c r="E105" s="9">
        <v>0</v>
      </c>
      <c r="F105" s="9">
        <v>487.8</v>
      </c>
      <c r="G105" s="9">
        <v>530.20000000000005</v>
      </c>
      <c r="H105" s="9">
        <v>2358.75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</row>
    <row r="106" spans="1:47" x14ac:dyDescent="0.25">
      <c r="A106" s="4" t="s">
        <v>304</v>
      </c>
      <c r="B106" s="62">
        <v>0</v>
      </c>
      <c r="C106" s="9">
        <v>121.75</v>
      </c>
      <c r="D106" s="9">
        <v>1530</v>
      </c>
      <c r="E106" s="9">
        <v>0</v>
      </c>
      <c r="F106" s="9">
        <v>0</v>
      </c>
      <c r="G106" s="9">
        <v>72.959999999999994</v>
      </c>
      <c r="H106" s="9">
        <v>1724.71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</row>
    <row r="107" spans="1:47" x14ac:dyDescent="0.25">
      <c r="B107" s="69">
        <v>0</v>
      </c>
      <c r="C107" s="40">
        <f t="shared" ref="C107:H107" si="7">SUBTOTAL(109,C95:C106)</f>
        <v>3006.37</v>
      </c>
      <c r="D107" s="40">
        <f t="shared" si="7"/>
        <v>16758.400000000001</v>
      </c>
      <c r="E107" s="40">
        <f t="shared" si="7"/>
        <v>0</v>
      </c>
      <c r="F107" s="40">
        <f t="shared" si="7"/>
        <v>3337.6</v>
      </c>
      <c r="G107" s="40">
        <f t="shared" si="7"/>
        <v>2315.5600000000004</v>
      </c>
      <c r="H107" s="13">
        <f t="shared" si="7"/>
        <v>25417.93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</row>
    <row r="108" spans="1:47" x14ac:dyDescent="0.25">
      <c r="A108" s="4" t="s">
        <v>307</v>
      </c>
      <c r="B108" s="70">
        <v>0</v>
      </c>
      <c r="C108" s="9">
        <v>866.9</v>
      </c>
      <c r="D108" s="9">
        <v>3842.4</v>
      </c>
      <c r="E108" s="9">
        <v>0</v>
      </c>
      <c r="F108" s="9">
        <v>1300</v>
      </c>
      <c r="G108" s="9">
        <v>953.58</v>
      </c>
      <c r="H108" s="9">
        <v>6962.88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</row>
    <row r="109" spans="1:47" x14ac:dyDescent="0.25">
      <c r="A109" s="4" t="s">
        <v>309</v>
      </c>
      <c r="B109" s="70">
        <v>0</v>
      </c>
      <c r="C109" s="9">
        <v>1299.1099999999999</v>
      </c>
      <c r="D109" s="9">
        <v>956.61</v>
      </c>
      <c r="E109" s="9">
        <v>0</v>
      </c>
      <c r="F109" s="9">
        <v>0</v>
      </c>
      <c r="G109" s="9">
        <v>0</v>
      </c>
      <c r="H109" s="9">
        <v>2255.7199999999998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</row>
    <row r="110" spans="1:47" x14ac:dyDescent="0.25">
      <c r="A110" s="4" t="s">
        <v>311</v>
      </c>
      <c r="B110" s="70">
        <v>0</v>
      </c>
      <c r="C110" s="9">
        <v>121.75</v>
      </c>
      <c r="D110" s="9">
        <v>2830.5</v>
      </c>
      <c r="E110" s="9">
        <v>0</v>
      </c>
      <c r="F110" s="9">
        <v>758.8</v>
      </c>
      <c r="G110" s="9">
        <v>174.57</v>
      </c>
      <c r="H110" s="9">
        <v>3885.62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</row>
    <row r="111" spans="1:47" x14ac:dyDescent="0.25">
      <c r="A111" s="4" t="s">
        <v>317</v>
      </c>
      <c r="B111" s="62">
        <v>0</v>
      </c>
      <c r="C111" s="9">
        <v>1795.58</v>
      </c>
      <c r="D111" s="9">
        <v>2181.59</v>
      </c>
      <c r="E111" s="9">
        <v>0</v>
      </c>
      <c r="F111" s="9">
        <v>1227.08</v>
      </c>
      <c r="G111" s="9">
        <v>889.5</v>
      </c>
      <c r="H111" s="9">
        <v>6093.75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</row>
    <row r="112" spans="1:47" x14ac:dyDescent="0.25">
      <c r="A112" s="4" t="s">
        <v>457</v>
      </c>
      <c r="B112" s="88">
        <v>0</v>
      </c>
      <c r="C112" s="9">
        <v>0</v>
      </c>
      <c r="D112" s="9">
        <v>2231.25</v>
      </c>
      <c r="E112" s="9">
        <v>0</v>
      </c>
      <c r="F112" s="9">
        <v>0</v>
      </c>
      <c r="G112" s="9">
        <v>0</v>
      </c>
      <c r="H112" s="9">
        <v>2231.25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</row>
    <row r="113" spans="1:47" x14ac:dyDescent="0.25">
      <c r="A113" s="4" t="s">
        <v>460</v>
      </c>
      <c r="B113" s="88">
        <v>0</v>
      </c>
      <c r="C113" s="9">
        <v>0</v>
      </c>
      <c r="D113" s="9">
        <v>1530</v>
      </c>
      <c r="E113" s="9">
        <v>0</v>
      </c>
      <c r="F113" s="9">
        <v>0</v>
      </c>
      <c r="G113" s="9">
        <v>0</v>
      </c>
      <c r="H113" s="9">
        <v>1530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</row>
    <row r="114" spans="1:47" x14ac:dyDescent="0.25">
      <c r="A114" s="4" t="s">
        <v>462</v>
      </c>
      <c r="B114" s="88">
        <v>0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 t="s">
        <v>240</v>
      </c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</row>
    <row r="115" spans="1:47" x14ac:dyDescent="0.25">
      <c r="A115" s="4" t="s">
        <v>464</v>
      </c>
      <c r="B115" s="88">
        <v>0</v>
      </c>
      <c r="C115" s="9">
        <v>0</v>
      </c>
      <c r="D115" s="9">
        <v>3298.5</v>
      </c>
      <c r="E115" s="9">
        <v>0</v>
      </c>
      <c r="F115" s="9">
        <v>0</v>
      </c>
      <c r="G115" s="9">
        <v>0</v>
      </c>
      <c r="H115" s="9">
        <v>3298.5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</row>
    <row r="116" spans="1:47" x14ac:dyDescent="0.25">
      <c r="A116" s="4" t="s">
        <v>467</v>
      </c>
      <c r="B116" s="92">
        <v>0</v>
      </c>
      <c r="C116" s="9">
        <v>0</v>
      </c>
      <c r="D116" s="9">
        <v>1275</v>
      </c>
      <c r="E116" s="9">
        <v>0</v>
      </c>
      <c r="F116" s="9">
        <v>0</v>
      </c>
      <c r="G116" s="9">
        <v>0</v>
      </c>
      <c r="H116" s="9">
        <v>1275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</row>
    <row r="117" spans="1:47" x14ac:dyDescent="0.25">
      <c r="A117" s="4" t="s">
        <v>470</v>
      </c>
      <c r="B117" s="95">
        <v>0</v>
      </c>
      <c r="C117" s="9">
        <v>0</v>
      </c>
      <c r="D117" s="9">
        <v>1276</v>
      </c>
      <c r="E117" s="9">
        <v>0</v>
      </c>
      <c r="F117" s="9">
        <v>0</v>
      </c>
      <c r="G117" s="9">
        <v>0</v>
      </c>
      <c r="H117" s="9">
        <v>1276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</row>
    <row r="118" spans="1:47" x14ac:dyDescent="0.25">
      <c r="A118" s="4" t="s">
        <v>474</v>
      </c>
      <c r="B118" s="95">
        <v>0</v>
      </c>
      <c r="C118" s="9">
        <v>0</v>
      </c>
      <c r="D118" s="9">
        <v>1276</v>
      </c>
      <c r="E118" s="9">
        <v>0</v>
      </c>
      <c r="F118" s="9">
        <v>0</v>
      </c>
      <c r="G118" s="9">
        <v>0</v>
      </c>
      <c r="H118" s="9">
        <v>1276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</row>
    <row r="119" spans="1:47" x14ac:dyDescent="0.25">
      <c r="A119" s="4" t="s">
        <v>478</v>
      </c>
      <c r="B119" s="95">
        <v>0</v>
      </c>
      <c r="C119" s="95">
        <v>0</v>
      </c>
      <c r="D119" s="95">
        <v>1276</v>
      </c>
      <c r="E119" s="95">
        <v>0</v>
      </c>
      <c r="F119" s="95">
        <v>0</v>
      </c>
      <c r="G119" s="95">
        <v>0</v>
      </c>
      <c r="H119" s="9">
        <f>+(Tabla12[[#This Row],[203110000]]+Tabla12[[#This Row],[ 0203120000]]+Tabla12[[#This Row],[ 0203190000]]+Tabla12[[#This Row],[ 0203210000]]+Tabla12[[#This Row],[ 0203220000]]+Tabla12[[#This Row],[ 0203290000]])</f>
        <v>1276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</row>
    <row r="120" spans="1:47" x14ac:dyDescent="0.25">
      <c r="A120" s="4"/>
      <c r="B120" s="40">
        <f>SUBTOTAL(109,B108:B119)</f>
        <v>0</v>
      </c>
      <c r="C120" s="40">
        <f t="shared" ref="C120:G120" si="8">SUBTOTAL(109,C108:C119)</f>
        <v>4083.3399999999997</v>
      </c>
      <c r="D120" s="40">
        <f t="shared" si="8"/>
        <v>21973.85</v>
      </c>
      <c r="E120" s="40">
        <f t="shared" si="8"/>
        <v>0</v>
      </c>
      <c r="F120" s="40">
        <f t="shared" si="8"/>
        <v>3285.88</v>
      </c>
      <c r="G120" s="40">
        <f t="shared" si="8"/>
        <v>2017.65</v>
      </c>
      <c r="H120" s="40">
        <f>SUBTOTAL(109,H108:H119)</f>
        <v>31360.720000000001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</row>
    <row r="121" spans="1:47" x14ac:dyDescent="0.25">
      <c r="A121" s="4" t="s">
        <v>479</v>
      </c>
      <c r="B121" s="9">
        <v>0</v>
      </c>
      <c r="C121" s="9">
        <v>1418</v>
      </c>
      <c r="D121" s="9">
        <v>640.5</v>
      </c>
      <c r="E121" s="9">
        <v>0</v>
      </c>
      <c r="F121" s="9">
        <v>0</v>
      </c>
      <c r="G121" s="9">
        <v>0</v>
      </c>
      <c r="H121" s="9">
        <f>+(Tabla12[[#This Row],[203110000]]+Tabla12[[#This Row],[ 0203120000]]+Tabla12[[#This Row],[ 0203190000]]+Tabla12[[#This Row],[ 0203210000]]+Tabla12[[#This Row],[ 0203220000]]+Tabla12[[#This Row],[ 0203290000]])</f>
        <v>2058.5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</row>
    <row r="122" spans="1:47" x14ac:dyDescent="0.25">
      <c r="A122" s="4" t="s">
        <v>480</v>
      </c>
      <c r="B122" s="9">
        <v>0</v>
      </c>
      <c r="C122" s="9">
        <v>966.13</v>
      </c>
      <c r="D122" s="9">
        <v>3029.39</v>
      </c>
      <c r="E122" s="9">
        <v>0</v>
      </c>
      <c r="F122" s="9">
        <v>0</v>
      </c>
      <c r="G122" s="9">
        <v>0</v>
      </c>
      <c r="H122" s="9">
        <f>+(Tabla12[[#This Row],[203110000]]+Tabla12[[#This Row],[ 0203120000]]+Tabla12[[#This Row],[ 0203190000]]+Tabla12[[#This Row],[ 0203210000]]+Tabla12[[#This Row],[ 0203220000]]+Tabla12[[#This Row],[ 0203290000]])</f>
        <v>3995.52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</row>
    <row r="123" spans="1:47" x14ac:dyDescent="0.25">
      <c r="A123" s="4" t="s">
        <v>481</v>
      </c>
      <c r="B123" s="9">
        <v>0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f>+(Tabla12[[#This Row],[203110000]]+Tabla12[[#This Row],[ 0203120000]]+Tabla12[[#This Row],[ 0203190000]]+Tabla12[[#This Row],[ 0203210000]]+Tabla12[[#This Row],[ 0203220000]]+Tabla12[[#This Row],[ 0203290000]])</f>
        <v>0</v>
      </c>
      <c r="I123" s="9" t="s">
        <v>240</v>
      </c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</row>
    <row r="124" spans="1:47" x14ac:dyDescent="0.25">
      <c r="A124" s="4" t="s">
        <v>483</v>
      </c>
      <c r="B124" s="95">
        <v>0</v>
      </c>
      <c r="C124" s="95">
        <v>0</v>
      </c>
      <c r="D124" s="95">
        <v>0</v>
      </c>
      <c r="E124" s="95">
        <v>0</v>
      </c>
      <c r="F124" s="95">
        <v>0</v>
      </c>
      <c r="G124" s="95">
        <v>0</v>
      </c>
      <c r="H124" s="9">
        <f>+(Tabla12[[#This Row],[203110000]]+Tabla12[[#This Row],[ 0203120000]]+Tabla12[[#This Row],[ 0203190000]]+Tabla12[[#This Row],[ 0203210000]]+Tabla12[[#This Row],[ 0203220000]]+Tabla12[[#This Row],[ 0203290000]])</f>
        <v>0</v>
      </c>
      <c r="I124" s="9" t="s">
        <v>240</v>
      </c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</row>
    <row r="125" spans="1:47" x14ac:dyDescent="0.25">
      <c r="A125" s="4" t="s">
        <v>484</v>
      </c>
      <c r="B125" s="9">
        <v>0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f>+(Tabla12[[#This Row],[203110000]]+Tabla12[[#This Row],[ 0203120000]]+Tabla12[[#This Row],[ 0203190000]]+Tabla12[[#This Row],[ 0203210000]]+Tabla12[[#This Row],[ 0203220000]]+Tabla12[[#This Row],[ 0203290000]])</f>
        <v>0</v>
      </c>
      <c r="I125" s="9" t="s">
        <v>240</v>
      </c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</row>
    <row r="126" spans="1:47" x14ac:dyDescent="0.25">
      <c r="A126" s="4" t="s">
        <v>486</v>
      </c>
      <c r="B126" s="95">
        <v>0</v>
      </c>
      <c r="C126" s="95">
        <v>0</v>
      </c>
      <c r="D126" s="95">
        <v>0</v>
      </c>
      <c r="E126" s="95">
        <v>0</v>
      </c>
      <c r="F126" s="95">
        <v>0</v>
      </c>
      <c r="G126" s="95">
        <v>0</v>
      </c>
      <c r="H126" s="9">
        <f>+(Tabla12[[#This Row],[203110000]]+Tabla12[[#This Row],[ 0203120000]]+Tabla12[[#This Row],[ 0203190000]]+Tabla12[[#This Row],[ 0203210000]]+Tabla12[[#This Row],[ 0203220000]]+Tabla12[[#This Row],[ 0203290000]])</f>
        <v>0</v>
      </c>
      <c r="I126" s="9" t="s">
        <v>240</v>
      </c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</row>
    <row r="127" spans="1:47" x14ac:dyDescent="0.25">
      <c r="A127" s="4" t="s">
        <v>487</v>
      </c>
      <c r="B127" s="9">
        <v>0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f>+(Tabla12[[#This Row],[203110000]]+Tabla12[[#This Row],[ 0203120000]]+Tabla12[[#This Row],[ 0203190000]]+Tabla12[[#This Row],[ 0203210000]]+Tabla12[[#This Row],[ 0203220000]]+Tabla12[[#This Row],[ 0203290000]])</f>
        <v>0</v>
      </c>
      <c r="I127" s="9" t="s">
        <v>240</v>
      </c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</row>
    <row r="128" spans="1:47" x14ac:dyDescent="0.25">
      <c r="A128" s="4" t="s">
        <v>488</v>
      </c>
      <c r="B128" s="95">
        <v>0</v>
      </c>
      <c r="C128" s="95">
        <v>0</v>
      </c>
      <c r="D128" s="95">
        <v>0</v>
      </c>
      <c r="E128" s="95">
        <v>0</v>
      </c>
      <c r="F128" s="95">
        <v>0</v>
      </c>
      <c r="G128" s="95">
        <v>0</v>
      </c>
      <c r="H128" s="9">
        <f>+(Tabla12[[#This Row],[203110000]]+Tabla12[[#This Row],[ 0203120000]]+Tabla12[[#This Row],[ 0203190000]]+Tabla12[[#This Row],[ 0203210000]]+Tabla12[[#This Row],[ 0203220000]]+Tabla12[[#This Row],[ 0203290000]])</f>
        <v>0</v>
      </c>
      <c r="I128" s="9" t="s">
        <v>240</v>
      </c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</row>
    <row r="129" spans="1:47" x14ac:dyDescent="0.25">
      <c r="A129" s="4" t="s">
        <v>489</v>
      </c>
      <c r="B129" s="9">
        <v>0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f>+(Tabla12[[#This Row],[203110000]]+Tabla12[[#This Row],[ 0203120000]]+Tabla12[[#This Row],[ 0203190000]]+Tabla12[[#This Row],[ 0203210000]]+Tabla12[[#This Row],[ 0203220000]]+Tabla12[[#This Row],[ 0203290000]])</f>
        <v>0</v>
      </c>
      <c r="I129" s="9" t="s">
        <v>240</v>
      </c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</row>
    <row r="130" spans="1:47" x14ac:dyDescent="0.25">
      <c r="A130" s="4" t="s">
        <v>490</v>
      </c>
      <c r="B130" s="95">
        <v>0</v>
      </c>
      <c r="C130" s="95">
        <v>0</v>
      </c>
      <c r="D130" s="95">
        <v>0</v>
      </c>
      <c r="E130" s="95">
        <v>0</v>
      </c>
      <c r="F130" s="95">
        <v>0</v>
      </c>
      <c r="G130" s="95">
        <v>0</v>
      </c>
      <c r="H130" s="9">
        <f>+(Tabla12[[#This Row],[203110000]]+Tabla12[[#This Row],[ 0203120000]]+Tabla12[[#This Row],[ 0203190000]]+Tabla12[[#This Row],[ 0203210000]]+Tabla12[[#This Row],[ 0203220000]]+Tabla12[[#This Row],[ 0203290000]])</f>
        <v>0</v>
      </c>
      <c r="I130" s="9" t="s">
        <v>240</v>
      </c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</row>
    <row r="131" spans="1:47" x14ac:dyDescent="0.25">
      <c r="A131" s="4" t="s">
        <v>491</v>
      </c>
      <c r="B131" s="9">
        <v>0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f>+(Tabla12[[#This Row],[203110000]]+Tabla12[[#This Row],[ 0203120000]]+Tabla12[[#This Row],[ 0203190000]]+Tabla12[[#This Row],[ 0203210000]]+Tabla12[[#This Row],[ 0203220000]]+Tabla12[[#This Row],[ 0203290000]])</f>
        <v>0</v>
      </c>
      <c r="I131" s="9" t="s">
        <v>240</v>
      </c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</row>
    <row r="132" spans="1:47" x14ac:dyDescent="0.25">
      <c r="A132" s="4" t="s">
        <v>493</v>
      </c>
      <c r="B132" s="95">
        <v>0</v>
      </c>
      <c r="C132" s="95">
        <v>0</v>
      </c>
      <c r="D132" s="95">
        <v>0</v>
      </c>
      <c r="E132" s="95">
        <v>0</v>
      </c>
      <c r="F132" s="95">
        <v>0</v>
      </c>
      <c r="G132" s="95">
        <v>0</v>
      </c>
      <c r="H132" s="9">
        <f>+(Tabla12[[#This Row],[203110000]]+Tabla12[[#This Row],[ 0203120000]]+Tabla12[[#This Row],[ 0203190000]]+Tabla12[[#This Row],[ 0203210000]]+Tabla12[[#This Row],[ 0203220000]]+Tabla12[[#This Row],[ 0203290000]])</f>
        <v>0</v>
      </c>
      <c r="I132" s="9" t="s">
        <v>240</v>
      </c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</row>
    <row r="133" spans="1:47" x14ac:dyDescent="0.25">
      <c r="A133" s="4"/>
      <c r="B133" s="40">
        <f>SUBTOTAL(109,B121:B131)</f>
        <v>0</v>
      </c>
      <c r="C133" s="40">
        <f t="shared" ref="C133:H133" si="9">SUBTOTAL(109,C121:C131)</f>
        <v>2384.13</v>
      </c>
      <c r="D133" s="40">
        <f t="shared" si="9"/>
        <v>3669.89</v>
      </c>
      <c r="E133" s="40">
        <f t="shared" si="9"/>
        <v>0</v>
      </c>
      <c r="F133" s="40">
        <f t="shared" si="9"/>
        <v>0</v>
      </c>
      <c r="G133" s="40">
        <f t="shared" si="9"/>
        <v>0</v>
      </c>
      <c r="H133" s="40">
        <f t="shared" si="9"/>
        <v>6054.02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</row>
    <row r="134" spans="1:47" x14ac:dyDescent="0.25">
      <c r="A134" s="4" t="s">
        <v>494</v>
      </c>
      <c r="B134" s="95">
        <v>0</v>
      </c>
      <c r="C134" s="95">
        <v>0</v>
      </c>
      <c r="D134" s="95">
        <v>0</v>
      </c>
      <c r="E134" s="95">
        <v>0</v>
      </c>
      <c r="F134" s="95">
        <v>0</v>
      </c>
      <c r="G134" s="95">
        <v>0</v>
      </c>
      <c r="H134" s="9">
        <f>+(Tabla12[[#This Row],[203110000]]+Tabla12[[#This Row],[ 0203120000]]+Tabla12[[#This Row],[ 0203190000]]+Tabla12[[#This Row],[ 0203210000]]+Tabla12[[#This Row],[ 0203220000]]+Tabla12[[#This Row],[ 0203290000]])</f>
        <v>0</v>
      </c>
      <c r="I134" s="9" t="s">
        <v>240</v>
      </c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</row>
    <row r="135" spans="1:47" x14ac:dyDescent="0.25">
      <c r="A135" s="4" t="s">
        <v>508</v>
      </c>
      <c r="B135" s="123">
        <v>0</v>
      </c>
      <c r="C135" s="123">
        <v>0</v>
      </c>
      <c r="D135" s="123">
        <v>0</v>
      </c>
      <c r="E135" s="123">
        <v>0</v>
      </c>
      <c r="F135" s="123">
        <v>0</v>
      </c>
      <c r="G135" s="123">
        <v>0</v>
      </c>
      <c r="H135" s="123">
        <v>0</v>
      </c>
      <c r="I135" s="9" t="s">
        <v>240</v>
      </c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</row>
    <row r="136" spans="1:47" x14ac:dyDescent="0.25">
      <c r="A136" s="4" t="s">
        <v>510</v>
      </c>
      <c r="B136" s="128">
        <v>0</v>
      </c>
      <c r="C136" s="9">
        <v>0</v>
      </c>
      <c r="D136" s="9">
        <v>0</v>
      </c>
      <c r="E136" s="9">
        <v>0</v>
      </c>
      <c r="F136" s="9">
        <v>382.95</v>
      </c>
      <c r="G136" s="9">
        <v>194.8</v>
      </c>
      <c r="H136" s="9">
        <v>577.75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</row>
    <row r="137" spans="1:47" x14ac:dyDescent="0.25">
      <c r="A137" s="4" t="s">
        <v>512</v>
      </c>
      <c r="B137" s="141">
        <v>0</v>
      </c>
      <c r="C137" s="141">
        <v>0</v>
      </c>
      <c r="D137" s="141">
        <v>0</v>
      </c>
      <c r="E137" s="141">
        <v>0</v>
      </c>
      <c r="F137" s="141">
        <v>0</v>
      </c>
      <c r="G137" s="141">
        <v>0</v>
      </c>
      <c r="H137" s="141">
        <v>0</v>
      </c>
      <c r="I137" s="9" t="s">
        <v>240</v>
      </c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</row>
    <row r="138" spans="1:47" x14ac:dyDescent="0.25">
      <c r="A138" s="4" t="s">
        <v>514</v>
      </c>
      <c r="B138" s="141">
        <v>0</v>
      </c>
      <c r="C138" s="141">
        <v>0</v>
      </c>
      <c r="D138" s="141">
        <v>0</v>
      </c>
      <c r="E138" s="141">
        <v>0</v>
      </c>
      <c r="F138" s="141">
        <v>0</v>
      </c>
      <c r="G138" s="141">
        <v>0</v>
      </c>
      <c r="H138" s="141">
        <v>0</v>
      </c>
      <c r="I138" s="9" t="s">
        <v>240</v>
      </c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</row>
    <row r="139" spans="1:47" x14ac:dyDescent="0.25">
      <c r="A139" s="4" t="s">
        <v>516</v>
      </c>
      <c r="B139" s="143">
        <v>0</v>
      </c>
      <c r="C139" s="143">
        <v>0</v>
      </c>
      <c r="D139" s="143">
        <v>0</v>
      </c>
      <c r="E139" s="143">
        <v>0</v>
      </c>
      <c r="F139" s="143">
        <v>0</v>
      </c>
      <c r="G139" s="143">
        <v>0</v>
      </c>
      <c r="H139" s="143">
        <v>0</v>
      </c>
      <c r="I139" s="9" t="s">
        <v>240</v>
      </c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</row>
    <row r="140" spans="1:47" x14ac:dyDescent="0.25">
      <c r="A140" s="4" t="s">
        <v>518</v>
      </c>
      <c r="B140" s="143">
        <v>0</v>
      </c>
      <c r="C140" s="143">
        <v>0</v>
      </c>
      <c r="D140" s="143">
        <v>0</v>
      </c>
      <c r="E140" s="143">
        <v>0</v>
      </c>
      <c r="F140" s="143">
        <v>0</v>
      </c>
      <c r="G140" s="143">
        <v>0</v>
      </c>
      <c r="H140" s="143">
        <v>0</v>
      </c>
      <c r="I140" s="9" t="s">
        <v>240</v>
      </c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</row>
    <row r="141" spans="1:47" x14ac:dyDescent="0.25">
      <c r="A141" s="4" t="s">
        <v>520</v>
      </c>
      <c r="B141" s="143">
        <v>0</v>
      </c>
      <c r="C141" s="143">
        <v>0</v>
      </c>
      <c r="D141" s="143">
        <v>0</v>
      </c>
      <c r="E141" s="143">
        <v>0</v>
      </c>
      <c r="F141" s="143">
        <v>0</v>
      </c>
      <c r="G141" s="143">
        <v>0</v>
      </c>
      <c r="H141" s="143">
        <v>0</v>
      </c>
      <c r="I141" s="9" t="s">
        <v>240</v>
      </c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</row>
    <row r="142" spans="1:47" x14ac:dyDescent="0.25">
      <c r="A142" s="4" t="s">
        <v>522</v>
      </c>
      <c r="B142" s="143">
        <v>0</v>
      </c>
      <c r="C142" s="143">
        <v>0</v>
      </c>
      <c r="D142" s="143">
        <v>0</v>
      </c>
      <c r="E142" s="143">
        <v>0</v>
      </c>
      <c r="F142" s="143">
        <v>0</v>
      </c>
      <c r="G142" s="143">
        <v>0</v>
      </c>
      <c r="H142" s="143">
        <v>0</v>
      </c>
      <c r="I142" s="9" t="s">
        <v>240</v>
      </c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</row>
    <row r="143" spans="1:47" x14ac:dyDescent="0.25">
      <c r="A143" s="4" t="s">
        <v>524</v>
      </c>
      <c r="B143" s="143">
        <v>0</v>
      </c>
      <c r="C143" s="143">
        <v>0</v>
      </c>
      <c r="D143" s="143">
        <v>0</v>
      </c>
      <c r="E143" s="143">
        <v>0</v>
      </c>
      <c r="F143" s="143">
        <v>0</v>
      </c>
      <c r="G143" s="143">
        <v>0</v>
      </c>
      <c r="H143" s="143">
        <v>0</v>
      </c>
      <c r="I143" s="9" t="s">
        <v>240</v>
      </c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</row>
    <row r="144" spans="1:47" x14ac:dyDescent="0.25">
      <c r="A144" s="4" t="s">
        <v>526</v>
      </c>
      <c r="B144" s="143">
        <v>0</v>
      </c>
      <c r="C144" s="143">
        <v>0</v>
      </c>
      <c r="D144" s="143">
        <v>0</v>
      </c>
      <c r="E144" s="143">
        <v>0</v>
      </c>
      <c r="F144" s="143">
        <v>0</v>
      </c>
      <c r="G144" s="143">
        <v>0</v>
      </c>
      <c r="H144" s="143">
        <v>0</v>
      </c>
      <c r="I144" s="9" t="s">
        <v>240</v>
      </c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</row>
    <row r="145" spans="1:47" x14ac:dyDescent="0.25">
      <c r="A145" s="4" t="s">
        <v>528</v>
      </c>
      <c r="B145" s="143">
        <v>0</v>
      </c>
      <c r="C145" s="143">
        <v>0</v>
      </c>
      <c r="D145" s="143">
        <v>0</v>
      </c>
      <c r="E145" s="143">
        <v>0</v>
      </c>
      <c r="F145" s="143">
        <v>0</v>
      </c>
      <c r="G145" s="143">
        <v>0</v>
      </c>
      <c r="H145" s="143">
        <v>0</v>
      </c>
      <c r="I145" s="9" t="s">
        <v>240</v>
      </c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</row>
    <row r="146" spans="1:47" x14ac:dyDescent="0.25">
      <c r="B146" s="157">
        <f>SUBTOTAL(109,B134:B144)</f>
        <v>0</v>
      </c>
      <c r="C146" s="157">
        <f t="shared" ref="C146:H146" si="10">SUBTOTAL(109,C134:C144)</f>
        <v>0</v>
      </c>
      <c r="D146" s="157">
        <f t="shared" si="10"/>
        <v>0</v>
      </c>
      <c r="E146" s="157">
        <f t="shared" si="10"/>
        <v>0</v>
      </c>
      <c r="F146" s="157">
        <f t="shared" si="10"/>
        <v>382.95</v>
      </c>
      <c r="G146" s="157">
        <f t="shared" si="10"/>
        <v>194.8</v>
      </c>
      <c r="H146" s="157">
        <f t="shared" si="10"/>
        <v>577.75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</row>
    <row r="147" spans="1:47" x14ac:dyDescent="0.25">
      <c r="B147" s="156"/>
      <c r="C147" s="156"/>
      <c r="D147" s="156"/>
      <c r="E147" s="156"/>
      <c r="F147" s="156"/>
      <c r="G147" s="156"/>
      <c r="H147" s="156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</row>
    <row r="148" spans="1:47" ht="18.75" x14ac:dyDescent="0.3">
      <c r="A148" s="17" t="s">
        <v>242</v>
      </c>
      <c r="B148" s="18"/>
      <c r="C148" s="18"/>
      <c r="D148" s="18"/>
    </row>
    <row r="149" spans="1:47" ht="18.75" x14ac:dyDescent="0.3">
      <c r="A149" s="121" t="s">
        <v>530</v>
      </c>
      <c r="B149" s="18"/>
      <c r="C149" s="18"/>
      <c r="D149" s="18"/>
    </row>
  </sheetData>
  <sheetProtection password="9E07" sheet="1" objects="1" scenarios="1"/>
  <mergeCells count="1">
    <mergeCell ref="A1:G1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U149"/>
  <sheetViews>
    <sheetView zoomScaleNormal="100" workbookViewId="0">
      <pane ySplit="3" topLeftCell="A127" activePane="bottomLeft" state="frozen"/>
      <selection activeCell="A85" sqref="A85"/>
      <selection pane="bottomLeft" activeCell="B146" sqref="B146"/>
    </sheetView>
  </sheetViews>
  <sheetFormatPr baseColWidth="10" defaultRowHeight="15" x14ac:dyDescent="0.25"/>
  <cols>
    <col min="1" max="1" width="12.42578125" customWidth="1"/>
    <col min="2" max="2" width="12" bestFit="1" customWidth="1"/>
    <col min="21" max="21" width="12.42578125" customWidth="1"/>
  </cols>
  <sheetData>
    <row r="1" spans="1:47" ht="54.75" customHeight="1" x14ac:dyDescent="0.35">
      <c r="A1" s="160" t="s">
        <v>505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</row>
    <row r="2" spans="1:47" x14ac:dyDescent="0.25">
      <c r="A2" s="4" t="s">
        <v>110</v>
      </c>
      <c r="B2" s="23" t="s">
        <v>438</v>
      </c>
      <c r="C2" s="23" t="s">
        <v>439</v>
      </c>
      <c r="D2" s="23" t="s">
        <v>440</v>
      </c>
      <c r="E2" s="23" t="s">
        <v>441</v>
      </c>
      <c r="F2" s="23" t="s">
        <v>442</v>
      </c>
      <c r="G2" s="23" t="s">
        <v>443</v>
      </c>
      <c r="H2" s="23" t="s">
        <v>444</v>
      </c>
      <c r="I2" s="23" t="s">
        <v>445</v>
      </c>
      <c r="J2" s="23" t="s">
        <v>446</v>
      </c>
      <c r="K2" s="23" t="s">
        <v>447</v>
      </c>
      <c r="L2" s="23" t="s">
        <v>448</v>
      </c>
      <c r="M2" s="23" t="s">
        <v>449</v>
      </c>
      <c r="N2" s="23" t="s">
        <v>450</v>
      </c>
      <c r="O2" s="23" t="s">
        <v>451</v>
      </c>
      <c r="P2" s="23" t="s">
        <v>452</v>
      </c>
      <c r="Q2" s="23" t="s">
        <v>453</v>
      </c>
      <c r="R2" s="23" t="s">
        <v>454</v>
      </c>
      <c r="S2" s="23" t="s">
        <v>455</v>
      </c>
      <c r="T2" s="23" t="s">
        <v>456</v>
      </c>
      <c r="U2" s="4" t="s">
        <v>109</v>
      </c>
    </row>
    <row r="3" spans="1:47" x14ac:dyDescent="0.25">
      <c r="A3" s="4" t="s">
        <v>241</v>
      </c>
      <c r="B3" s="3" t="s">
        <v>225</v>
      </c>
      <c r="C3" s="3" t="s">
        <v>226</v>
      </c>
      <c r="D3" s="3" t="s">
        <v>227</v>
      </c>
      <c r="E3" s="3" t="s">
        <v>228</v>
      </c>
      <c r="F3" s="3" t="s">
        <v>229</v>
      </c>
      <c r="G3" s="3" t="s">
        <v>230</v>
      </c>
      <c r="H3" s="3" t="s">
        <v>231</v>
      </c>
      <c r="I3" s="3" t="s">
        <v>232</v>
      </c>
      <c r="J3" s="3" t="s">
        <v>227</v>
      </c>
      <c r="K3" s="3" t="s">
        <v>228</v>
      </c>
      <c r="L3" s="3" t="s">
        <v>229</v>
      </c>
      <c r="M3" s="3" t="s">
        <v>230</v>
      </c>
      <c r="N3" s="3" t="s">
        <v>231</v>
      </c>
      <c r="O3" s="3" t="s">
        <v>232</v>
      </c>
      <c r="P3" s="3" t="s">
        <v>225</v>
      </c>
      <c r="Q3" s="3" t="s">
        <v>139</v>
      </c>
      <c r="R3" s="3" t="s">
        <v>139</v>
      </c>
      <c r="S3" s="3" t="s">
        <v>233</v>
      </c>
      <c r="T3" s="3" t="s">
        <v>72</v>
      </c>
      <c r="U3" s="2"/>
    </row>
    <row r="4" spans="1:47" x14ac:dyDescent="0.25">
      <c r="A4" s="4" t="s">
        <v>0</v>
      </c>
      <c r="B4" s="5">
        <v>0</v>
      </c>
      <c r="C4" s="5">
        <v>0</v>
      </c>
      <c r="D4" s="5">
        <v>81546.720000000001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43444.56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6">
        <v>124991.28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</row>
    <row r="5" spans="1:47" x14ac:dyDescent="0.25">
      <c r="A5" s="4" t="s">
        <v>1</v>
      </c>
      <c r="B5" s="5">
        <v>57.16</v>
      </c>
      <c r="C5" s="5">
        <v>0</v>
      </c>
      <c r="D5" s="5">
        <v>122320.08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3413.5</v>
      </c>
      <c r="L5" s="5">
        <v>0</v>
      </c>
      <c r="M5" s="5">
        <v>0</v>
      </c>
      <c r="N5" s="5">
        <v>0</v>
      </c>
      <c r="O5" s="5">
        <v>79486.83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6">
        <v>205277.57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x14ac:dyDescent="0.25">
      <c r="A6" s="4" t="s">
        <v>2</v>
      </c>
      <c r="B6" s="5">
        <v>0</v>
      </c>
      <c r="C6" s="5">
        <v>57.16</v>
      </c>
      <c r="D6" s="5">
        <v>81546.720000000001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88337.07</v>
      </c>
      <c r="P6" s="5">
        <v>0</v>
      </c>
      <c r="Q6" s="5">
        <v>0</v>
      </c>
      <c r="R6" s="5">
        <v>0</v>
      </c>
      <c r="S6" s="5">
        <v>0</v>
      </c>
      <c r="T6" s="5">
        <v>12047.54</v>
      </c>
      <c r="U6" s="6">
        <v>181988.49</v>
      </c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x14ac:dyDescent="0.25">
      <c r="A7" s="4" t="s">
        <v>3</v>
      </c>
      <c r="B7" s="5">
        <v>103205.4</v>
      </c>
      <c r="C7" s="5">
        <v>0</v>
      </c>
      <c r="D7" s="5">
        <v>81546.720000000001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1209.21</v>
      </c>
      <c r="L7" s="5">
        <v>0</v>
      </c>
      <c r="M7" s="5">
        <v>0</v>
      </c>
      <c r="N7" s="5">
        <v>0</v>
      </c>
      <c r="O7" s="5">
        <v>76322.86</v>
      </c>
      <c r="P7" s="5">
        <v>0</v>
      </c>
      <c r="Q7" s="5">
        <v>0</v>
      </c>
      <c r="R7" s="5">
        <v>0</v>
      </c>
      <c r="S7" s="5">
        <v>0</v>
      </c>
      <c r="T7" s="5">
        <v>1741.81</v>
      </c>
      <c r="U7" s="6">
        <v>264026</v>
      </c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x14ac:dyDescent="0.25">
      <c r="A8" s="4" t="s">
        <v>4</v>
      </c>
      <c r="B8" s="5">
        <v>247692.96</v>
      </c>
      <c r="C8" s="5">
        <v>41997.66</v>
      </c>
      <c r="D8" s="5">
        <v>40773.360000000001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66731.78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6">
        <v>397195.76</v>
      </c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x14ac:dyDescent="0.25">
      <c r="A9" s="4" t="s">
        <v>5</v>
      </c>
      <c r="B9" s="5">
        <v>144487.56</v>
      </c>
      <c r="C9" s="5">
        <v>139885.23000000001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61160.04</v>
      </c>
      <c r="K9" s="5">
        <v>6848.13</v>
      </c>
      <c r="L9" s="5">
        <v>0</v>
      </c>
      <c r="M9" s="5">
        <v>0</v>
      </c>
      <c r="N9" s="5">
        <v>0</v>
      </c>
      <c r="O9" s="5">
        <v>77947.320000000007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6">
        <v>430328.28</v>
      </c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x14ac:dyDescent="0.25">
      <c r="A10" s="4" t="s">
        <v>6</v>
      </c>
      <c r="B10" s="5">
        <v>165128.64000000001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81546.720000000001</v>
      </c>
      <c r="K10" s="5">
        <v>0</v>
      </c>
      <c r="L10" s="5">
        <v>0</v>
      </c>
      <c r="M10" s="5">
        <v>0</v>
      </c>
      <c r="N10" s="5">
        <v>0</v>
      </c>
      <c r="O10" s="5">
        <v>43010.2</v>
      </c>
      <c r="P10" s="5">
        <v>0</v>
      </c>
      <c r="Q10" s="5">
        <v>0</v>
      </c>
      <c r="R10" s="5">
        <v>0</v>
      </c>
      <c r="S10" s="5">
        <v>0</v>
      </c>
      <c r="T10" s="5">
        <v>3367.51</v>
      </c>
      <c r="U10" s="6">
        <v>293053.07</v>
      </c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x14ac:dyDescent="0.25">
      <c r="A11" s="4" t="s">
        <v>7</v>
      </c>
      <c r="B11" s="5">
        <v>82564.320000000007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85236.78</v>
      </c>
      <c r="P11" s="5">
        <v>0</v>
      </c>
      <c r="Q11" s="5">
        <v>0</v>
      </c>
      <c r="R11" s="5">
        <v>0</v>
      </c>
      <c r="S11" s="5">
        <v>0</v>
      </c>
      <c r="T11" s="5">
        <v>13250.47</v>
      </c>
      <c r="U11" s="6">
        <v>181051.57</v>
      </c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x14ac:dyDescent="0.25">
      <c r="A12" s="4" t="s">
        <v>8</v>
      </c>
      <c r="B12" s="5">
        <v>82564.320000000007</v>
      </c>
      <c r="C12" s="5">
        <v>0</v>
      </c>
      <c r="D12" s="5">
        <v>0</v>
      </c>
      <c r="E12" s="5">
        <v>1846.94</v>
      </c>
      <c r="F12" s="5">
        <v>0</v>
      </c>
      <c r="G12" s="5">
        <v>0</v>
      </c>
      <c r="H12" s="5">
        <v>0</v>
      </c>
      <c r="I12" s="5">
        <v>0</v>
      </c>
      <c r="J12" s="5">
        <v>81546.720000000001</v>
      </c>
      <c r="K12" s="5">
        <v>0</v>
      </c>
      <c r="L12" s="5">
        <v>0</v>
      </c>
      <c r="M12" s="5">
        <v>0</v>
      </c>
      <c r="N12" s="5">
        <v>0</v>
      </c>
      <c r="O12" s="5">
        <v>88889.88</v>
      </c>
      <c r="P12" s="5">
        <v>0</v>
      </c>
      <c r="Q12" s="5">
        <v>0</v>
      </c>
      <c r="R12" s="5">
        <v>0</v>
      </c>
      <c r="S12" s="5">
        <v>0</v>
      </c>
      <c r="T12" s="5">
        <v>22672.57</v>
      </c>
      <c r="U12" s="6">
        <v>277520.43</v>
      </c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x14ac:dyDescent="0.25">
      <c r="A13" s="4" t="s">
        <v>9</v>
      </c>
      <c r="B13" s="5">
        <v>165128.64000000001</v>
      </c>
      <c r="C13" s="5">
        <v>52752.2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178255.04</v>
      </c>
      <c r="K13" s="5">
        <v>2106.1799999999998</v>
      </c>
      <c r="L13" s="5">
        <v>0</v>
      </c>
      <c r="M13" s="5">
        <v>0</v>
      </c>
      <c r="N13" s="5">
        <v>0</v>
      </c>
      <c r="O13" s="5">
        <v>82940.31</v>
      </c>
      <c r="P13" s="5">
        <v>0</v>
      </c>
      <c r="Q13" s="5">
        <v>0</v>
      </c>
      <c r="R13" s="5">
        <v>0</v>
      </c>
      <c r="S13" s="5">
        <v>0</v>
      </c>
      <c r="T13" s="5">
        <v>17302.63</v>
      </c>
      <c r="U13" s="6">
        <v>498485</v>
      </c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x14ac:dyDescent="0.25">
      <c r="A14" s="4" t="s">
        <v>10</v>
      </c>
      <c r="B14" s="5">
        <v>288975.12</v>
      </c>
      <c r="C14" s="5">
        <v>193534.38</v>
      </c>
      <c r="D14" s="5">
        <v>0</v>
      </c>
      <c r="E14" s="5">
        <v>12.15</v>
      </c>
      <c r="F14" s="5">
        <v>0</v>
      </c>
      <c r="G14" s="5">
        <v>0</v>
      </c>
      <c r="H14" s="5">
        <v>0</v>
      </c>
      <c r="I14" s="5">
        <v>24.3</v>
      </c>
      <c r="J14" s="5">
        <v>100469.63</v>
      </c>
      <c r="K14" s="5">
        <v>0</v>
      </c>
      <c r="L14" s="5">
        <v>0</v>
      </c>
      <c r="M14" s="5">
        <v>0</v>
      </c>
      <c r="N14" s="5">
        <v>0</v>
      </c>
      <c r="O14" s="5">
        <v>47932.18</v>
      </c>
      <c r="P14" s="5">
        <v>0</v>
      </c>
      <c r="Q14" s="5">
        <v>12.15</v>
      </c>
      <c r="R14" s="5">
        <v>0</v>
      </c>
      <c r="S14" s="5">
        <v>0</v>
      </c>
      <c r="T14" s="5">
        <v>28479.07</v>
      </c>
      <c r="U14" s="6">
        <v>659438.98</v>
      </c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x14ac:dyDescent="0.25">
      <c r="A15" s="4" t="s">
        <v>11</v>
      </c>
      <c r="B15" s="5">
        <v>123846.48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78913.179999999993</v>
      </c>
      <c r="K15" s="5">
        <v>3543.1</v>
      </c>
      <c r="L15" s="5">
        <v>0</v>
      </c>
      <c r="M15" s="5">
        <v>0</v>
      </c>
      <c r="N15" s="5">
        <v>0</v>
      </c>
      <c r="O15" s="5">
        <v>81259.42</v>
      </c>
      <c r="P15" s="5">
        <v>0</v>
      </c>
      <c r="Q15" s="5">
        <v>0</v>
      </c>
      <c r="R15" s="5">
        <v>0</v>
      </c>
      <c r="S15" s="5">
        <v>0</v>
      </c>
      <c r="T15" s="5">
        <v>18434.169999999998</v>
      </c>
      <c r="U15" s="6">
        <v>305996.34999999998</v>
      </c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x14ac:dyDescent="0.25">
      <c r="A16" s="4"/>
      <c r="B16" s="40">
        <f>SUBTOTAL(109,B4:B15)</f>
        <v>1403650.6</v>
      </c>
      <c r="C16" s="40">
        <f t="shared" ref="C16:U16" si="0">SUBTOTAL(109,C4:C15)</f>
        <v>428226.63</v>
      </c>
      <c r="D16" s="40">
        <f t="shared" si="0"/>
        <v>407733.6</v>
      </c>
      <c r="E16" s="40">
        <f t="shared" si="0"/>
        <v>1859.0900000000001</v>
      </c>
      <c r="F16" s="40">
        <f t="shared" si="0"/>
        <v>0</v>
      </c>
      <c r="G16" s="40">
        <f t="shared" si="0"/>
        <v>0</v>
      </c>
      <c r="H16" s="40">
        <f t="shared" si="0"/>
        <v>0</v>
      </c>
      <c r="I16" s="40">
        <f t="shared" si="0"/>
        <v>24.3</v>
      </c>
      <c r="J16" s="40">
        <f t="shared" si="0"/>
        <v>581891.33000000007</v>
      </c>
      <c r="K16" s="40">
        <f t="shared" si="0"/>
        <v>17120.12</v>
      </c>
      <c r="L16" s="40">
        <f t="shared" si="0"/>
        <v>0</v>
      </c>
      <c r="M16" s="40">
        <f t="shared" si="0"/>
        <v>0</v>
      </c>
      <c r="N16" s="40">
        <f t="shared" si="0"/>
        <v>0</v>
      </c>
      <c r="O16" s="40">
        <f t="shared" si="0"/>
        <v>861539.19000000018</v>
      </c>
      <c r="P16" s="40">
        <f t="shared" si="0"/>
        <v>0</v>
      </c>
      <c r="Q16" s="40">
        <f t="shared" si="0"/>
        <v>12.15</v>
      </c>
      <c r="R16" s="40">
        <f t="shared" si="0"/>
        <v>0</v>
      </c>
      <c r="S16" s="40">
        <f t="shared" si="0"/>
        <v>0</v>
      </c>
      <c r="T16" s="40">
        <f t="shared" si="0"/>
        <v>117295.77</v>
      </c>
      <c r="U16" s="40">
        <f t="shared" si="0"/>
        <v>3819352.7800000003</v>
      </c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x14ac:dyDescent="0.25">
      <c r="A17" s="4" t="s">
        <v>12</v>
      </c>
      <c r="B17" s="5">
        <v>144487.56</v>
      </c>
      <c r="C17" s="5">
        <v>16067.96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141158.99</v>
      </c>
      <c r="K17" s="5">
        <v>12155.57</v>
      </c>
      <c r="L17" s="5">
        <v>0</v>
      </c>
      <c r="M17" s="5">
        <v>0</v>
      </c>
      <c r="N17" s="5">
        <v>0</v>
      </c>
      <c r="O17" s="5">
        <v>71182.710000000006</v>
      </c>
      <c r="P17" s="5">
        <v>0</v>
      </c>
      <c r="Q17" s="5">
        <v>0</v>
      </c>
      <c r="R17" s="5">
        <v>0</v>
      </c>
      <c r="S17" s="5">
        <v>0</v>
      </c>
      <c r="T17" s="5">
        <v>15386</v>
      </c>
      <c r="U17" s="6">
        <v>400438.79</v>
      </c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x14ac:dyDescent="0.25">
      <c r="A18" s="4" t="s">
        <v>13</v>
      </c>
      <c r="B18" s="5">
        <v>268334.03999999998</v>
      </c>
      <c r="C18" s="5">
        <v>61526.32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81378.720000000001</v>
      </c>
      <c r="K18" s="5">
        <v>0</v>
      </c>
      <c r="L18" s="5">
        <v>0</v>
      </c>
      <c r="M18" s="5">
        <v>0</v>
      </c>
      <c r="N18" s="5">
        <v>0</v>
      </c>
      <c r="O18" s="5">
        <v>255293.11</v>
      </c>
      <c r="P18" s="5">
        <v>0</v>
      </c>
      <c r="Q18" s="5">
        <v>0</v>
      </c>
      <c r="R18" s="5">
        <v>0</v>
      </c>
      <c r="S18" s="5">
        <v>0</v>
      </c>
      <c r="T18" s="5">
        <v>9318.69</v>
      </c>
      <c r="U18" s="6">
        <v>675850.88</v>
      </c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x14ac:dyDescent="0.25">
      <c r="A19" s="4" t="s">
        <v>14</v>
      </c>
      <c r="B19" s="5">
        <v>165128.64000000001</v>
      </c>
      <c r="C19" s="5">
        <v>98156.55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139905.22</v>
      </c>
      <c r="K19" s="5">
        <v>0</v>
      </c>
      <c r="L19" s="5">
        <v>0</v>
      </c>
      <c r="M19" s="5">
        <v>0</v>
      </c>
      <c r="N19" s="5">
        <v>0</v>
      </c>
      <c r="O19" s="5">
        <v>168293.26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6">
        <v>571483.67000000004</v>
      </c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x14ac:dyDescent="0.25">
      <c r="A20" s="4" t="s">
        <v>15</v>
      </c>
      <c r="B20" s="5">
        <v>206410.8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59780.27</v>
      </c>
      <c r="K20" s="5">
        <v>9841.94</v>
      </c>
      <c r="L20" s="5">
        <v>0</v>
      </c>
      <c r="M20" s="5">
        <v>0</v>
      </c>
      <c r="N20" s="5">
        <v>0</v>
      </c>
      <c r="O20" s="5">
        <v>180996.31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6">
        <v>457029.32</v>
      </c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x14ac:dyDescent="0.25">
      <c r="A21" s="4" t="s">
        <v>16</v>
      </c>
      <c r="B21" s="5">
        <v>144487.56</v>
      </c>
      <c r="C21" s="5">
        <v>18958.13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39435.589999999997</v>
      </c>
      <c r="K21" s="5">
        <v>0</v>
      </c>
      <c r="L21" s="5">
        <v>0</v>
      </c>
      <c r="M21" s="5">
        <v>0</v>
      </c>
      <c r="N21" s="5">
        <v>0</v>
      </c>
      <c r="O21" s="5">
        <v>191730.33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6">
        <v>394611.61</v>
      </c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x14ac:dyDescent="0.25">
      <c r="A22" s="4" t="s">
        <v>17</v>
      </c>
      <c r="B22" s="5">
        <v>0</v>
      </c>
      <c r="C22" s="5">
        <v>0</v>
      </c>
      <c r="D22" s="5">
        <v>20344.68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39435.589999999997</v>
      </c>
      <c r="K22" s="5">
        <v>0</v>
      </c>
      <c r="L22" s="5">
        <v>0</v>
      </c>
      <c r="M22" s="5">
        <v>0</v>
      </c>
      <c r="N22" s="5">
        <v>0</v>
      </c>
      <c r="O22" s="5">
        <v>64516.2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6">
        <v>124296.47</v>
      </c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x14ac:dyDescent="0.25">
      <c r="A23" s="4" t="s">
        <v>18</v>
      </c>
      <c r="B23" s="5">
        <v>82364.320000000007</v>
      </c>
      <c r="C23" s="5">
        <v>17869.490000000002</v>
      </c>
      <c r="D23" s="5">
        <v>0</v>
      </c>
      <c r="E23" s="5">
        <v>14091.39</v>
      </c>
      <c r="F23" s="5">
        <v>0</v>
      </c>
      <c r="G23" s="5">
        <v>0</v>
      </c>
      <c r="H23" s="5">
        <v>0</v>
      </c>
      <c r="I23" s="5">
        <v>0</v>
      </c>
      <c r="J23" s="5">
        <v>59780.27</v>
      </c>
      <c r="K23" s="5">
        <v>0</v>
      </c>
      <c r="L23" s="5">
        <v>0</v>
      </c>
      <c r="M23" s="5">
        <v>0</v>
      </c>
      <c r="N23" s="5">
        <v>0</v>
      </c>
      <c r="O23" s="5">
        <v>49567.91</v>
      </c>
      <c r="P23" s="5">
        <v>0</v>
      </c>
      <c r="Q23" s="5">
        <v>0</v>
      </c>
      <c r="R23" s="5">
        <v>0</v>
      </c>
      <c r="S23" s="5">
        <v>0</v>
      </c>
      <c r="T23" s="5">
        <v>7415.89</v>
      </c>
      <c r="U23" s="6">
        <v>231089.27</v>
      </c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x14ac:dyDescent="0.25">
      <c r="A24" s="4" t="s">
        <v>19</v>
      </c>
      <c r="B24" s="5">
        <v>350048.36</v>
      </c>
      <c r="C24" s="5">
        <v>0</v>
      </c>
      <c r="D24" s="5">
        <v>0</v>
      </c>
      <c r="E24" s="5">
        <v>8857.75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33374.379999999997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6">
        <v>392280.49</v>
      </c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x14ac:dyDescent="0.25">
      <c r="A25" s="4" t="s">
        <v>20</v>
      </c>
      <c r="B25" s="5">
        <v>453003.76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19090.91</v>
      </c>
      <c r="K25" s="5">
        <v>1535.34</v>
      </c>
      <c r="L25" s="5">
        <v>0</v>
      </c>
      <c r="M25" s="5">
        <v>0</v>
      </c>
      <c r="N25" s="5">
        <v>0</v>
      </c>
      <c r="O25" s="5">
        <v>191943.67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6">
        <v>665573.68000000005</v>
      </c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x14ac:dyDescent="0.25">
      <c r="A26" s="4" t="s">
        <v>21</v>
      </c>
      <c r="B26" s="5">
        <v>473594.84</v>
      </c>
      <c r="C26" s="5">
        <v>50</v>
      </c>
      <c r="D26" s="5">
        <v>0</v>
      </c>
      <c r="E26" s="5">
        <v>0</v>
      </c>
      <c r="F26" s="5">
        <v>0</v>
      </c>
      <c r="G26" s="5">
        <v>50</v>
      </c>
      <c r="H26" s="5">
        <v>0</v>
      </c>
      <c r="I26" s="5">
        <v>0</v>
      </c>
      <c r="J26" s="5">
        <v>19090.91</v>
      </c>
      <c r="K26" s="5">
        <v>0</v>
      </c>
      <c r="L26" s="5">
        <v>0</v>
      </c>
      <c r="M26" s="5">
        <v>0</v>
      </c>
      <c r="N26" s="5">
        <v>0</v>
      </c>
      <c r="O26" s="5">
        <v>43010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6">
        <v>535795.75</v>
      </c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x14ac:dyDescent="0.25">
      <c r="A27" s="4" t="s">
        <v>22</v>
      </c>
      <c r="B27" s="5">
        <v>370639.44</v>
      </c>
      <c r="C27" s="5">
        <v>35738.980000000003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28181.82</v>
      </c>
      <c r="K27" s="5">
        <v>0</v>
      </c>
      <c r="L27" s="5">
        <v>0</v>
      </c>
      <c r="M27" s="5">
        <v>0</v>
      </c>
      <c r="N27" s="5">
        <v>0</v>
      </c>
      <c r="O27" s="5">
        <v>63678.080000000002</v>
      </c>
      <c r="P27" s="5">
        <v>0</v>
      </c>
      <c r="Q27" s="5">
        <v>0</v>
      </c>
      <c r="R27" s="5">
        <v>0</v>
      </c>
      <c r="S27" s="5">
        <v>0</v>
      </c>
      <c r="T27" s="5">
        <v>15628.07</v>
      </c>
      <c r="U27" s="6">
        <v>513866.39</v>
      </c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x14ac:dyDescent="0.25">
      <c r="A28" s="4" t="s">
        <v>23</v>
      </c>
      <c r="B28" s="5">
        <v>453003.76</v>
      </c>
      <c r="C28" s="5">
        <v>20775.88</v>
      </c>
      <c r="D28" s="5">
        <v>0</v>
      </c>
      <c r="E28" s="5">
        <v>10826.13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95863.14</v>
      </c>
      <c r="P28" s="5">
        <v>0</v>
      </c>
      <c r="Q28" s="5">
        <v>0</v>
      </c>
      <c r="R28" s="5">
        <v>0</v>
      </c>
      <c r="S28" s="5">
        <v>0</v>
      </c>
      <c r="T28" s="5">
        <v>14759.25</v>
      </c>
      <c r="U28" s="6">
        <v>595228.16000000003</v>
      </c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x14ac:dyDescent="0.25">
      <c r="A29" s="4"/>
      <c r="B29" s="40">
        <f t="shared" ref="B29:U29" si="1">SUBTOTAL(109,B17:B28)</f>
        <v>3111503.08</v>
      </c>
      <c r="C29" s="40">
        <f t="shared" si="1"/>
        <v>269143.31</v>
      </c>
      <c r="D29" s="40">
        <f t="shared" si="1"/>
        <v>20344.68</v>
      </c>
      <c r="E29" s="40">
        <f t="shared" si="1"/>
        <v>33775.269999999997</v>
      </c>
      <c r="F29" s="40">
        <f t="shared" si="1"/>
        <v>0</v>
      </c>
      <c r="G29" s="40">
        <f t="shared" si="1"/>
        <v>50</v>
      </c>
      <c r="H29" s="40">
        <f t="shared" si="1"/>
        <v>0</v>
      </c>
      <c r="I29" s="40">
        <f t="shared" si="1"/>
        <v>0</v>
      </c>
      <c r="J29" s="40">
        <f t="shared" si="1"/>
        <v>627238.29</v>
      </c>
      <c r="K29" s="40">
        <f t="shared" si="1"/>
        <v>23532.850000000002</v>
      </c>
      <c r="L29" s="40">
        <f t="shared" si="1"/>
        <v>0</v>
      </c>
      <c r="M29" s="40">
        <f t="shared" si="1"/>
        <v>0</v>
      </c>
      <c r="N29" s="40">
        <f t="shared" si="1"/>
        <v>0</v>
      </c>
      <c r="O29" s="40">
        <f t="shared" si="1"/>
        <v>1409449.0999999999</v>
      </c>
      <c r="P29" s="40">
        <f t="shared" si="1"/>
        <v>0</v>
      </c>
      <c r="Q29" s="40">
        <f t="shared" si="1"/>
        <v>0</v>
      </c>
      <c r="R29" s="40">
        <f t="shared" si="1"/>
        <v>0</v>
      </c>
      <c r="S29" s="40">
        <f t="shared" si="1"/>
        <v>0</v>
      </c>
      <c r="T29" s="40">
        <f t="shared" si="1"/>
        <v>62507.9</v>
      </c>
      <c r="U29" s="40">
        <f t="shared" si="1"/>
        <v>5557544.4799999995</v>
      </c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x14ac:dyDescent="0.25">
      <c r="A30" s="4" t="s">
        <v>24</v>
      </c>
      <c r="B30" s="5">
        <v>81660.960000000006</v>
      </c>
      <c r="C30" s="5">
        <v>60690.2</v>
      </c>
      <c r="D30" s="5">
        <v>0</v>
      </c>
      <c r="E30" s="5">
        <v>18207.59</v>
      </c>
      <c r="F30" s="5">
        <v>0</v>
      </c>
      <c r="G30" s="5">
        <v>0</v>
      </c>
      <c r="H30" s="5">
        <v>0</v>
      </c>
      <c r="I30" s="5">
        <v>0</v>
      </c>
      <c r="J30" s="5">
        <v>19090.91</v>
      </c>
      <c r="K30" s="5">
        <v>0</v>
      </c>
      <c r="L30" s="5">
        <v>0</v>
      </c>
      <c r="M30" s="5">
        <v>0</v>
      </c>
      <c r="N30" s="5">
        <v>0</v>
      </c>
      <c r="O30" s="5">
        <v>109148.57</v>
      </c>
      <c r="P30" s="5">
        <v>0</v>
      </c>
      <c r="Q30" s="5">
        <v>0</v>
      </c>
      <c r="R30" s="5">
        <v>0</v>
      </c>
      <c r="S30" s="5">
        <v>0</v>
      </c>
      <c r="T30" s="5">
        <v>6096.35</v>
      </c>
      <c r="U30" s="6">
        <v>294894.58</v>
      </c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x14ac:dyDescent="0.25">
      <c r="A31" s="4" t="s">
        <v>25</v>
      </c>
      <c r="B31" s="5">
        <v>137790.54</v>
      </c>
      <c r="C31" s="5">
        <v>39367.760000000002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38181.82</v>
      </c>
      <c r="K31" s="5">
        <v>0</v>
      </c>
      <c r="L31" s="5">
        <v>0</v>
      </c>
      <c r="M31" s="5">
        <v>0</v>
      </c>
      <c r="N31" s="5">
        <v>0</v>
      </c>
      <c r="O31" s="5">
        <v>64515</v>
      </c>
      <c r="P31" s="5">
        <v>0</v>
      </c>
      <c r="Q31" s="5">
        <v>0</v>
      </c>
      <c r="R31" s="5">
        <v>0</v>
      </c>
      <c r="S31" s="5">
        <v>0</v>
      </c>
      <c r="T31" s="5">
        <v>3657.81</v>
      </c>
      <c r="U31" s="6">
        <v>283512.93</v>
      </c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x14ac:dyDescent="0.25">
      <c r="A32" s="4" t="s">
        <v>26</v>
      </c>
      <c r="B32" s="5">
        <v>295025.56</v>
      </c>
      <c r="C32" s="5">
        <v>20070.080000000002</v>
      </c>
      <c r="D32" s="5">
        <v>0</v>
      </c>
      <c r="E32" s="5">
        <v>0</v>
      </c>
      <c r="F32" s="5">
        <v>0</v>
      </c>
      <c r="G32" s="5">
        <v>0</v>
      </c>
      <c r="H32" s="5">
        <v>23.32</v>
      </c>
      <c r="I32" s="5">
        <v>0</v>
      </c>
      <c r="J32" s="5">
        <v>0</v>
      </c>
      <c r="K32" s="5">
        <v>41336.160000000003</v>
      </c>
      <c r="L32" s="5">
        <v>0</v>
      </c>
      <c r="M32" s="5">
        <v>0</v>
      </c>
      <c r="N32" s="5">
        <v>0</v>
      </c>
      <c r="O32" s="5">
        <v>106689.28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6">
        <v>463144.4</v>
      </c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x14ac:dyDescent="0.25">
      <c r="A33" s="4" t="s">
        <v>27</v>
      </c>
      <c r="B33" s="5">
        <v>288321.7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41336.160000000003</v>
      </c>
      <c r="L33" s="5">
        <v>0</v>
      </c>
      <c r="M33" s="5">
        <v>0</v>
      </c>
      <c r="N33" s="5">
        <v>0</v>
      </c>
      <c r="O33" s="5">
        <v>21505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6">
        <v>351162.86</v>
      </c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x14ac:dyDescent="0.25">
      <c r="A34" s="4" t="s">
        <v>28</v>
      </c>
      <c r="B34" s="5">
        <v>146725.56</v>
      </c>
      <c r="C34" s="5">
        <v>20804.95</v>
      </c>
      <c r="D34" s="5">
        <v>40689.360000000001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170954.23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6">
        <v>379174.1</v>
      </c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x14ac:dyDescent="0.25">
      <c r="A35" s="4" t="s">
        <v>29</v>
      </c>
      <c r="B35" s="5">
        <v>271038.38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61034.04</v>
      </c>
      <c r="K35" s="5">
        <v>41336.160000000003</v>
      </c>
      <c r="L35" s="5">
        <v>0</v>
      </c>
      <c r="M35" s="5">
        <v>0</v>
      </c>
      <c r="N35" s="5">
        <v>0</v>
      </c>
      <c r="O35" s="5">
        <v>95025.02</v>
      </c>
      <c r="P35" s="5">
        <v>0</v>
      </c>
      <c r="Q35" s="5">
        <v>0</v>
      </c>
      <c r="R35" s="5">
        <v>0</v>
      </c>
      <c r="S35" s="5">
        <v>0</v>
      </c>
      <c r="T35" s="5">
        <v>2177.27</v>
      </c>
      <c r="U35" s="6">
        <v>470610.87</v>
      </c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x14ac:dyDescent="0.25">
      <c r="A36" s="4" t="s">
        <v>30</v>
      </c>
      <c r="B36" s="5">
        <v>480029.12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162757.44</v>
      </c>
      <c r="K36" s="5">
        <v>20668.080000000002</v>
      </c>
      <c r="L36" s="5">
        <v>0</v>
      </c>
      <c r="M36" s="5">
        <v>0</v>
      </c>
      <c r="N36" s="5">
        <v>0</v>
      </c>
      <c r="O36" s="5">
        <v>21506.2</v>
      </c>
      <c r="P36" s="5">
        <v>0</v>
      </c>
      <c r="Q36" s="5">
        <v>0</v>
      </c>
      <c r="R36" s="5">
        <v>0</v>
      </c>
      <c r="S36" s="5">
        <v>0</v>
      </c>
      <c r="T36" s="5">
        <v>2903.02</v>
      </c>
      <c r="U36" s="6">
        <v>687863.86</v>
      </c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x14ac:dyDescent="0.25">
      <c r="A37" s="4" t="s">
        <v>31</v>
      </c>
      <c r="B37" s="5">
        <v>138240.78</v>
      </c>
      <c r="C37" s="5">
        <v>20591.080000000002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40689.360000000001</v>
      </c>
      <c r="K37" s="5">
        <v>20668.080000000002</v>
      </c>
      <c r="L37" s="5">
        <v>0</v>
      </c>
      <c r="M37" s="5">
        <v>0</v>
      </c>
      <c r="N37" s="5">
        <v>0</v>
      </c>
      <c r="O37" s="5">
        <v>43010</v>
      </c>
      <c r="P37" s="5">
        <v>0</v>
      </c>
      <c r="Q37" s="5">
        <v>0</v>
      </c>
      <c r="R37" s="5">
        <v>0</v>
      </c>
      <c r="S37" s="5">
        <v>0</v>
      </c>
      <c r="T37" s="5">
        <v>2903.02</v>
      </c>
      <c r="U37" s="6">
        <v>266102.32</v>
      </c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x14ac:dyDescent="0.25">
      <c r="A38" s="4" t="s">
        <v>32</v>
      </c>
      <c r="B38" s="5">
        <v>211533.14</v>
      </c>
      <c r="C38" s="5">
        <v>20591.080000000002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162757.44</v>
      </c>
      <c r="K38" s="5">
        <v>3818.67</v>
      </c>
      <c r="L38" s="5">
        <v>0</v>
      </c>
      <c r="M38" s="5">
        <v>3444.68</v>
      </c>
      <c r="N38" s="5">
        <v>0</v>
      </c>
      <c r="O38" s="5">
        <v>120156.08</v>
      </c>
      <c r="P38" s="5">
        <v>0</v>
      </c>
      <c r="Q38" s="5">
        <v>0</v>
      </c>
      <c r="R38" s="5">
        <v>0</v>
      </c>
      <c r="S38" s="5">
        <v>0</v>
      </c>
      <c r="T38" s="5">
        <v>3483.62</v>
      </c>
      <c r="U38" s="6">
        <v>525784.71</v>
      </c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x14ac:dyDescent="0.25">
      <c r="A39" s="4" t="s">
        <v>33</v>
      </c>
      <c r="B39" s="5">
        <v>127358.44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81378.720000000001</v>
      </c>
      <c r="K39" s="5">
        <v>0</v>
      </c>
      <c r="L39" s="5">
        <v>0</v>
      </c>
      <c r="M39" s="5">
        <v>0</v>
      </c>
      <c r="N39" s="5">
        <v>0</v>
      </c>
      <c r="O39" s="5">
        <v>86021.2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6">
        <v>294758.36</v>
      </c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x14ac:dyDescent="0.25">
      <c r="A40" s="4" t="s">
        <v>34</v>
      </c>
      <c r="B40" s="5">
        <v>234392.19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148815.62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6">
        <v>383207.81</v>
      </c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x14ac:dyDescent="0.25">
      <c r="A41" s="4" t="s">
        <v>35</v>
      </c>
      <c r="B41" s="5">
        <v>0</v>
      </c>
      <c r="C41" s="5">
        <v>131.66</v>
      </c>
      <c r="D41" s="5">
        <v>0</v>
      </c>
      <c r="E41" s="5">
        <v>211.61</v>
      </c>
      <c r="F41" s="5">
        <v>0</v>
      </c>
      <c r="G41" s="5">
        <v>143.37</v>
      </c>
      <c r="H41" s="5">
        <v>0</v>
      </c>
      <c r="I41" s="5">
        <v>105</v>
      </c>
      <c r="J41" s="5">
        <v>0</v>
      </c>
      <c r="K41" s="5">
        <v>1094.4100000000001</v>
      </c>
      <c r="L41" s="5">
        <v>105</v>
      </c>
      <c r="M41" s="5">
        <v>0</v>
      </c>
      <c r="N41" s="5">
        <v>0</v>
      </c>
      <c r="O41" s="5">
        <v>188332.9</v>
      </c>
      <c r="P41" s="5">
        <v>0</v>
      </c>
      <c r="Q41" s="5">
        <v>0</v>
      </c>
      <c r="R41" s="5">
        <v>0</v>
      </c>
      <c r="S41" s="5">
        <v>0</v>
      </c>
      <c r="T41" s="5">
        <v>15061.2</v>
      </c>
      <c r="U41" s="6">
        <v>205185.15</v>
      </c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x14ac:dyDescent="0.25">
      <c r="A42" s="4"/>
      <c r="B42" s="40">
        <f t="shared" ref="B42:U42" si="2">SUBTOTAL(109,B30:B41)</f>
        <v>2412116.37</v>
      </c>
      <c r="C42" s="40">
        <f t="shared" si="2"/>
        <v>182246.81000000003</v>
      </c>
      <c r="D42" s="40">
        <f t="shared" si="2"/>
        <v>40689.360000000001</v>
      </c>
      <c r="E42" s="40">
        <f t="shared" si="2"/>
        <v>18419.2</v>
      </c>
      <c r="F42" s="40">
        <f t="shared" si="2"/>
        <v>0</v>
      </c>
      <c r="G42" s="40">
        <f t="shared" si="2"/>
        <v>143.37</v>
      </c>
      <c r="H42" s="40">
        <f t="shared" si="2"/>
        <v>23.32</v>
      </c>
      <c r="I42" s="40">
        <f t="shared" si="2"/>
        <v>105</v>
      </c>
      <c r="J42" s="40">
        <f t="shared" si="2"/>
        <v>565889.73</v>
      </c>
      <c r="K42" s="40">
        <f t="shared" si="2"/>
        <v>170257.72000000003</v>
      </c>
      <c r="L42" s="40">
        <f t="shared" si="2"/>
        <v>105</v>
      </c>
      <c r="M42" s="40">
        <f t="shared" si="2"/>
        <v>3444.68</v>
      </c>
      <c r="N42" s="40">
        <f t="shared" si="2"/>
        <v>0</v>
      </c>
      <c r="O42" s="40">
        <f t="shared" si="2"/>
        <v>1175679.0999999999</v>
      </c>
      <c r="P42" s="40">
        <f t="shared" si="2"/>
        <v>0</v>
      </c>
      <c r="Q42" s="40">
        <f t="shared" si="2"/>
        <v>0</v>
      </c>
      <c r="R42" s="40">
        <f t="shared" si="2"/>
        <v>0</v>
      </c>
      <c r="S42" s="40">
        <f t="shared" si="2"/>
        <v>0</v>
      </c>
      <c r="T42" s="40">
        <f t="shared" si="2"/>
        <v>36282.29</v>
      </c>
      <c r="U42" s="40">
        <f t="shared" si="2"/>
        <v>4605401.95</v>
      </c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x14ac:dyDescent="0.25">
      <c r="A43" s="4" t="s">
        <v>36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6967.25</v>
      </c>
      <c r="U43" s="6">
        <v>6967.25</v>
      </c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x14ac:dyDescent="0.25">
      <c r="A44" s="4" t="s">
        <v>37</v>
      </c>
      <c r="B44" s="5">
        <v>0</v>
      </c>
      <c r="C44" s="5">
        <v>41182.160000000003</v>
      </c>
      <c r="D44" s="5">
        <v>0</v>
      </c>
      <c r="E44" s="5">
        <v>2685.63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19842.5</v>
      </c>
      <c r="L44" s="5">
        <v>0</v>
      </c>
      <c r="M44" s="5">
        <v>0</v>
      </c>
      <c r="N44" s="5">
        <v>0</v>
      </c>
      <c r="O44" s="5">
        <v>138100.41</v>
      </c>
      <c r="P44" s="5">
        <v>0</v>
      </c>
      <c r="Q44" s="5">
        <v>0</v>
      </c>
      <c r="R44" s="5">
        <v>0</v>
      </c>
      <c r="S44" s="5">
        <v>0</v>
      </c>
      <c r="T44" s="5">
        <v>15676.31</v>
      </c>
      <c r="U44" s="6">
        <v>217487.01</v>
      </c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x14ac:dyDescent="0.25">
      <c r="A45" s="4" t="s">
        <v>38</v>
      </c>
      <c r="B45" s="5">
        <v>0</v>
      </c>
      <c r="C45" s="5">
        <v>19472.11</v>
      </c>
      <c r="D45" s="5">
        <v>0</v>
      </c>
      <c r="E45" s="5">
        <v>0</v>
      </c>
      <c r="F45" s="5">
        <v>0</v>
      </c>
      <c r="G45" s="5">
        <v>62.98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71934.850000000006</v>
      </c>
      <c r="P45" s="5">
        <v>0</v>
      </c>
      <c r="Q45" s="5">
        <v>0</v>
      </c>
      <c r="R45" s="5">
        <v>0</v>
      </c>
      <c r="S45" s="5">
        <v>0</v>
      </c>
      <c r="T45" s="5">
        <v>1857.93</v>
      </c>
      <c r="U45" s="6">
        <v>93327.87</v>
      </c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6" spans="1:47" x14ac:dyDescent="0.25">
      <c r="A46" s="4" t="s">
        <v>39</v>
      </c>
      <c r="B46" s="5">
        <v>40274.959999999999</v>
      </c>
      <c r="C46" s="5">
        <v>0</v>
      </c>
      <c r="D46" s="5">
        <v>0</v>
      </c>
      <c r="E46" s="5">
        <v>19671.75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133465.09</v>
      </c>
      <c r="P46" s="5">
        <v>0</v>
      </c>
      <c r="Q46" s="5">
        <v>0</v>
      </c>
      <c r="R46" s="5">
        <v>0</v>
      </c>
      <c r="S46" s="5">
        <v>0</v>
      </c>
      <c r="T46" s="5">
        <v>14324.06</v>
      </c>
      <c r="U46" s="6">
        <v>207735.86</v>
      </c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</row>
    <row r="47" spans="1:47" x14ac:dyDescent="0.25">
      <c r="A47" s="4" t="s">
        <v>40</v>
      </c>
      <c r="B47" s="5">
        <v>95244.24</v>
      </c>
      <c r="C47" s="5">
        <v>23.05</v>
      </c>
      <c r="D47" s="5">
        <v>0</v>
      </c>
      <c r="E47" s="5">
        <v>0</v>
      </c>
      <c r="F47" s="5">
        <v>0</v>
      </c>
      <c r="G47" s="5">
        <v>23.05</v>
      </c>
      <c r="H47" s="5">
        <v>0</v>
      </c>
      <c r="I47" s="5">
        <v>0</v>
      </c>
      <c r="J47" s="5">
        <v>0</v>
      </c>
      <c r="K47" s="5">
        <v>9200</v>
      </c>
      <c r="L47" s="5">
        <v>0</v>
      </c>
      <c r="M47" s="5">
        <v>0</v>
      </c>
      <c r="N47" s="5">
        <v>0</v>
      </c>
      <c r="O47" s="5">
        <v>71934.850000000006</v>
      </c>
      <c r="P47" s="5">
        <v>0</v>
      </c>
      <c r="Q47" s="5">
        <v>0</v>
      </c>
      <c r="R47" s="5">
        <v>23.05</v>
      </c>
      <c r="S47" s="5">
        <v>0</v>
      </c>
      <c r="T47" s="5">
        <v>9616.56</v>
      </c>
      <c r="U47" s="6">
        <v>186064.8</v>
      </c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x14ac:dyDescent="0.25">
      <c r="A48" s="4" t="s">
        <v>41</v>
      </c>
      <c r="B48" s="5">
        <v>0</v>
      </c>
      <c r="C48" s="5">
        <v>0</v>
      </c>
      <c r="D48" s="5">
        <v>0</v>
      </c>
      <c r="E48" s="5">
        <v>2187.4499999999998</v>
      </c>
      <c r="F48" s="5">
        <v>0</v>
      </c>
      <c r="G48" s="5">
        <v>0</v>
      </c>
      <c r="H48" s="5">
        <v>0</v>
      </c>
      <c r="I48" s="5">
        <v>25.1</v>
      </c>
      <c r="J48" s="5">
        <v>0</v>
      </c>
      <c r="K48" s="5">
        <v>20639.54</v>
      </c>
      <c r="L48" s="5">
        <v>0</v>
      </c>
      <c r="M48" s="5">
        <v>0</v>
      </c>
      <c r="N48" s="5">
        <v>0</v>
      </c>
      <c r="O48" s="5">
        <v>100223.73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6">
        <v>123075.82</v>
      </c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x14ac:dyDescent="0.25">
      <c r="A49" s="4" t="s">
        <v>42</v>
      </c>
      <c r="B49" s="5">
        <v>37099.78</v>
      </c>
      <c r="C49" s="5">
        <v>40915.480000000003</v>
      </c>
      <c r="D49" s="5">
        <v>0</v>
      </c>
      <c r="E49" s="5">
        <v>35.880000000000003</v>
      </c>
      <c r="F49" s="5">
        <v>0</v>
      </c>
      <c r="G49" s="5">
        <v>0</v>
      </c>
      <c r="H49" s="5">
        <v>35.880000000000003</v>
      </c>
      <c r="I49" s="5">
        <v>0</v>
      </c>
      <c r="J49" s="5">
        <v>0</v>
      </c>
      <c r="K49" s="5">
        <v>41316.25</v>
      </c>
      <c r="L49" s="5">
        <v>0</v>
      </c>
      <c r="M49" s="5">
        <v>0</v>
      </c>
      <c r="N49" s="5">
        <v>0</v>
      </c>
      <c r="O49" s="5">
        <v>104145.79</v>
      </c>
      <c r="P49" s="5">
        <v>0</v>
      </c>
      <c r="Q49" s="5">
        <v>0</v>
      </c>
      <c r="R49" s="5">
        <v>35.880000000000003</v>
      </c>
      <c r="S49" s="5">
        <v>41.58</v>
      </c>
      <c r="T49" s="5">
        <v>0</v>
      </c>
      <c r="U49" s="6">
        <v>223626.52</v>
      </c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spans="1:47" x14ac:dyDescent="0.25">
      <c r="A50" s="4" t="s">
        <v>43</v>
      </c>
      <c r="B50" s="5">
        <v>39367.760000000002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602.4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2903.02</v>
      </c>
      <c r="U50" s="6">
        <v>42873.18</v>
      </c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x14ac:dyDescent="0.25">
      <c r="A51" s="4" t="s">
        <v>44</v>
      </c>
      <c r="B51" s="5">
        <v>157471.04000000001</v>
      </c>
      <c r="C51" s="5">
        <v>0</v>
      </c>
      <c r="D51" s="5">
        <v>0</v>
      </c>
      <c r="E51" s="5">
        <v>1932.18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17713.900000000001</v>
      </c>
      <c r="P51" s="5">
        <v>0</v>
      </c>
      <c r="Q51" s="5">
        <v>0</v>
      </c>
      <c r="R51" s="5">
        <v>0</v>
      </c>
      <c r="S51" s="5">
        <v>0</v>
      </c>
      <c r="T51" s="5">
        <v>2903.02</v>
      </c>
      <c r="U51" s="6">
        <v>180020.14</v>
      </c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spans="1:47" x14ac:dyDescent="0.25">
      <c r="A52" s="4" t="s">
        <v>45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451.8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20.21</v>
      </c>
      <c r="T52" s="5">
        <v>4035.2</v>
      </c>
      <c r="U52" s="6">
        <v>4507.21</v>
      </c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</row>
    <row r="53" spans="1:47" x14ac:dyDescent="0.25">
      <c r="A53" s="4" t="s">
        <v>46</v>
      </c>
      <c r="B53" s="5">
        <v>0</v>
      </c>
      <c r="C53" s="5">
        <v>165749.44</v>
      </c>
      <c r="D53" s="5">
        <v>0</v>
      </c>
      <c r="E53" s="5">
        <v>0</v>
      </c>
      <c r="F53" s="5">
        <v>0</v>
      </c>
      <c r="G53" s="5">
        <v>130.88999999999999</v>
      </c>
      <c r="H53" s="5">
        <v>0</v>
      </c>
      <c r="I53" s="5">
        <v>0</v>
      </c>
      <c r="J53" s="5">
        <v>0</v>
      </c>
      <c r="K53" s="5">
        <v>28181.18</v>
      </c>
      <c r="L53" s="5">
        <v>0</v>
      </c>
      <c r="M53" s="5">
        <v>0</v>
      </c>
      <c r="N53" s="5">
        <v>0</v>
      </c>
      <c r="O53" s="5">
        <v>34170.04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6">
        <v>228231.55</v>
      </c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1:47" x14ac:dyDescent="0.25">
      <c r="A54" s="4" t="s">
        <v>47</v>
      </c>
      <c r="B54" s="5">
        <v>0</v>
      </c>
      <c r="C54" s="5">
        <v>36358.78</v>
      </c>
      <c r="D54" s="5">
        <v>0</v>
      </c>
      <c r="E54" s="5">
        <v>15</v>
      </c>
      <c r="F54" s="5">
        <v>10</v>
      </c>
      <c r="G54" s="5">
        <v>15</v>
      </c>
      <c r="H54" s="5">
        <v>0</v>
      </c>
      <c r="I54" s="5">
        <v>419.76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83644.41</v>
      </c>
      <c r="P54" s="5">
        <v>0</v>
      </c>
      <c r="Q54" s="5">
        <v>0</v>
      </c>
      <c r="R54" s="5">
        <v>15</v>
      </c>
      <c r="S54" s="5">
        <v>0</v>
      </c>
      <c r="T54" s="5">
        <v>0</v>
      </c>
      <c r="U54" s="6">
        <v>120477.95</v>
      </c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</row>
    <row r="55" spans="1:47" x14ac:dyDescent="0.25">
      <c r="A55" s="4"/>
      <c r="B55" s="40">
        <f t="shared" ref="B55:U55" si="3">SUBTOTAL(109,B43:B54)</f>
        <v>369457.78</v>
      </c>
      <c r="C55" s="40">
        <f t="shared" si="3"/>
        <v>303701.02</v>
      </c>
      <c r="D55" s="40">
        <f t="shared" si="3"/>
        <v>0</v>
      </c>
      <c r="E55" s="40">
        <f t="shared" si="3"/>
        <v>26527.890000000003</v>
      </c>
      <c r="F55" s="40">
        <f t="shared" si="3"/>
        <v>10</v>
      </c>
      <c r="G55" s="40">
        <f t="shared" si="3"/>
        <v>231.92</v>
      </c>
      <c r="H55" s="40">
        <f t="shared" si="3"/>
        <v>35.880000000000003</v>
      </c>
      <c r="I55" s="40">
        <f t="shared" si="3"/>
        <v>1499.06</v>
      </c>
      <c r="J55" s="40">
        <f t="shared" si="3"/>
        <v>0</v>
      </c>
      <c r="K55" s="40">
        <f t="shared" si="3"/>
        <v>119179.47</v>
      </c>
      <c r="L55" s="40">
        <f t="shared" si="3"/>
        <v>0</v>
      </c>
      <c r="M55" s="40">
        <f t="shared" si="3"/>
        <v>0</v>
      </c>
      <c r="N55" s="40">
        <f t="shared" si="3"/>
        <v>0</v>
      </c>
      <c r="O55" s="40">
        <f t="shared" si="3"/>
        <v>755333.07000000007</v>
      </c>
      <c r="P55" s="40">
        <f t="shared" si="3"/>
        <v>0</v>
      </c>
      <c r="Q55" s="40">
        <f t="shared" si="3"/>
        <v>0</v>
      </c>
      <c r="R55" s="40">
        <f t="shared" si="3"/>
        <v>73.930000000000007</v>
      </c>
      <c r="S55" s="40">
        <f t="shared" si="3"/>
        <v>61.79</v>
      </c>
      <c r="T55" s="40">
        <f t="shared" si="3"/>
        <v>58283.349999999984</v>
      </c>
      <c r="U55" s="40">
        <f t="shared" si="3"/>
        <v>1634395.1600000001</v>
      </c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x14ac:dyDescent="0.25">
      <c r="A56" s="4" t="s">
        <v>48</v>
      </c>
      <c r="B56" s="5">
        <v>0</v>
      </c>
      <c r="C56" s="5">
        <v>64</v>
      </c>
      <c r="D56" s="5">
        <v>0</v>
      </c>
      <c r="E56" s="5">
        <v>0</v>
      </c>
      <c r="F56" s="5">
        <v>14</v>
      </c>
      <c r="G56" s="5">
        <v>91.22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96140</v>
      </c>
      <c r="P56" s="5">
        <v>0</v>
      </c>
      <c r="Q56" s="5">
        <v>0</v>
      </c>
      <c r="R56" s="5">
        <v>22.68</v>
      </c>
      <c r="S56" s="5">
        <v>0</v>
      </c>
      <c r="T56" s="5">
        <v>0</v>
      </c>
      <c r="U56" s="6">
        <v>96331.9</v>
      </c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</row>
    <row r="57" spans="1:47" x14ac:dyDescent="0.25">
      <c r="A57" s="4" t="s">
        <v>49</v>
      </c>
      <c r="B57" s="5">
        <v>0</v>
      </c>
      <c r="C57" s="5">
        <v>37843.410000000003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48070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6">
        <v>85913.41</v>
      </c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1:47" x14ac:dyDescent="0.25">
      <c r="A58" s="4" t="s">
        <v>50</v>
      </c>
      <c r="B58" s="5">
        <v>0</v>
      </c>
      <c r="C58" s="5">
        <v>55718.239999999998</v>
      </c>
      <c r="D58" s="5">
        <v>0</v>
      </c>
      <c r="E58" s="5">
        <v>20.11</v>
      </c>
      <c r="F58" s="5">
        <v>0</v>
      </c>
      <c r="G58" s="5">
        <v>20.11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48070</v>
      </c>
      <c r="P58" s="5">
        <v>0</v>
      </c>
      <c r="Q58" s="5">
        <v>20.11</v>
      </c>
      <c r="R58" s="5">
        <v>0</v>
      </c>
      <c r="S58" s="5">
        <v>0</v>
      </c>
      <c r="T58" s="5">
        <v>5000</v>
      </c>
      <c r="U58" s="6">
        <v>108848.57</v>
      </c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x14ac:dyDescent="0.25">
      <c r="A59" s="4" t="s">
        <v>51</v>
      </c>
      <c r="B59" s="5">
        <v>0</v>
      </c>
      <c r="C59" s="5">
        <v>0</v>
      </c>
      <c r="D59" s="5">
        <v>0</v>
      </c>
      <c r="E59" s="5">
        <v>9489.36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80716.84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6">
        <v>90206.2</v>
      </c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x14ac:dyDescent="0.25">
      <c r="A60" s="4" t="s">
        <v>52</v>
      </c>
      <c r="B60" s="5">
        <v>0</v>
      </c>
      <c r="C60" s="5">
        <v>135407.29999999999</v>
      </c>
      <c r="D60" s="5">
        <v>0</v>
      </c>
      <c r="E60" s="5">
        <v>0</v>
      </c>
      <c r="F60" s="5">
        <v>0</v>
      </c>
      <c r="G60" s="5">
        <v>90.9</v>
      </c>
      <c r="H60" s="5">
        <v>0</v>
      </c>
      <c r="I60" s="5">
        <v>0</v>
      </c>
      <c r="J60" s="5">
        <v>0</v>
      </c>
      <c r="K60" s="5">
        <v>41324.33</v>
      </c>
      <c r="L60" s="5">
        <v>0</v>
      </c>
      <c r="M60" s="5">
        <v>0</v>
      </c>
      <c r="N60" s="5">
        <v>0</v>
      </c>
      <c r="O60" s="5">
        <v>109799.35</v>
      </c>
      <c r="P60" s="5">
        <v>0</v>
      </c>
      <c r="Q60" s="5">
        <v>13.63</v>
      </c>
      <c r="R60" s="5">
        <v>0</v>
      </c>
      <c r="S60" s="5">
        <v>0</v>
      </c>
      <c r="T60" s="5">
        <v>0</v>
      </c>
      <c r="U60" s="6">
        <v>286635.51</v>
      </c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</row>
    <row r="61" spans="1:47" x14ac:dyDescent="0.25">
      <c r="A61" s="4" t="s">
        <v>53</v>
      </c>
      <c r="B61" s="5">
        <v>0</v>
      </c>
      <c r="C61" s="5">
        <v>136581.04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68723.22</v>
      </c>
      <c r="P61" s="5">
        <v>4.55</v>
      </c>
      <c r="Q61" s="5">
        <v>0</v>
      </c>
      <c r="R61" s="5">
        <v>0</v>
      </c>
      <c r="S61" s="5">
        <v>0</v>
      </c>
      <c r="T61" s="5">
        <v>0</v>
      </c>
      <c r="U61" s="6">
        <v>205308.81</v>
      </c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</row>
    <row r="62" spans="1:47" x14ac:dyDescent="0.25">
      <c r="A62" s="4" t="s">
        <v>54</v>
      </c>
      <c r="B62" s="5">
        <v>0</v>
      </c>
      <c r="C62" s="5">
        <v>27.06</v>
      </c>
      <c r="D62" s="5">
        <v>0</v>
      </c>
      <c r="E62" s="5">
        <v>2887.97</v>
      </c>
      <c r="F62" s="5">
        <v>27.06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24.51</v>
      </c>
      <c r="O62" s="5">
        <v>57828.01</v>
      </c>
      <c r="P62" s="5">
        <v>27.06</v>
      </c>
      <c r="Q62" s="5">
        <v>0</v>
      </c>
      <c r="R62" s="5">
        <v>0</v>
      </c>
      <c r="S62" s="5">
        <v>0</v>
      </c>
      <c r="T62" s="5">
        <v>0</v>
      </c>
      <c r="U62" s="6">
        <v>60821.67</v>
      </c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</row>
    <row r="63" spans="1:47" x14ac:dyDescent="0.25">
      <c r="A63" s="4" t="s">
        <v>55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48070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6">
        <v>48070</v>
      </c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</row>
    <row r="64" spans="1:47" x14ac:dyDescent="0.25">
      <c r="A64" s="4" t="s">
        <v>56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91821.6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6">
        <v>91821.6</v>
      </c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 x14ac:dyDescent="0.25">
      <c r="A65" s="4" t="s">
        <v>57</v>
      </c>
      <c r="B65" s="5">
        <v>0</v>
      </c>
      <c r="C65" s="5">
        <v>27.22</v>
      </c>
      <c r="D65" s="5">
        <v>0</v>
      </c>
      <c r="E65" s="5">
        <v>3608.14</v>
      </c>
      <c r="F65" s="5">
        <v>28.35</v>
      </c>
      <c r="G65" s="5">
        <v>41.95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63268.68</v>
      </c>
      <c r="P65" s="5">
        <v>0</v>
      </c>
      <c r="Q65" s="5">
        <v>9.52</v>
      </c>
      <c r="R65" s="5">
        <v>4.55</v>
      </c>
      <c r="S65" s="5">
        <v>0</v>
      </c>
      <c r="T65" s="5">
        <v>0</v>
      </c>
      <c r="U65" s="6">
        <v>66988.41</v>
      </c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x14ac:dyDescent="0.25">
      <c r="A66" s="4" t="s">
        <v>58</v>
      </c>
      <c r="B66" s="5">
        <v>0</v>
      </c>
      <c r="C66" s="5">
        <v>59589.06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6">
        <v>59589.06</v>
      </c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5">
      <c r="A67" s="4" t="s">
        <v>59</v>
      </c>
      <c r="B67" s="5">
        <v>0</v>
      </c>
      <c r="C67" s="5">
        <v>19420.53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20638.650000000001</v>
      </c>
      <c r="P67" s="5">
        <v>0</v>
      </c>
      <c r="Q67" s="5">
        <v>0</v>
      </c>
      <c r="R67" s="5">
        <v>0</v>
      </c>
      <c r="S67" s="5">
        <v>0</v>
      </c>
      <c r="T67" s="5">
        <v>5331.62</v>
      </c>
      <c r="U67" s="6">
        <v>45390.8</v>
      </c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x14ac:dyDescent="0.25">
      <c r="A68" s="4"/>
      <c r="B68" s="40">
        <f t="shared" ref="B68:U68" si="4">SUBTOTAL(109,B56:B67)</f>
        <v>0</v>
      </c>
      <c r="C68" s="40">
        <f t="shared" si="4"/>
        <v>444677.86</v>
      </c>
      <c r="D68" s="40">
        <f t="shared" si="4"/>
        <v>0</v>
      </c>
      <c r="E68" s="40">
        <f t="shared" si="4"/>
        <v>16005.58</v>
      </c>
      <c r="F68" s="40">
        <f t="shared" si="4"/>
        <v>69.41</v>
      </c>
      <c r="G68" s="40">
        <f t="shared" si="4"/>
        <v>244.18</v>
      </c>
      <c r="H68" s="40">
        <f t="shared" si="4"/>
        <v>0</v>
      </c>
      <c r="I68" s="40">
        <f t="shared" si="4"/>
        <v>0</v>
      </c>
      <c r="J68" s="40">
        <f t="shared" si="4"/>
        <v>0</v>
      </c>
      <c r="K68" s="40">
        <f t="shared" si="4"/>
        <v>41324.33</v>
      </c>
      <c r="L68" s="40">
        <f t="shared" si="4"/>
        <v>0</v>
      </c>
      <c r="M68" s="40">
        <f t="shared" si="4"/>
        <v>0</v>
      </c>
      <c r="N68" s="40">
        <f t="shared" si="4"/>
        <v>24.51</v>
      </c>
      <c r="O68" s="40">
        <f t="shared" si="4"/>
        <v>733146.35</v>
      </c>
      <c r="P68" s="40">
        <f t="shared" si="4"/>
        <v>31.61</v>
      </c>
      <c r="Q68" s="40">
        <f t="shared" si="4"/>
        <v>43.260000000000005</v>
      </c>
      <c r="R68" s="40">
        <f t="shared" si="4"/>
        <v>27.23</v>
      </c>
      <c r="S68" s="40">
        <f t="shared" si="4"/>
        <v>0</v>
      </c>
      <c r="T68" s="40">
        <f t="shared" si="4"/>
        <v>10331.619999999999</v>
      </c>
      <c r="U68" s="40">
        <f t="shared" si="4"/>
        <v>1245925.9400000002</v>
      </c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</row>
    <row r="69" spans="1:47" x14ac:dyDescent="0.25">
      <c r="A69" s="4" t="s">
        <v>60</v>
      </c>
      <c r="B69" s="5">
        <v>0</v>
      </c>
      <c r="C69" s="5">
        <v>31.75</v>
      </c>
      <c r="D69" s="5">
        <v>0</v>
      </c>
      <c r="E69" s="5">
        <v>31.75</v>
      </c>
      <c r="F69" s="5">
        <v>23.59</v>
      </c>
      <c r="G69" s="5">
        <v>31.75</v>
      </c>
      <c r="H69" s="5">
        <v>0</v>
      </c>
      <c r="I69" s="5">
        <v>0</v>
      </c>
      <c r="J69" s="5">
        <v>61034.04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16.329999999999998</v>
      </c>
      <c r="S69" s="5">
        <v>0</v>
      </c>
      <c r="T69" s="5">
        <v>5196.0200000000004</v>
      </c>
      <c r="U69" s="6">
        <v>66365.23</v>
      </c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</row>
    <row r="70" spans="1:47" x14ac:dyDescent="0.25">
      <c r="A70" s="4" t="s">
        <v>61</v>
      </c>
      <c r="B70" s="5">
        <v>0</v>
      </c>
      <c r="C70" s="5">
        <v>19738.939999999999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81378.720000000001</v>
      </c>
      <c r="K70" s="5">
        <v>0</v>
      </c>
      <c r="L70" s="5">
        <v>0</v>
      </c>
      <c r="M70" s="5">
        <v>0</v>
      </c>
      <c r="N70" s="5">
        <v>0</v>
      </c>
      <c r="O70" s="5">
        <v>48070</v>
      </c>
      <c r="P70" s="5">
        <v>0</v>
      </c>
      <c r="Q70" s="5">
        <v>0</v>
      </c>
      <c r="R70" s="5">
        <v>0</v>
      </c>
      <c r="S70" s="5">
        <v>0</v>
      </c>
      <c r="T70" s="5">
        <v>15042.6</v>
      </c>
      <c r="U70" s="6">
        <v>164230.26</v>
      </c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</row>
    <row r="71" spans="1:47" x14ac:dyDescent="0.25">
      <c r="A71" s="4" t="s">
        <v>62</v>
      </c>
      <c r="B71" s="5">
        <v>0</v>
      </c>
      <c r="C71" s="5">
        <v>77576.3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61034.04</v>
      </c>
      <c r="K71" s="5">
        <v>0</v>
      </c>
      <c r="L71" s="5">
        <v>0</v>
      </c>
      <c r="M71" s="5">
        <v>0</v>
      </c>
      <c r="N71" s="5">
        <v>0</v>
      </c>
      <c r="O71" s="5">
        <v>48070</v>
      </c>
      <c r="P71" s="5">
        <v>0</v>
      </c>
      <c r="Q71" s="5">
        <v>0</v>
      </c>
      <c r="R71" s="5">
        <v>0</v>
      </c>
      <c r="S71" s="5">
        <v>0</v>
      </c>
      <c r="T71" s="5">
        <v>9676.36</v>
      </c>
      <c r="U71" s="6">
        <v>196356.7</v>
      </c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x14ac:dyDescent="0.25">
      <c r="A72" s="4" t="s">
        <v>63</v>
      </c>
      <c r="B72" s="5">
        <v>0</v>
      </c>
      <c r="C72" s="5">
        <v>117458.89</v>
      </c>
      <c r="D72" s="5">
        <v>0</v>
      </c>
      <c r="E72" s="5">
        <v>0</v>
      </c>
      <c r="F72" s="5">
        <v>0</v>
      </c>
      <c r="G72" s="5">
        <v>0</v>
      </c>
      <c r="H72" s="5">
        <v>13.61</v>
      </c>
      <c r="I72" s="5">
        <v>0</v>
      </c>
      <c r="J72" s="5">
        <v>40689.360000000001</v>
      </c>
      <c r="K72" s="5">
        <v>25</v>
      </c>
      <c r="L72" s="5">
        <v>25</v>
      </c>
      <c r="M72" s="5">
        <v>25</v>
      </c>
      <c r="N72" s="5">
        <v>0</v>
      </c>
      <c r="O72" s="5">
        <v>48095</v>
      </c>
      <c r="P72" s="5">
        <v>0</v>
      </c>
      <c r="Q72" s="5">
        <v>0</v>
      </c>
      <c r="R72" s="5">
        <v>25</v>
      </c>
      <c r="S72" s="5">
        <v>0</v>
      </c>
      <c r="T72" s="5">
        <v>5000</v>
      </c>
      <c r="U72" s="6">
        <v>211356.86</v>
      </c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</row>
    <row r="73" spans="1:47" x14ac:dyDescent="0.25">
      <c r="A73" s="4" t="s">
        <v>64</v>
      </c>
      <c r="B73" s="5">
        <v>0</v>
      </c>
      <c r="C73" s="5">
        <v>91784.28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61034.04</v>
      </c>
      <c r="K73" s="5">
        <v>10182.11</v>
      </c>
      <c r="L73" s="5">
        <v>0</v>
      </c>
      <c r="M73" s="5">
        <v>9237.26</v>
      </c>
      <c r="N73" s="5">
        <v>0</v>
      </c>
      <c r="O73" s="5">
        <v>95725.54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6">
        <v>267963.23</v>
      </c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</row>
    <row r="74" spans="1:47" x14ac:dyDescent="0.25">
      <c r="A74" s="4" t="s">
        <v>65</v>
      </c>
      <c r="B74" s="5">
        <v>1320</v>
      </c>
      <c r="C74" s="5">
        <v>64302.07</v>
      </c>
      <c r="D74" s="5">
        <v>0</v>
      </c>
      <c r="E74" s="5">
        <v>0</v>
      </c>
      <c r="F74" s="5">
        <v>0</v>
      </c>
      <c r="G74" s="5">
        <v>70</v>
      </c>
      <c r="H74" s="5">
        <v>0</v>
      </c>
      <c r="I74" s="5">
        <v>50</v>
      </c>
      <c r="J74" s="5">
        <v>20344.68</v>
      </c>
      <c r="K74" s="5">
        <v>38779.32</v>
      </c>
      <c r="L74" s="5">
        <v>0</v>
      </c>
      <c r="M74" s="5">
        <v>0</v>
      </c>
      <c r="N74" s="5">
        <v>0</v>
      </c>
      <c r="O74" s="5">
        <v>47713</v>
      </c>
      <c r="P74" s="5">
        <v>0</v>
      </c>
      <c r="Q74" s="5">
        <v>30</v>
      </c>
      <c r="R74" s="5">
        <v>0</v>
      </c>
      <c r="S74" s="5">
        <v>0</v>
      </c>
      <c r="T74" s="5">
        <v>0</v>
      </c>
      <c r="U74" s="6">
        <v>172609.07</v>
      </c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</row>
    <row r="75" spans="1:47" x14ac:dyDescent="0.25">
      <c r="A75" s="4" t="s">
        <v>66</v>
      </c>
      <c r="B75" s="5">
        <v>0</v>
      </c>
      <c r="C75" s="5">
        <v>9.85</v>
      </c>
      <c r="D75" s="5">
        <v>0</v>
      </c>
      <c r="E75" s="5">
        <v>9.85</v>
      </c>
      <c r="F75" s="5">
        <v>0</v>
      </c>
      <c r="G75" s="5">
        <v>9.85</v>
      </c>
      <c r="H75" s="5">
        <v>0</v>
      </c>
      <c r="I75" s="5">
        <v>0</v>
      </c>
      <c r="J75" s="5">
        <v>20344.68</v>
      </c>
      <c r="K75" s="5">
        <v>38761.18</v>
      </c>
      <c r="L75" s="5">
        <v>0</v>
      </c>
      <c r="M75" s="5">
        <v>0</v>
      </c>
      <c r="N75" s="5">
        <v>0</v>
      </c>
      <c r="O75" s="5">
        <v>24035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6">
        <v>83170.41</v>
      </c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</row>
    <row r="76" spans="1:47" x14ac:dyDescent="0.25">
      <c r="A76" s="4" t="s">
        <v>67</v>
      </c>
      <c r="B76" s="5">
        <v>0</v>
      </c>
      <c r="C76" s="5">
        <v>45.81</v>
      </c>
      <c r="D76" s="5">
        <v>0</v>
      </c>
      <c r="E76" s="5">
        <v>22.23</v>
      </c>
      <c r="F76" s="5">
        <v>18.37</v>
      </c>
      <c r="G76" s="5">
        <v>43.55</v>
      </c>
      <c r="H76" s="5">
        <v>0</v>
      </c>
      <c r="I76" s="5">
        <v>0</v>
      </c>
      <c r="J76" s="5">
        <v>142412.76</v>
      </c>
      <c r="K76" s="5">
        <v>24924.89</v>
      </c>
      <c r="L76" s="5">
        <v>0</v>
      </c>
      <c r="M76" s="5">
        <v>4104.63</v>
      </c>
      <c r="N76" s="5">
        <v>0</v>
      </c>
      <c r="O76" s="5">
        <v>81467.179999999993</v>
      </c>
      <c r="P76" s="5">
        <v>0</v>
      </c>
      <c r="Q76" s="5">
        <v>4.54</v>
      </c>
      <c r="R76" s="5">
        <v>0</v>
      </c>
      <c r="S76" s="5">
        <v>0</v>
      </c>
      <c r="T76" s="5">
        <v>0</v>
      </c>
      <c r="U76" s="6">
        <v>253043.96</v>
      </c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</row>
    <row r="77" spans="1:47" x14ac:dyDescent="0.25">
      <c r="A77" s="4" t="s">
        <v>68</v>
      </c>
      <c r="B77" s="5">
        <v>0</v>
      </c>
      <c r="C77" s="5">
        <v>15132.22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40689.360000000001</v>
      </c>
      <c r="K77" s="5">
        <v>0</v>
      </c>
      <c r="L77" s="5">
        <v>0</v>
      </c>
      <c r="M77" s="5">
        <v>0</v>
      </c>
      <c r="N77" s="5">
        <v>0</v>
      </c>
      <c r="O77" s="5">
        <v>44736.79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6">
        <v>100558.37</v>
      </c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</row>
    <row r="78" spans="1:47" x14ac:dyDescent="0.25">
      <c r="A78" s="4" t="s">
        <v>69</v>
      </c>
      <c r="B78" s="5">
        <v>0</v>
      </c>
      <c r="C78" s="5">
        <v>243814.15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40689.360000000001</v>
      </c>
      <c r="K78" s="5">
        <v>0</v>
      </c>
      <c r="L78" s="5">
        <v>0</v>
      </c>
      <c r="M78" s="5">
        <v>0</v>
      </c>
      <c r="N78" s="5">
        <v>0</v>
      </c>
      <c r="O78" s="5">
        <v>48085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6">
        <v>332588.51</v>
      </c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</row>
    <row r="79" spans="1:47" x14ac:dyDescent="0.25">
      <c r="A79" s="4" t="s">
        <v>70</v>
      </c>
      <c r="B79" s="5">
        <v>0</v>
      </c>
      <c r="C79" s="5">
        <v>191344.94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61034.04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5134.1000000000004</v>
      </c>
      <c r="U79" s="6">
        <v>257513.08000000002</v>
      </c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</row>
    <row r="80" spans="1:47" x14ac:dyDescent="0.25">
      <c r="A80" s="4" t="s">
        <v>71</v>
      </c>
      <c r="B80" s="5">
        <v>80.36</v>
      </c>
      <c r="C80" s="5">
        <v>95755.44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34.01</v>
      </c>
      <c r="J80" s="5">
        <v>40689.360000000001</v>
      </c>
      <c r="K80" s="5">
        <v>34.01</v>
      </c>
      <c r="L80" s="5">
        <v>23576</v>
      </c>
      <c r="M80" s="5">
        <v>34.01</v>
      </c>
      <c r="N80" s="5">
        <v>0</v>
      </c>
      <c r="O80" s="5">
        <v>48147.42</v>
      </c>
      <c r="P80" s="5">
        <v>15.23</v>
      </c>
      <c r="Q80" s="5">
        <v>0</v>
      </c>
      <c r="R80" s="5">
        <v>0</v>
      </c>
      <c r="S80" s="5">
        <v>0</v>
      </c>
      <c r="T80" s="5">
        <v>5134.1000000000004</v>
      </c>
      <c r="U80" s="6">
        <v>213499.94</v>
      </c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</row>
    <row r="81" spans="1:47" x14ac:dyDescent="0.25">
      <c r="A81" s="4"/>
      <c r="B81" s="40">
        <f t="shared" ref="B81:U81" si="5">SUBTOTAL(109,B69:B80)</f>
        <v>1400.36</v>
      </c>
      <c r="C81" s="40">
        <f t="shared" si="5"/>
        <v>916994.6399999999</v>
      </c>
      <c r="D81" s="40">
        <f t="shared" si="5"/>
        <v>0</v>
      </c>
      <c r="E81" s="40">
        <f t="shared" si="5"/>
        <v>63.83</v>
      </c>
      <c r="F81" s="40">
        <f t="shared" si="5"/>
        <v>41.96</v>
      </c>
      <c r="G81" s="40">
        <f t="shared" si="5"/>
        <v>155.14999999999998</v>
      </c>
      <c r="H81" s="40">
        <f t="shared" si="5"/>
        <v>13.61</v>
      </c>
      <c r="I81" s="40">
        <f t="shared" si="5"/>
        <v>84.009999999999991</v>
      </c>
      <c r="J81" s="40">
        <f t="shared" si="5"/>
        <v>671374.44000000006</v>
      </c>
      <c r="K81" s="40">
        <f t="shared" si="5"/>
        <v>112706.51</v>
      </c>
      <c r="L81" s="40">
        <f t="shared" si="5"/>
        <v>23601</v>
      </c>
      <c r="M81" s="40">
        <f t="shared" si="5"/>
        <v>13400.9</v>
      </c>
      <c r="N81" s="40">
        <f t="shared" si="5"/>
        <v>0</v>
      </c>
      <c r="O81" s="40">
        <f t="shared" si="5"/>
        <v>534144.92999999993</v>
      </c>
      <c r="P81" s="40">
        <f t="shared" si="5"/>
        <v>15.23</v>
      </c>
      <c r="Q81" s="40">
        <f t="shared" si="5"/>
        <v>34.54</v>
      </c>
      <c r="R81" s="40">
        <f t="shared" si="5"/>
        <v>41.33</v>
      </c>
      <c r="S81" s="40">
        <f t="shared" si="5"/>
        <v>0</v>
      </c>
      <c r="T81" s="40">
        <f t="shared" si="5"/>
        <v>45183.18</v>
      </c>
      <c r="U81" s="40">
        <f t="shared" si="5"/>
        <v>2319255.6199999996</v>
      </c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</row>
    <row r="82" spans="1:47" x14ac:dyDescent="0.25">
      <c r="A82" s="4" t="s">
        <v>244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61034.04</v>
      </c>
      <c r="K82" s="5">
        <v>0</v>
      </c>
      <c r="L82" s="5">
        <v>0</v>
      </c>
      <c r="M82" s="5">
        <v>0</v>
      </c>
      <c r="N82" s="5">
        <v>0</v>
      </c>
      <c r="O82" s="5">
        <v>44494.879999999997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6">
        <v>105528.92</v>
      </c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</row>
    <row r="83" spans="1:47" x14ac:dyDescent="0.25">
      <c r="A83" s="4" t="s">
        <v>246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9">
        <v>50</v>
      </c>
      <c r="J83" s="9">
        <v>122068.08</v>
      </c>
      <c r="K83" s="9">
        <v>8697.2000000000007</v>
      </c>
      <c r="L83" s="5">
        <v>0</v>
      </c>
      <c r="M83" s="9">
        <v>90</v>
      </c>
      <c r="N83" s="5">
        <v>0</v>
      </c>
      <c r="O83" s="9">
        <v>51372.99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9">
        <v>182278.27</v>
      </c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x14ac:dyDescent="0.25">
      <c r="A84" s="4" t="s">
        <v>250</v>
      </c>
      <c r="B84" s="9">
        <v>0</v>
      </c>
      <c r="C84" s="9">
        <v>40768.65</v>
      </c>
      <c r="D84" s="9">
        <v>0</v>
      </c>
      <c r="E84" s="9">
        <v>0</v>
      </c>
      <c r="F84" s="9">
        <v>120</v>
      </c>
      <c r="G84" s="9">
        <v>120</v>
      </c>
      <c r="H84" s="9">
        <v>0</v>
      </c>
      <c r="I84" s="9">
        <v>0</v>
      </c>
      <c r="J84" s="9">
        <v>101723.4</v>
      </c>
      <c r="K84" s="9">
        <v>60</v>
      </c>
      <c r="L84" s="9">
        <v>23721</v>
      </c>
      <c r="M84" s="9">
        <v>100</v>
      </c>
      <c r="N84" s="9">
        <v>0</v>
      </c>
      <c r="O84" s="9">
        <v>40789.360000000001</v>
      </c>
      <c r="P84" s="9">
        <v>0</v>
      </c>
      <c r="Q84" s="9">
        <v>0</v>
      </c>
      <c r="R84" s="9">
        <v>40</v>
      </c>
      <c r="S84" s="9">
        <v>0</v>
      </c>
      <c r="T84" s="9">
        <v>0</v>
      </c>
      <c r="U84" s="9">
        <v>207442.41</v>
      </c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</row>
    <row r="85" spans="1:47" x14ac:dyDescent="0.25">
      <c r="A85" s="4" t="s">
        <v>254</v>
      </c>
      <c r="B85" s="22">
        <v>0</v>
      </c>
      <c r="C85" s="22">
        <v>0</v>
      </c>
      <c r="D85" s="22">
        <v>0</v>
      </c>
      <c r="E85" s="22">
        <v>0</v>
      </c>
      <c r="F85" s="22">
        <v>120</v>
      </c>
      <c r="G85" s="22">
        <v>280</v>
      </c>
      <c r="H85" s="22">
        <v>0</v>
      </c>
      <c r="I85" s="22">
        <v>0</v>
      </c>
      <c r="J85" s="22">
        <v>20344.68</v>
      </c>
      <c r="K85" s="22">
        <v>0</v>
      </c>
      <c r="L85" s="22">
        <v>0</v>
      </c>
      <c r="M85" s="22">
        <v>0</v>
      </c>
      <c r="N85" s="22">
        <v>0</v>
      </c>
      <c r="O85" s="22">
        <v>30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20774.68</v>
      </c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</row>
    <row r="86" spans="1:47" x14ac:dyDescent="0.25">
      <c r="A86" s="4" t="s">
        <v>257</v>
      </c>
      <c r="B86" s="9">
        <v>0</v>
      </c>
      <c r="C86" s="9">
        <v>0</v>
      </c>
      <c r="D86" s="9">
        <v>0</v>
      </c>
      <c r="E86" s="9">
        <v>0</v>
      </c>
      <c r="F86" s="9">
        <v>150</v>
      </c>
      <c r="G86" s="9">
        <v>150</v>
      </c>
      <c r="H86" s="9">
        <v>0</v>
      </c>
      <c r="I86" s="9">
        <v>0</v>
      </c>
      <c r="J86" s="9">
        <v>0</v>
      </c>
      <c r="K86" s="9">
        <v>195</v>
      </c>
      <c r="L86" s="9">
        <v>100</v>
      </c>
      <c r="M86" s="9">
        <v>90</v>
      </c>
      <c r="N86" s="9">
        <v>0</v>
      </c>
      <c r="O86" s="9">
        <v>42191.13</v>
      </c>
      <c r="P86" s="9">
        <v>3</v>
      </c>
      <c r="Q86" s="9">
        <v>0</v>
      </c>
      <c r="R86" s="9">
        <v>130</v>
      </c>
      <c r="S86" s="9">
        <v>0</v>
      </c>
      <c r="T86" s="9">
        <v>0</v>
      </c>
      <c r="U86" s="9">
        <v>43009.13</v>
      </c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</row>
    <row r="87" spans="1:47" x14ac:dyDescent="0.25">
      <c r="A87" s="4" t="s">
        <v>262</v>
      </c>
      <c r="B87" s="9">
        <v>0</v>
      </c>
      <c r="C87" s="9">
        <v>40699.72</v>
      </c>
      <c r="D87" s="9">
        <v>0</v>
      </c>
      <c r="E87" s="9">
        <v>0</v>
      </c>
      <c r="F87" s="9">
        <v>90</v>
      </c>
      <c r="G87" s="9">
        <v>230</v>
      </c>
      <c r="H87" s="9">
        <v>0</v>
      </c>
      <c r="I87" s="9">
        <v>90</v>
      </c>
      <c r="J87" s="9">
        <v>0</v>
      </c>
      <c r="K87" s="9">
        <v>150</v>
      </c>
      <c r="L87" s="9">
        <v>50</v>
      </c>
      <c r="M87" s="9">
        <v>170</v>
      </c>
      <c r="N87" s="9">
        <v>0</v>
      </c>
      <c r="O87" s="9">
        <v>1330</v>
      </c>
      <c r="P87" s="9">
        <v>0</v>
      </c>
      <c r="Q87" s="9">
        <v>0</v>
      </c>
      <c r="R87" s="9">
        <v>40</v>
      </c>
      <c r="S87" s="9">
        <v>0</v>
      </c>
      <c r="T87" s="9">
        <v>0</v>
      </c>
      <c r="U87" s="9">
        <v>42849.72</v>
      </c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x14ac:dyDescent="0.25">
      <c r="A88" s="4" t="s">
        <v>266</v>
      </c>
      <c r="B88" s="9">
        <v>0</v>
      </c>
      <c r="C88" s="9">
        <v>0</v>
      </c>
      <c r="D88" s="9">
        <v>0</v>
      </c>
      <c r="E88" s="9">
        <v>0</v>
      </c>
      <c r="F88" s="9">
        <v>120</v>
      </c>
      <c r="G88" s="9">
        <v>120</v>
      </c>
      <c r="H88" s="9">
        <v>0</v>
      </c>
      <c r="I88" s="9">
        <v>0</v>
      </c>
      <c r="J88" s="9">
        <v>0</v>
      </c>
      <c r="K88" s="9">
        <v>80</v>
      </c>
      <c r="L88" s="9">
        <v>60</v>
      </c>
      <c r="M88" s="9">
        <v>40</v>
      </c>
      <c r="N88" s="9">
        <v>0</v>
      </c>
      <c r="O88" s="9">
        <v>455</v>
      </c>
      <c r="P88" s="9">
        <v>2</v>
      </c>
      <c r="Q88" s="9">
        <v>0</v>
      </c>
      <c r="R88" s="9">
        <v>0</v>
      </c>
      <c r="S88" s="9">
        <v>0</v>
      </c>
      <c r="T88" s="9">
        <v>0</v>
      </c>
      <c r="U88" s="9">
        <v>877</v>
      </c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</row>
    <row r="89" spans="1:47" x14ac:dyDescent="0.25">
      <c r="A89" s="4" t="s">
        <v>268</v>
      </c>
      <c r="B89" s="9">
        <v>0</v>
      </c>
      <c r="C89" s="9">
        <v>0</v>
      </c>
      <c r="D89" s="9">
        <v>0</v>
      </c>
      <c r="E89" s="9">
        <v>0</v>
      </c>
      <c r="F89" s="9">
        <v>40</v>
      </c>
      <c r="G89" s="9">
        <v>0</v>
      </c>
      <c r="H89" s="9">
        <v>0</v>
      </c>
      <c r="I89" s="9">
        <v>40</v>
      </c>
      <c r="J89" s="9">
        <v>0</v>
      </c>
      <c r="K89" s="9">
        <v>40</v>
      </c>
      <c r="L89" s="9">
        <v>0</v>
      </c>
      <c r="M89" s="9">
        <v>90</v>
      </c>
      <c r="N89" s="9">
        <v>0</v>
      </c>
      <c r="O89" s="9">
        <v>270.42</v>
      </c>
      <c r="P89" s="9">
        <v>2</v>
      </c>
      <c r="Q89" s="9">
        <v>0</v>
      </c>
      <c r="R89" s="9">
        <v>0</v>
      </c>
      <c r="S89" s="9">
        <v>0</v>
      </c>
      <c r="T89" s="9">
        <v>0</v>
      </c>
      <c r="U89" s="9">
        <v>482.42</v>
      </c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</row>
    <row r="90" spans="1:47" x14ac:dyDescent="0.25">
      <c r="A90" s="4" t="s">
        <v>269</v>
      </c>
      <c r="B90" s="9">
        <v>0</v>
      </c>
      <c r="C90" s="9">
        <v>0</v>
      </c>
      <c r="D90" s="9">
        <v>0</v>
      </c>
      <c r="E90" s="9">
        <v>0</v>
      </c>
      <c r="F90" s="9">
        <v>90</v>
      </c>
      <c r="G90" s="9">
        <v>210</v>
      </c>
      <c r="H90" s="9">
        <v>0</v>
      </c>
      <c r="I90" s="9">
        <v>0</v>
      </c>
      <c r="J90" s="9">
        <v>0</v>
      </c>
      <c r="K90" s="9">
        <v>8014.86</v>
      </c>
      <c r="L90" s="9">
        <v>0</v>
      </c>
      <c r="M90" s="9">
        <v>25</v>
      </c>
      <c r="N90" s="9">
        <v>0</v>
      </c>
      <c r="O90" s="9">
        <v>49139.02</v>
      </c>
      <c r="P90" s="9">
        <v>0</v>
      </c>
      <c r="Q90" s="9">
        <v>0</v>
      </c>
      <c r="R90" s="9">
        <v>0</v>
      </c>
      <c r="S90" s="9">
        <v>0</v>
      </c>
      <c r="T90" s="9">
        <v>19780.919999999998</v>
      </c>
      <c r="U90" s="9">
        <v>77259.8</v>
      </c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x14ac:dyDescent="0.25">
      <c r="A91" s="4" t="s">
        <v>271</v>
      </c>
      <c r="B91" s="9">
        <v>0</v>
      </c>
      <c r="C91" s="9">
        <v>0</v>
      </c>
      <c r="D91" s="9">
        <v>0</v>
      </c>
      <c r="E91" s="9">
        <v>0</v>
      </c>
      <c r="F91" s="9">
        <v>60</v>
      </c>
      <c r="G91" s="9">
        <v>150</v>
      </c>
      <c r="H91" s="9">
        <v>0</v>
      </c>
      <c r="I91" s="9">
        <v>0</v>
      </c>
      <c r="J91" s="9">
        <v>20344.68</v>
      </c>
      <c r="K91" s="9">
        <v>5867.79</v>
      </c>
      <c r="L91" s="9">
        <v>0</v>
      </c>
      <c r="M91" s="9">
        <v>0</v>
      </c>
      <c r="N91" s="9">
        <v>0</v>
      </c>
      <c r="O91" s="9">
        <v>3812.23</v>
      </c>
      <c r="P91" s="9">
        <v>0</v>
      </c>
      <c r="Q91" s="9">
        <v>0</v>
      </c>
      <c r="R91" s="9">
        <v>0</v>
      </c>
      <c r="S91" s="9">
        <v>0</v>
      </c>
      <c r="T91" s="9">
        <v>6889.84</v>
      </c>
      <c r="U91" s="9">
        <v>37124.54</v>
      </c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x14ac:dyDescent="0.25">
      <c r="A92" s="4" t="s">
        <v>272</v>
      </c>
      <c r="B92" s="9">
        <v>0</v>
      </c>
      <c r="C92" s="9">
        <v>41093.08</v>
      </c>
      <c r="D92" s="9">
        <v>0</v>
      </c>
      <c r="E92" s="9">
        <v>0</v>
      </c>
      <c r="F92" s="9">
        <v>90</v>
      </c>
      <c r="G92" s="9">
        <v>210</v>
      </c>
      <c r="H92" s="9">
        <v>0</v>
      </c>
      <c r="I92" s="9">
        <v>0</v>
      </c>
      <c r="J92" s="9">
        <v>19375.88</v>
      </c>
      <c r="K92" s="9">
        <v>0</v>
      </c>
      <c r="L92" s="9">
        <v>0</v>
      </c>
      <c r="M92" s="9">
        <v>0</v>
      </c>
      <c r="N92" s="9">
        <v>0</v>
      </c>
      <c r="O92" s="9">
        <v>20683.400000000001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81452.36</v>
      </c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x14ac:dyDescent="0.25">
      <c r="A93" s="4" t="s">
        <v>274</v>
      </c>
      <c r="B93" s="9">
        <v>160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30</v>
      </c>
      <c r="J93" s="9">
        <v>64002.02</v>
      </c>
      <c r="K93" s="9">
        <v>8700.56</v>
      </c>
      <c r="L93" s="9">
        <v>0</v>
      </c>
      <c r="M93" s="9">
        <v>70</v>
      </c>
      <c r="N93" s="9">
        <v>0</v>
      </c>
      <c r="O93" s="9">
        <v>29566.19</v>
      </c>
      <c r="P93" s="9">
        <v>60</v>
      </c>
      <c r="Q93" s="9">
        <v>0</v>
      </c>
      <c r="R93" s="9">
        <v>0</v>
      </c>
      <c r="S93" s="9">
        <v>0</v>
      </c>
      <c r="T93" s="9">
        <v>0</v>
      </c>
      <c r="U93" s="9">
        <v>102588.77</v>
      </c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x14ac:dyDescent="0.25">
      <c r="A94" s="4"/>
      <c r="B94" s="40">
        <f t="shared" ref="B94:U94" si="6">SUBTOTAL(109,B82:B93)</f>
        <v>160</v>
      </c>
      <c r="C94" s="40">
        <f t="shared" si="6"/>
        <v>122561.45</v>
      </c>
      <c r="D94" s="40">
        <f t="shared" si="6"/>
        <v>0</v>
      </c>
      <c r="E94" s="40">
        <f t="shared" si="6"/>
        <v>0</v>
      </c>
      <c r="F94" s="40">
        <f t="shared" si="6"/>
        <v>880</v>
      </c>
      <c r="G94" s="40">
        <f t="shared" si="6"/>
        <v>1470</v>
      </c>
      <c r="H94" s="40">
        <f t="shared" si="6"/>
        <v>0</v>
      </c>
      <c r="I94" s="40">
        <f t="shared" si="6"/>
        <v>210</v>
      </c>
      <c r="J94" s="40">
        <f t="shared" si="6"/>
        <v>408892.78</v>
      </c>
      <c r="K94" s="40">
        <f t="shared" si="6"/>
        <v>31805.410000000003</v>
      </c>
      <c r="L94" s="40">
        <f t="shared" si="6"/>
        <v>23931</v>
      </c>
      <c r="M94" s="40">
        <f t="shared" si="6"/>
        <v>675</v>
      </c>
      <c r="N94" s="40">
        <f t="shared" si="6"/>
        <v>0</v>
      </c>
      <c r="O94" s="40">
        <f t="shared" si="6"/>
        <v>284134.62</v>
      </c>
      <c r="P94" s="40">
        <f t="shared" si="6"/>
        <v>67</v>
      </c>
      <c r="Q94" s="40">
        <f t="shared" si="6"/>
        <v>0</v>
      </c>
      <c r="R94" s="40">
        <f t="shared" si="6"/>
        <v>210</v>
      </c>
      <c r="S94" s="40">
        <f t="shared" si="6"/>
        <v>0</v>
      </c>
      <c r="T94" s="40">
        <f t="shared" si="6"/>
        <v>26670.76</v>
      </c>
      <c r="U94" s="40">
        <f t="shared" si="6"/>
        <v>901668.02</v>
      </c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x14ac:dyDescent="0.25">
      <c r="A95" s="4" t="s">
        <v>277</v>
      </c>
      <c r="B95" s="9">
        <v>0</v>
      </c>
      <c r="C95" s="9">
        <v>0</v>
      </c>
      <c r="D95" s="9">
        <v>0</v>
      </c>
      <c r="E95" s="9">
        <v>0</v>
      </c>
      <c r="F95" s="9">
        <v>90</v>
      </c>
      <c r="G95" s="9">
        <v>210</v>
      </c>
      <c r="H95" s="9">
        <v>0</v>
      </c>
      <c r="I95" s="9">
        <v>0</v>
      </c>
      <c r="J95" s="9">
        <v>81378.720000000001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9171.7800000000007</v>
      </c>
      <c r="U95" s="9">
        <v>90850.5</v>
      </c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7" x14ac:dyDescent="0.25">
      <c r="A96" s="4" t="s">
        <v>279</v>
      </c>
      <c r="B96" s="9">
        <v>0</v>
      </c>
      <c r="C96" s="9">
        <v>0</v>
      </c>
      <c r="D96" s="9">
        <v>0</v>
      </c>
      <c r="E96" s="9">
        <v>0</v>
      </c>
      <c r="F96" s="9">
        <v>150</v>
      </c>
      <c r="G96" s="9">
        <v>210</v>
      </c>
      <c r="H96" s="9">
        <v>0</v>
      </c>
      <c r="I96" s="9">
        <v>0</v>
      </c>
      <c r="J96" s="9">
        <v>81378.720000000001</v>
      </c>
      <c r="K96" s="9">
        <v>29196.98</v>
      </c>
      <c r="L96" s="9">
        <v>0</v>
      </c>
      <c r="M96" s="9">
        <v>60</v>
      </c>
      <c r="N96" s="9">
        <v>0</v>
      </c>
      <c r="O96" s="9">
        <v>33210.050000000003</v>
      </c>
      <c r="P96" s="9">
        <v>0</v>
      </c>
      <c r="Q96" s="9">
        <v>0</v>
      </c>
      <c r="R96" s="9">
        <v>0</v>
      </c>
      <c r="S96" s="9">
        <v>0</v>
      </c>
      <c r="T96" s="9">
        <v>6878.8</v>
      </c>
      <c r="U96" s="9">
        <v>151084.54999999999</v>
      </c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</row>
    <row r="97" spans="1:47" x14ac:dyDescent="0.25">
      <c r="A97" s="4" t="s">
        <v>283</v>
      </c>
      <c r="B97" s="9">
        <v>0</v>
      </c>
      <c r="C97" s="9">
        <v>0</v>
      </c>
      <c r="D97" s="9">
        <v>0</v>
      </c>
      <c r="E97" s="9">
        <v>0</v>
      </c>
      <c r="F97" s="9">
        <v>90</v>
      </c>
      <c r="G97" s="9">
        <v>210</v>
      </c>
      <c r="H97" s="9">
        <v>0</v>
      </c>
      <c r="I97" s="9">
        <v>0</v>
      </c>
      <c r="J97" s="9">
        <v>122068.08</v>
      </c>
      <c r="K97" s="9">
        <v>0</v>
      </c>
      <c r="L97" s="9">
        <v>0</v>
      </c>
      <c r="M97" s="9">
        <v>0</v>
      </c>
      <c r="N97" s="9">
        <v>0</v>
      </c>
      <c r="O97" s="9">
        <v>850</v>
      </c>
      <c r="P97" s="9">
        <v>0</v>
      </c>
      <c r="Q97" s="9">
        <v>0</v>
      </c>
      <c r="R97" s="9">
        <v>0</v>
      </c>
      <c r="S97" s="9">
        <v>0</v>
      </c>
      <c r="T97" s="9">
        <v>20489.7</v>
      </c>
      <c r="U97" s="9">
        <v>143707.78</v>
      </c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</row>
    <row r="98" spans="1:47" x14ac:dyDescent="0.25">
      <c r="A98" s="4" t="s">
        <v>285</v>
      </c>
      <c r="B98" s="9">
        <v>4</v>
      </c>
      <c r="C98" s="9">
        <v>0</v>
      </c>
      <c r="D98" s="9">
        <v>0</v>
      </c>
      <c r="E98" s="9">
        <v>0</v>
      </c>
      <c r="F98" s="9">
        <v>150</v>
      </c>
      <c r="G98" s="9">
        <v>210</v>
      </c>
      <c r="H98" s="9">
        <v>0</v>
      </c>
      <c r="I98" s="9">
        <v>50</v>
      </c>
      <c r="J98" s="9">
        <v>61034.04</v>
      </c>
      <c r="K98" s="9">
        <v>90</v>
      </c>
      <c r="L98" s="9">
        <v>0</v>
      </c>
      <c r="M98" s="9">
        <v>115</v>
      </c>
      <c r="N98" s="9">
        <v>0</v>
      </c>
      <c r="O98" s="9">
        <v>41551.69</v>
      </c>
      <c r="P98" s="9">
        <v>0</v>
      </c>
      <c r="Q98" s="9">
        <v>0</v>
      </c>
      <c r="R98" s="9">
        <v>0</v>
      </c>
      <c r="S98" s="9">
        <v>0</v>
      </c>
      <c r="T98" s="9">
        <v>6805.4</v>
      </c>
      <c r="U98" s="9">
        <v>110010.13</v>
      </c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</row>
    <row r="99" spans="1:47" x14ac:dyDescent="0.25">
      <c r="A99" s="4" t="s">
        <v>287</v>
      </c>
      <c r="B99" s="9">
        <v>0</v>
      </c>
      <c r="C99" s="9">
        <v>35081.19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122068.08</v>
      </c>
      <c r="K99" s="9">
        <v>26737.72</v>
      </c>
      <c r="L99" s="9">
        <v>6744.55</v>
      </c>
      <c r="M99" s="9">
        <v>0</v>
      </c>
      <c r="N99" s="9">
        <v>0</v>
      </c>
      <c r="O99" s="9">
        <v>74434.399999999994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265065.94</v>
      </c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x14ac:dyDescent="0.25">
      <c r="A100" s="4" t="s">
        <v>289</v>
      </c>
      <c r="B100" s="9">
        <v>0</v>
      </c>
      <c r="C100" s="9">
        <v>67440.800000000003</v>
      </c>
      <c r="D100" s="9">
        <v>0</v>
      </c>
      <c r="E100" s="9">
        <v>0</v>
      </c>
      <c r="F100" s="9">
        <v>190</v>
      </c>
      <c r="G100" s="9">
        <v>430</v>
      </c>
      <c r="H100" s="9">
        <v>0</v>
      </c>
      <c r="I100" s="9">
        <v>0</v>
      </c>
      <c r="J100" s="9">
        <v>20344.68</v>
      </c>
      <c r="K100" s="9">
        <v>3014.15</v>
      </c>
      <c r="L100" s="9">
        <v>0</v>
      </c>
      <c r="M100" s="9">
        <v>0</v>
      </c>
      <c r="N100" s="9">
        <v>0</v>
      </c>
      <c r="O100" s="9">
        <v>17673.66</v>
      </c>
      <c r="P100" s="9">
        <v>0</v>
      </c>
      <c r="Q100" s="9">
        <v>0</v>
      </c>
      <c r="R100" s="9">
        <v>0</v>
      </c>
      <c r="S100" s="9">
        <v>0</v>
      </c>
      <c r="T100" s="9">
        <v>10200</v>
      </c>
      <c r="U100" s="9">
        <v>119293.29</v>
      </c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4" t="s">
        <v>291</v>
      </c>
      <c r="B101" s="9">
        <v>0</v>
      </c>
      <c r="C101" s="9">
        <v>16860.2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40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16900.2</v>
      </c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x14ac:dyDescent="0.25">
      <c r="A102" s="4" t="s">
        <v>293</v>
      </c>
      <c r="B102" s="9">
        <v>0</v>
      </c>
      <c r="C102" s="9">
        <v>0</v>
      </c>
      <c r="D102" s="9">
        <v>0</v>
      </c>
      <c r="E102" s="9">
        <v>0</v>
      </c>
      <c r="F102" s="9">
        <v>100</v>
      </c>
      <c r="G102" s="9">
        <v>150</v>
      </c>
      <c r="H102" s="9">
        <v>0</v>
      </c>
      <c r="I102" s="9">
        <v>50</v>
      </c>
      <c r="J102" s="9">
        <v>21638.28</v>
      </c>
      <c r="K102" s="9">
        <v>50</v>
      </c>
      <c r="L102" s="9">
        <v>0</v>
      </c>
      <c r="M102" s="9">
        <v>70</v>
      </c>
      <c r="N102" s="9">
        <v>0</v>
      </c>
      <c r="O102" s="9">
        <v>90</v>
      </c>
      <c r="P102" s="9">
        <v>1</v>
      </c>
      <c r="Q102" s="9">
        <v>0</v>
      </c>
      <c r="R102" s="9">
        <v>0</v>
      </c>
      <c r="S102" s="9">
        <v>0</v>
      </c>
      <c r="T102" s="9">
        <v>0</v>
      </c>
      <c r="U102" s="9">
        <v>22149.279999999999</v>
      </c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</row>
    <row r="103" spans="1:47" x14ac:dyDescent="0.25">
      <c r="A103" s="4" t="s">
        <v>297</v>
      </c>
      <c r="B103" s="9">
        <v>0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86553.12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86553.12</v>
      </c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04" spans="1:47" x14ac:dyDescent="0.25">
      <c r="A104" s="4" t="s">
        <v>299</v>
      </c>
      <c r="B104" s="9">
        <v>12</v>
      </c>
      <c r="C104" s="9">
        <v>0</v>
      </c>
      <c r="D104" s="9">
        <v>0</v>
      </c>
      <c r="E104" s="9">
        <v>0</v>
      </c>
      <c r="F104" s="9">
        <v>180</v>
      </c>
      <c r="G104" s="9">
        <v>280</v>
      </c>
      <c r="H104" s="9">
        <v>0</v>
      </c>
      <c r="I104" s="9">
        <v>100</v>
      </c>
      <c r="J104" s="9">
        <v>167980.02</v>
      </c>
      <c r="K104" s="9">
        <v>80</v>
      </c>
      <c r="L104" s="9">
        <v>41</v>
      </c>
      <c r="M104" s="9">
        <v>0</v>
      </c>
      <c r="N104" s="9">
        <v>0</v>
      </c>
      <c r="O104" s="9">
        <v>5202.29</v>
      </c>
      <c r="P104" s="9">
        <v>2</v>
      </c>
      <c r="Q104" s="9">
        <v>0</v>
      </c>
      <c r="R104" s="9">
        <v>0</v>
      </c>
      <c r="S104" s="9">
        <v>0</v>
      </c>
      <c r="T104" s="9">
        <v>0</v>
      </c>
      <c r="U104" s="9">
        <v>173877.31</v>
      </c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</row>
    <row r="105" spans="1:47" x14ac:dyDescent="0.25">
      <c r="A105" s="4" t="s">
        <v>301</v>
      </c>
      <c r="B105" s="9">
        <v>0</v>
      </c>
      <c r="C105" s="9">
        <v>0</v>
      </c>
      <c r="D105" s="9">
        <v>0</v>
      </c>
      <c r="E105" s="9">
        <v>0</v>
      </c>
      <c r="F105" s="9">
        <v>40</v>
      </c>
      <c r="G105" s="9">
        <v>100</v>
      </c>
      <c r="H105" s="9">
        <v>0</v>
      </c>
      <c r="I105" s="9">
        <v>0</v>
      </c>
      <c r="J105" s="9">
        <v>63621.24</v>
      </c>
      <c r="K105" s="9">
        <v>20</v>
      </c>
      <c r="L105" s="9">
        <v>0</v>
      </c>
      <c r="M105" s="9">
        <v>20</v>
      </c>
      <c r="N105" s="9">
        <v>0</v>
      </c>
      <c r="O105" s="9">
        <v>130</v>
      </c>
      <c r="P105" s="9">
        <v>4</v>
      </c>
      <c r="Q105" s="9">
        <v>0</v>
      </c>
      <c r="R105" s="9">
        <v>0</v>
      </c>
      <c r="S105" s="9">
        <v>0</v>
      </c>
      <c r="T105" s="9">
        <v>0</v>
      </c>
      <c r="U105" s="9">
        <v>63935.24</v>
      </c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</row>
    <row r="106" spans="1:47" x14ac:dyDescent="0.25">
      <c r="A106" s="4" t="s">
        <v>304</v>
      </c>
      <c r="B106" s="9">
        <v>0</v>
      </c>
      <c r="C106" s="9">
        <v>0</v>
      </c>
      <c r="D106" s="9">
        <v>0</v>
      </c>
      <c r="E106" s="9">
        <v>0</v>
      </c>
      <c r="F106" s="9">
        <v>120</v>
      </c>
      <c r="G106" s="9">
        <v>280</v>
      </c>
      <c r="H106" s="9">
        <v>0</v>
      </c>
      <c r="I106" s="9">
        <v>161.66</v>
      </c>
      <c r="J106" s="9">
        <v>52034.91</v>
      </c>
      <c r="K106" s="9">
        <v>0</v>
      </c>
      <c r="L106" s="9">
        <v>0</v>
      </c>
      <c r="M106" s="9">
        <v>0</v>
      </c>
      <c r="N106" s="9">
        <v>0</v>
      </c>
      <c r="O106" s="9">
        <v>12322.43</v>
      </c>
      <c r="P106" s="9">
        <v>1</v>
      </c>
      <c r="Q106" s="9">
        <v>0</v>
      </c>
      <c r="R106" s="9">
        <v>0</v>
      </c>
      <c r="S106" s="9">
        <v>0</v>
      </c>
      <c r="T106" s="9">
        <v>0</v>
      </c>
      <c r="U106" s="9">
        <v>64920</v>
      </c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</row>
    <row r="107" spans="1:47" x14ac:dyDescent="0.25">
      <c r="A107" s="4"/>
      <c r="B107" s="40">
        <f>SUBTOTAL(109,B95:B106)</f>
        <v>16</v>
      </c>
      <c r="C107" s="40">
        <f t="shared" ref="C107:U107" si="7">SUBTOTAL(109,C95:C106)</f>
        <v>119382.19</v>
      </c>
      <c r="D107" s="40">
        <f t="shared" si="7"/>
        <v>0</v>
      </c>
      <c r="E107" s="40">
        <f t="shared" si="7"/>
        <v>0</v>
      </c>
      <c r="F107" s="40">
        <f t="shared" si="7"/>
        <v>1110</v>
      </c>
      <c r="G107" s="40">
        <f t="shared" si="7"/>
        <v>2080</v>
      </c>
      <c r="H107" s="40">
        <f t="shared" si="7"/>
        <v>0</v>
      </c>
      <c r="I107" s="40">
        <f t="shared" si="7"/>
        <v>361.65999999999997</v>
      </c>
      <c r="J107" s="40">
        <f t="shared" si="7"/>
        <v>880099.89</v>
      </c>
      <c r="K107" s="40">
        <f t="shared" si="7"/>
        <v>59188.85</v>
      </c>
      <c r="L107" s="40">
        <f t="shared" si="7"/>
        <v>6785.55</v>
      </c>
      <c r="M107" s="40">
        <f t="shared" si="7"/>
        <v>265</v>
      </c>
      <c r="N107" s="40">
        <f t="shared" si="7"/>
        <v>0</v>
      </c>
      <c r="O107" s="40">
        <f t="shared" si="7"/>
        <v>185504.52000000002</v>
      </c>
      <c r="P107" s="40">
        <f t="shared" si="7"/>
        <v>8</v>
      </c>
      <c r="Q107" s="40">
        <f t="shared" si="7"/>
        <v>0</v>
      </c>
      <c r="R107" s="40">
        <f t="shared" si="7"/>
        <v>0</v>
      </c>
      <c r="S107" s="40">
        <f t="shared" si="7"/>
        <v>0</v>
      </c>
      <c r="T107" s="40">
        <f t="shared" si="7"/>
        <v>53545.68</v>
      </c>
      <c r="U107" s="40">
        <f t="shared" si="7"/>
        <v>1308347.3399999999</v>
      </c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</row>
    <row r="108" spans="1:47" x14ac:dyDescent="0.25">
      <c r="A108" s="4" t="s">
        <v>307</v>
      </c>
      <c r="B108" s="9">
        <v>10</v>
      </c>
      <c r="C108" s="9">
        <v>0</v>
      </c>
      <c r="D108" s="9">
        <v>0</v>
      </c>
      <c r="E108" s="9">
        <v>0</v>
      </c>
      <c r="F108" s="9">
        <v>290</v>
      </c>
      <c r="G108" s="9">
        <v>400</v>
      </c>
      <c r="H108" s="9">
        <v>0</v>
      </c>
      <c r="I108" s="9">
        <v>0</v>
      </c>
      <c r="J108" s="9">
        <v>302935.92</v>
      </c>
      <c r="K108" s="9">
        <v>140</v>
      </c>
      <c r="L108" s="9">
        <v>0</v>
      </c>
      <c r="M108" s="9">
        <v>140</v>
      </c>
      <c r="N108" s="9">
        <v>0</v>
      </c>
      <c r="O108" s="9">
        <v>20678.080000000002</v>
      </c>
      <c r="P108" s="9">
        <v>80</v>
      </c>
      <c r="Q108" s="9">
        <v>0</v>
      </c>
      <c r="R108" s="9">
        <v>0</v>
      </c>
      <c r="S108" s="9">
        <v>0</v>
      </c>
      <c r="T108" s="9">
        <v>0</v>
      </c>
      <c r="U108" s="9">
        <v>324674</v>
      </c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</row>
    <row r="109" spans="1:47" x14ac:dyDescent="0.25">
      <c r="A109" s="4" t="s">
        <v>309</v>
      </c>
      <c r="B109" s="9">
        <v>200</v>
      </c>
      <c r="C109" s="9">
        <v>0</v>
      </c>
      <c r="D109" s="9">
        <v>0</v>
      </c>
      <c r="E109" s="9">
        <v>0</v>
      </c>
      <c r="F109" s="9">
        <v>80</v>
      </c>
      <c r="G109" s="9">
        <v>150</v>
      </c>
      <c r="H109" s="9">
        <v>50</v>
      </c>
      <c r="I109" s="9">
        <v>0</v>
      </c>
      <c r="J109" s="9">
        <v>128536.08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6</v>
      </c>
      <c r="Q109" s="9">
        <v>0</v>
      </c>
      <c r="R109" s="9">
        <v>0</v>
      </c>
      <c r="S109" s="9">
        <v>0</v>
      </c>
      <c r="T109" s="9">
        <v>0</v>
      </c>
      <c r="U109" s="9">
        <v>129022.08</v>
      </c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</row>
    <row r="110" spans="1:47" x14ac:dyDescent="0.25">
      <c r="A110" s="4" t="s">
        <v>311</v>
      </c>
      <c r="B110" s="9">
        <v>0</v>
      </c>
      <c r="C110" s="9">
        <v>54128.25</v>
      </c>
      <c r="D110" s="9">
        <v>0</v>
      </c>
      <c r="E110" s="9">
        <v>70</v>
      </c>
      <c r="F110" s="9">
        <v>280</v>
      </c>
      <c r="G110" s="9">
        <v>470</v>
      </c>
      <c r="H110" s="9">
        <v>130</v>
      </c>
      <c r="I110" s="9">
        <v>0</v>
      </c>
      <c r="J110" s="9">
        <v>61034.04</v>
      </c>
      <c r="K110" s="9">
        <v>12518.95</v>
      </c>
      <c r="L110" s="9">
        <v>18484.080000000002</v>
      </c>
      <c r="M110" s="9">
        <v>0</v>
      </c>
      <c r="N110" s="9">
        <v>0</v>
      </c>
      <c r="O110" s="9">
        <v>8414.5</v>
      </c>
      <c r="P110" s="9">
        <v>0</v>
      </c>
      <c r="Q110" s="9">
        <v>0</v>
      </c>
      <c r="R110" s="9">
        <v>0</v>
      </c>
      <c r="S110" s="9">
        <v>609.63</v>
      </c>
      <c r="T110" s="9">
        <v>0</v>
      </c>
      <c r="U110" s="9">
        <v>156139.45000000001</v>
      </c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</row>
    <row r="111" spans="1:47" x14ac:dyDescent="0.25">
      <c r="A111" s="4" t="s">
        <v>317</v>
      </c>
      <c r="B111" s="9">
        <v>555</v>
      </c>
      <c r="C111" s="9">
        <v>19053.34</v>
      </c>
      <c r="D111" s="9">
        <v>0</v>
      </c>
      <c r="E111" s="9">
        <v>0</v>
      </c>
      <c r="F111" s="9">
        <v>40</v>
      </c>
      <c r="G111" s="9">
        <v>70</v>
      </c>
      <c r="H111" s="9">
        <v>30</v>
      </c>
      <c r="I111" s="9">
        <v>22</v>
      </c>
      <c r="J111" s="9">
        <v>124655.28</v>
      </c>
      <c r="K111" s="9">
        <v>0</v>
      </c>
      <c r="L111" s="9">
        <v>0</v>
      </c>
      <c r="M111" s="9">
        <v>0</v>
      </c>
      <c r="N111" s="9">
        <v>0</v>
      </c>
      <c r="O111" s="9">
        <v>26982</v>
      </c>
      <c r="P111" s="9">
        <v>60</v>
      </c>
      <c r="Q111" s="9">
        <v>0</v>
      </c>
      <c r="R111" s="9">
        <v>0</v>
      </c>
      <c r="S111" s="9">
        <v>0</v>
      </c>
      <c r="T111" s="9">
        <v>0</v>
      </c>
      <c r="U111" s="9">
        <v>171467.62</v>
      </c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</row>
    <row r="112" spans="1:47" x14ac:dyDescent="0.25">
      <c r="A112" s="4" t="s">
        <v>457</v>
      </c>
      <c r="B112" s="9">
        <v>0</v>
      </c>
      <c r="C112" s="9">
        <v>104351.81</v>
      </c>
      <c r="D112" s="9">
        <v>0</v>
      </c>
      <c r="E112" s="9">
        <v>0</v>
      </c>
      <c r="F112" s="9">
        <v>100</v>
      </c>
      <c r="G112" s="9">
        <v>200</v>
      </c>
      <c r="H112" s="9">
        <v>60</v>
      </c>
      <c r="I112" s="9">
        <v>0</v>
      </c>
      <c r="J112" s="9">
        <v>171812.64</v>
      </c>
      <c r="K112" s="9">
        <v>0</v>
      </c>
      <c r="L112" s="9">
        <v>18183.88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294708.33</v>
      </c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</row>
    <row r="113" spans="1:47" x14ac:dyDescent="0.25">
      <c r="A113" s="4" t="s">
        <v>460</v>
      </c>
      <c r="B113" s="9">
        <v>0</v>
      </c>
      <c r="C113" s="9">
        <v>47396.81</v>
      </c>
      <c r="D113" s="9">
        <v>0</v>
      </c>
      <c r="E113" s="9">
        <v>0</v>
      </c>
      <c r="F113" s="9">
        <v>75</v>
      </c>
      <c r="G113" s="9">
        <v>150</v>
      </c>
      <c r="H113" s="9">
        <v>40</v>
      </c>
      <c r="I113" s="9">
        <v>0</v>
      </c>
      <c r="J113" s="9">
        <v>173106.24</v>
      </c>
      <c r="K113" s="9">
        <v>0</v>
      </c>
      <c r="L113" s="9">
        <v>0</v>
      </c>
      <c r="M113" s="9">
        <v>0</v>
      </c>
      <c r="N113" s="9">
        <v>0</v>
      </c>
      <c r="O113" s="9">
        <v>45948.08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266716.13</v>
      </c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</row>
    <row r="114" spans="1:47" x14ac:dyDescent="0.25">
      <c r="A114" s="4" t="s">
        <v>462</v>
      </c>
      <c r="B114" s="9">
        <v>0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86553.12</v>
      </c>
      <c r="K114" s="9">
        <v>0</v>
      </c>
      <c r="L114" s="9">
        <v>18183.88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104737</v>
      </c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</row>
    <row r="115" spans="1:47" x14ac:dyDescent="0.25">
      <c r="A115" s="4" t="s">
        <v>464</v>
      </c>
      <c r="B115" s="9">
        <v>0</v>
      </c>
      <c r="C115" s="9">
        <v>0</v>
      </c>
      <c r="D115" s="9">
        <v>0</v>
      </c>
      <c r="E115" s="9">
        <v>0</v>
      </c>
      <c r="F115" s="9">
        <v>100</v>
      </c>
      <c r="G115" s="9">
        <v>240</v>
      </c>
      <c r="H115" s="9">
        <v>80</v>
      </c>
      <c r="I115" s="9">
        <v>0</v>
      </c>
      <c r="J115" s="9">
        <v>114537.59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12876.1</v>
      </c>
      <c r="U115" s="9">
        <v>127833.69</v>
      </c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</row>
    <row r="116" spans="1:47" x14ac:dyDescent="0.25">
      <c r="A116" s="4" t="s">
        <v>467</v>
      </c>
      <c r="B116" s="9">
        <v>0</v>
      </c>
      <c r="C116" s="9">
        <v>0</v>
      </c>
      <c r="D116" s="9">
        <v>0</v>
      </c>
      <c r="E116" s="9">
        <v>0</v>
      </c>
      <c r="F116" s="9">
        <v>40</v>
      </c>
      <c r="G116" s="9">
        <v>80</v>
      </c>
      <c r="H116" s="9">
        <v>40</v>
      </c>
      <c r="I116" s="9">
        <v>0</v>
      </c>
      <c r="J116" s="9">
        <v>99767.92</v>
      </c>
      <c r="K116" s="9">
        <v>0</v>
      </c>
      <c r="L116" s="9">
        <v>18183.88</v>
      </c>
      <c r="M116" s="9">
        <v>0</v>
      </c>
      <c r="N116" s="9">
        <v>0</v>
      </c>
      <c r="O116" s="9">
        <v>8170.71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126282.51</v>
      </c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</row>
    <row r="117" spans="1:47" x14ac:dyDescent="0.25">
      <c r="A117" s="4" t="s">
        <v>470</v>
      </c>
      <c r="B117" s="9">
        <v>0</v>
      </c>
      <c r="C117" s="9">
        <v>0</v>
      </c>
      <c r="D117" s="9">
        <v>0</v>
      </c>
      <c r="E117" s="9">
        <v>0</v>
      </c>
      <c r="F117" s="9">
        <v>40</v>
      </c>
      <c r="G117" s="9">
        <v>80</v>
      </c>
      <c r="H117" s="9">
        <v>40</v>
      </c>
      <c r="I117" s="9">
        <v>0</v>
      </c>
      <c r="J117" s="9">
        <v>20453.32</v>
      </c>
      <c r="K117" s="9">
        <v>0</v>
      </c>
      <c r="L117" s="9">
        <v>0</v>
      </c>
      <c r="M117" s="9">
        <v>0</v>
      </c>
      <c r="N117" s="9">
        <v>0</v>
      </c>
      <c r="O117" s="9">
        <v>120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20733.32</v>
      </c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</row>
    <row r="118" spans="1:47" x14ac:dyDescent="0.25">
      <c r="A118" s="4" t="s">
        <v>474</v>
      </c>
      <c r="B118" s="9">
        <v>0</v>
      </c>
      <c r="C118" s="9">
        <v>0</v>
      </c>
      <c r="D118" s="9">
        <v>0</v>
      </c>
      <c r="E118" s="9">
        <v>0</v>
      </c>
      <c r="F118" s="9">
        <v>40</v>
      </c>
      <c r="G118" s="9">
        <v>80</v>
      </c>
      <c r="H118" s="9">
        <v>40</v>
      </c>
      <c r="I118" s="9">
        <v>0</v>
      </c>
      <c r="J118" s="9">
        <v>0</v>
      </c>
      <c r="K118" s="9">
        <v>0</v>
      </c>
      <c r="L118" s="9">
        <v>15910.9</v>
      </c>
      <c r="M118" s="9">
        <v>0</v>
      </c>
      <c r="N118" s="9">
        <v>0</v>
      </c>
      <c r="O118" s="9">
        <v>120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16190.9</v>
      </c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</row>
    <row r="119" spans="1:47" x14ac:dyDescent="0.25">
      <c r="A119" s="4" t="s">
        <v>478</v>
      </c>
      <c r="B119" s="9">
        <v>0</v>
      </c>
      <c r="C119" s="9">
        <v>0</v>
      </c>
      <c r="D119" s="9">
        <v>0</v>
      </c>
      <c r="E119" s="9">
        <v>0</v>
      </c>
      <c r="F119" s="9">
        <v>40</v>
      </c>
      <c r="G119" s="9">
        <v>80</v>
      </c>
      <c r="H119" s="9">
        <v>40</v>
      </c>
      <c r="I119" s="9">
        <v>0</v>
      </c>
      <c r="J119" s="9">
        <v>0</v>
      </c>
      <c r="K119" s="9">
        <v>0</v>
      </c>
      <c r="L119" s="9">
        <v>27342</v>
      </c>
      <c r="M119" s="9">
        <v>0</v>
      </c>
      <c r="N119" s="9">
        <v>0</v>
      </c>
      <c r="O119" s="9">
        <v>120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f>+(Tabla14[[#This Row],[ 0207110000]]+Tabla14[[#This Row],[ 0207120000]]+Tabla14[[#This Row],[ 0207131000]]+Tabla14[[#This Row],[ 0207139100]]+Tabla14[[#This Row],[ 0207139200]]+Tabla14[[#This Row],[ 0207139300]]+Tabla14[[#This Row],[ 0207139400]]+Tabla14[[#This Row],[ 0207139900]]+Tabla14[[#This Row],[ 0207141000]]+Tabla14[[#This Row],[ 0207149100]]+Tabla14[[#This Row],[ 0207149200]]+Tabla14[[#This Row],[ 0207149300]]+Tabla14[[#This Row],[ 0207149400]]+Tabla14[[#This Row],[ 0207149900]]+Tabla14[[#This Row],[ 0207240000]]+Tabla14[[#This Row],[ 0207269000]]+Tabla14[[#This Row],[ 0207279000]]+Tabla14[[#This Row],[ 0407110000]]+Tabla14[[#This Row],[ 0407190000]])</f>
        <v>27622</v>
      </c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</row>
    <row r="120" spans="1:47" x14ac:dyDescent="0.25">
      <c r="A120" s="4"/>
      <c r="B120" s="40">
        <f>SUBTOTAL(109,B108:B119)</f>
        <v>765</v>
      </c>
      <c r="C120" s="40">
        <f>SUBTOTAL(109,C108:C119)</f>
        <v>224930.21</v>
      </c>
      <c r="D120" s="40">
        <f t="shared" ref="D120:T120" si="8">SUBTOTAL(109,D108:D119)</f>
        <v>0</v>
      </c>
      <c r="E120" s="40">
        <f t="shared" si="8"/>
        <v>70</v>
      </c>
      <c r="F120" s="40">
        <f t="shared" si="8"/>
        <v>1125</v>
      </c>
      <c r="G120" s="40">
        <f t="shared" si="8"/>
        <v>2000</v>
      </c>
      <c r="H120" s="40">
        <f t="shared" si="8"/>
        <v>550</v>
      </c>
      <c r="I120" s="40">
        <f t="shared" si="8"/>
        <v>22</v>
      </c>
      <c r="J120" s="40">
        <f t="shared" si="8"/>
        <v>1283392.1499999999</v>
      </c>
      <c r="K120" s="40">
        <f t="shared" si="8"/>
        <v>12658.95</v>
      </c>
      <c r="L120" s="40">
        <f t="shared" si="8"/>
        <v>116288.62000000001</v>
      </c>
      <c r="M120" s="40">
        <f t="shared" si="8"/>
        <v>140</v>
      </c>
      <c r="N120" s="40">
        <f t="shared" si="8"/>
        <v>0</v>
      </c>
      <c r="O120" s="40">
        <f t="shared" si="8"/>
        <v>110553.37000000001</v>
      </c>
      <c r="P120" s="40">
        <f t="shared" si="8"/>
        <v>146</v>
      </c>
      <c r="Q120" s="40">
        <f t="shared" si="8"/>
        <v>0</v>
      </c>
      <c r="R120" s="40">
        <f t="shared" si="8"/>
        <v>0</v>
      </c>
      <c r="S120" s="40">
        <f t="shared" si="8"/>
        <v>609.63</v>
      </c>
      <c r="T120" s="40">
        <f t="shared" si="8"/>
        <v>12876.1</v>
      </c>
      <c r="U120" s="40">
        <f>SUBTOTAL(109,U108:U119)</f>
        <v>1766127.0299999998</v>
      </c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</row>
    <row r="121" spans="1:47" x14ac:dyDescent="0.25">
      <c r="A121" s="4" t="s">
        <v>479</v>
      </c>
      <c r="B121" s="9">
        <v>0</v>
      </c>
      <c r="C121" s="9">
        <v>0</v>
      </c>
      <c r="D121" s="9">
        <v>0</v>
      </c>
      <c r="E121" s="9">
        <v>0</v>
      </c>
      <c r="F121" s="9">
        <v>0</v>
      </c>
      <c r="G121" s="9">
        <v>150</v>
      </c>
      <c r="H121" s="9">
        <v>0</v>
      </c>
      <c r="I121" s="9">
        <v>10</v>
      </c>
      <c r="J121" s="9">
        <v>43276.56</v>
      </c>
      <c r="K121" s="9">
        <v>3350.63</v>
      </c>
      <c r="L121" s="9">
        <v>27273.96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f>+(Tabla14[[#This Row],[ 0207110000]]+Tabla14[[#This Row],[ 0207120000]]+Tabla14[[#This Row],[ 0207131000]]+Tabla14[[#This Row],[ 0207139100]]+Tabla14[[#This Row],[ 0207139200]]+Tabla14[[#This Row],[ 0207139300]]+Tabla14[[#This Row],[ 0207139400]]+Tabla14[[#This Row],[ 0207139900]]+Tabla14[[#This Row],[ 0207141000]]+Tabla14[[#This Row],[ 0207149100]]+Tabla14[[#This Row],[ 0207149200]]+Tabla14[[#This Row],[ 0207149300]]+Tabla14[[#This Row],[ 0207149400]]+Tabla14[[#This Row],[ 0207149900]]+Tabla14[[#This Row],[ 0207240000]]+Tabla14[[#This Row],[ 0207269000]]+Tabla14[[#This Row],[ 0207279000]]+Tabla14[[#This Row],[ 0407110000]]+Tabla14[[#This Row],[ 0407190000]])</f>
        <v>74061.149999999994</v>
      </c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</row>
    <row r="122" spans="1:47" x14ac:dyDescent="0.25">
      <c r="A122" s="4" t="s">
        <v>480</v>
      </c>
      <c r="B122" s="9">
        <v>2579.21</v>
      </c>
      <c r="C122" s="9">
        <v>0</v>
      </c>
      <c r="D122" s="9">
        <v>0</v>
      </c>
      <c r="E122" s="9">
        <v>0</v>
      </c>
      <c r="F122" s="9">
        <v>60</v>
      </c>
      <c r="G122" s="9">
        <v>100</v>
      </c>
      <c r="H122" s="9">
        <v>60</v>
      </c>
      <c r="I122" s="9">
        <v>60.02</v>
      </c>
      <c r="J122" s="9">
        <v>64914.84</v>
      </c>
      <c r="K122" s="9">
        <v>80.11</v>
      </c>
      <c r="L122" s="9">
        <v>18183.88</v>
      </c>
      <c r="M122" s="9">
        <v>80.11</v>
      </c>
      <c r="N122" s="9">
        <v>0</v>
      </c>
      <c r="O122" s="9">
        <v>170</v>
      </c>
      <c r="P122" s="9">
        <v>60</v>
      </c>
      <c r="Q122" s="9">
        <v>0</v>
      </c>
      <c r="R122" s="9">
        <v>0</v>
      </c>
      <c r="S122" s="9">
        <v>0</v>
      </c>
      <c r="T122" s="9">
        <v>0</v>
      </c>
      <c r="U122" s="9">
        <f>+(Tabla14[[#This Row],[ 0207110000]]+Tabla14[[#This Row],[ 0207120000]]+Tabla14[[#This Row],[ 0207131000]]+Tabla14[[#This Row],[ 0207139100]]+Tabla14[[#This Row],[ 0207139200]]+Tabla14[[#This Row],[ 0207139300]]+Tabla14[[#This Row],[ 0207139400]]+Tabla14[[#This Row],[ 0207139900]]+Tabla14[[#This Row],[ 0207141000]]+Tabla14[[#This Row],[ 0207149100]]+Tabla14[[#This Row],[ 0207149200]]+Tabla14[[#This Row],[ 0207149300]]+Tabla14[[#This Row],[ 0207149400]]+Tabla14[[#This Row],[ 0207149900]]+Tabla14[[#This Row],[ 0207240000]]+Tabla14[[#This Row],[ 0207269000]]+Tabla14[[#This Row],[ 0207279000]]+Tabla14[[#This Row],[ 0407110000]]+Tabla14[[#This Row],[ 0407190000]])</f>
        <v>86348.17</v>
      </c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</row>
    <row r="123" spans="1:47" x14ac:dyDescent="0.25">
      <c r="A123" s="4" t="s">
        <v>481</v>
      </c>
      <c r="B123" s="9">
        <v>0</v>
      </c>
      <c r="C123" s="9">
        <v>36367.760000000002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20623.240000000002</v>
      </c>
      <c r="L123" s="9">
        <v>20456.86</v>
      </c>
      <c r="M123" s="9">
        <v>0</v>
      </c>
      <c r="N123" s="9">
        <v>0</v>
      </c>
      <c r="O123" s="9">
        <v>26325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f>+(Tabla14[[#This Row],[ 0207110000]]+Tabla14[[#This Row],[ 0207120000]]+Tabla14[[#This Row],[ 0207131000]]+Tabla14[[#This Row],[ 0207139100]]+Tabla14[[#This Row],[ 0207139200]]+Tabla14[[#This Row],[ 0207139300]]+Tabla14[[#This Row],[ 0207139400]]+Tabla14[[#This Row],[ 0207139900]]+Tabla14[[#This Row],[ 0207141000]]+Tabla14[[#This Row],[ 0207149100]]+Tabla14[[#This Row],[ 0207149200]]+Tabla14[[#This Row],[ 0207149300]]+Tabla14[[#This Row],[ 0207149400]]+Tabla14[[#This Row],[ 0207149900]]+Tabla14[[#This Row],[ 0207240000]]+Tabla14[[#This Row],[ 0207269000]]+Tabla14[[#This Row],[ 0207279000]]+Tabla14[[#This Row],[ 0407110000]]+Tabla14[[#This Row],[ 0407190000]])</f>
        <v>103772.86</v>
      </c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</row>
    <row r="124" spans="1:47" x14ac:dyDescent="0.25">
      <c r="A124" s="4" t="s">
        <v>483</v>
      </c>
      <c r="B124" s="9">
        <v>0</v>
      </c>
      <c r="C124" s="9">
        <v>36367.760000000002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18527.759999999998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f>+(Tabla14[[#This Row],[ 0207110000]]+Tabla14[[#This Row],[ 0207120000]]+Tabla14[[#This Row],[ 0207131000]]+Tabla14[[#This Row],[ 0207139100]]+Tabla14[[#This Row],[ 0207139200]]+Tabla14[[#This Row],[ 0207139300]]+Tabla14[[#This Row],[ 0207139400]]+Tabla14[[#This Row],[ 0207139900]]+Tabla14[[#This Row],[ 0207141000]]+Tabla14[[#This Row],[ 0207149100]]+Tabla14[[#This Row],[ 0207149200]]+Tabla14[[#This Row],[ 0207149300]]+Tabla14[[#This Row],[ 0207149400]]+Tabla14[[#This Row],[ 0207149900]]+Tabla14[[#This Row],[ 0207240000]]+Tabla14[[#This Row],[ 0207269000]]+Tabla14[[#This Row],[ 0207279000]]+Tabla14[[#This Row],[ 0407110000]]+Tabla14[[#This Row],[ 0407190000]])</f>
        <v>54895.520000000004</v>
      </c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</row>
    <row r="125" spans="1:47" x14ac:dyDescent="0.25">
      <c r="A125" s="4" t="s">
        <v>484</v>
      </c>
      <c r="B125" s="9">
        <v>0</v>
      </c>
      <c r="C125" s="9">
        <v>90908.28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7792.35</v>
      </c>
      <c r="K125" s="9">
        <v>0</v>
      </c>
      <c r="L125" s="9">
        <v>15505.76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f>+(Tabla14[[#This Row],[ 0207110000]]+Tabla14[[#This Row],[ 0207120000]]+Tabla14[[#This Row],[ 0207131000]]+Tabla14[[#This Row],[ 0207139100]]+Tabla14[[#This Row],[ 0207139200]]+Tabla14[[#This Row],[ 0207139300]]+Tabla14[[#This Row],[ 0207139400]]+Tabla14[[#This Row],[ 0207139900]]+Tabla14[[#This Row],[ 0207141000]]+Tabla14[[#This Row],[ 0207149100]]+Tabla14[[#This Row],[ 0207149200]]+Tabla14[[#This Row],[ 0207149300]]+Tabla14[[#This Row],[ 0207149400]]+Tabla14[[#This Row],[ 0207149900]]+Tabla14[[#This Row],[ 0207240000]]+Tabla14[[#This Row],[ 0207269000]]+Tabla14[[#This Row],[ 0207279000]]+Tabla14[[#This Row],[ 0407110000]]+Tabla14[[#This Row],[ 0407190000]])</f>
        <v>114206.39</v>
      </c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</row>
    <row r="126" spans="1:47" x14ac:dyDescent="0.25">
      <c r="A126" s="4" t="s">
        <v>486</v>
      </c>
      <c r="B126" s="9">
        <v>0</v>
      </c>
      <c r="C126" s="9">
        <v>18183.88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21638.28</v>
      </c>
      <c r="K126" s="9">
        <v>0</v>
      </c>
      <c r="L126" s="9">
        <v>15505.76</v>
      </c>
      <c r="M126" s="9">
        <v>0</v>
      </c>
      <c r="N126" s="9">
        <v>0</v>
      </c>
      <c r="O126" s="9">
        <v>52650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f>+(Tabla14[[#This Row],[ 0207110000]]+Tabla14[[#This Row],[ 0207120000]]+Tabla14[[#This Row],[ 0207131000]]+Tabla14[[#This Row],[ 0207139100]]+Tabla14[[#This Row],[ 0207139200]]+Tabla14[[#This Row],[ 0207139300]]+Tabla14[[#This Row],[ 0207139400]]+Tabla14[[#This Row],[ 0207139900]]+Tabla14[[#This Row],[ 0207141000]]+Tabla14[[#This Row],[ 0207149100]]+Tabla14[[#This Row],[ 0207149200]]+Tabla14[[#This Row],[ 0207149300]]+Tabla14[[#This Row],[ 0207149400]]+Tabla14[[#This Row],[ 0207149900]]+Tabla14[[#This Row],[ 0207240000]]+Tabla14[[#This Row],[ 0207269000]]+Tabla14[[#This Row],[ 0207279000]]+Tabla14[[#This Row],[ 0407110000]]+Tabla14[[#This Row],[ 0407190000]])</f>
        <v>107977.92000000001</v>
      </c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</row>
    <row r="127" spans="1:47" x14ac:dyDescent="0.25">
      <c r="A127" s="4" t="s">
        <v>487</v>
      </c>
      <c r="B127" s="9">
        <v>0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18183.88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f>+(Tabla14[[#This Row],[ 0207110000]]+Tabla14[[#This Row],[ 0207120000]]+Tabla14[[#This Row],[ 0207131000]]+Tabla14[[#This Row],[ 0207139100]]+Tabla14[[#This Row],[ 0207139200]]+Tabla14[[#This Row],[ 0207139300]]+Tabla14[[#This Row],[ 0207139400]]+Tabla14[[#This Row],[ 0207139900]]+Tabla14[[#This Row],[ 0207141000]]+Tabla14[[#This Row],[ 0207149100]]+Tabla14[[#This Row],[ 0207149200]]+Tabla14[[#This Row],[ 0207149300]]+Tabla14[[#This Row],[ 0207149400]]+Tabla14[[#This Row],[ 0207149900]]+Tabla14[[#This Row],[ 0207240000]]+Tabla14[[#This Row],[ 0207269000]]+Tabla14[[#This Row],[ 0207279000]]+Tabla14[[#This Row],[ 0407110000]]+Tabla14[[#This Row],[ 0407190000]])</f>
        <v>18183.88</v>
      </c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</row>
    <row r="128" spans="1:47" x14ac:dyDescent="0.25">
      <c r="A128" s="4" t="s">
        <v>488</v>
      </c>
      <c r="B128" s="9">
        <v>0</v>
      </c>
      <c r="C128" s="9">
        <v>0</v>
      </c>
      <c r="D128" s="9">
        <v>0</v>
      </c>
      <c r="E128" s="9">
        <v>0</v>
      </c>
      <c r="F128" s="9">
        <v>3022</v>
      </c>
      <c r="G128" s="9">
        <v>0</v>
      </c>
      <c r="H128" s="9">
        <v>0</v>
      </c>
      <c r="I128" s="9">
        <v>0</v>
      </c>
      <c r="J128" s="9">
        <v>86553.12</v>
      </c>
      <c r="K128" s="9">
        <v>0</v>
      </c>
      <c r="L128" s="9">
        <v>27363.1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f>+(Tabla14[[#This Row],[ 0207110000]]+Tabla14[[#This Row],[ 0207120000]]+Tabla14[[#This Row],[ 0207131000]]+Tabla14[[#This Row],[ 0207139100]]+Tabla14[[#This Row],[ 0207139200]]+Tabla14[[#This Row],[ 0207139300]]+Tabla14[[#This Row],[ 0207139400]]+Tabla14[[#This Row],[ 0207139900]]+Tabla14[[#This Row],[ 0207141000]]+Tabla14[[#This Row],[ 0207149100]]+Tabla14[[#This Row],[ 0207149200]]+Tabla14[[#This Row],[ 0207149300]]+Tabla14[[#This Row],[ 0207149400]]+Tabla14[[#This Row],[ 0207149900]]+Tabla14[[#This Row],[ 0207240000]]+Tabla14[[#This Row],[ 0207269000]]+Tabla14[[#This Row],[ 0207279000]]+Tabla14[[#This Row],[ 0407110000]]+Tabla14[[#This Row],[ 0407190000]])</f>
        <v>116938.22</v>
      </c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</row>
    <row r="129" spans="1:47" x14ac:dyDescent="0.25">
      <c r="A129" s="4" t="s">
        <v>489</v>
      </c>
      <c r="B129" s="9">
        <v>0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216382.8</v>
      </c>
      <c r="K129" s="9">
        <v>0</v>
      </c>
      <c r="L129" s="9">
        <v>13681.55</v>
      </c>
      <c r="M129" s="9">
        <v>0</v>
      </c>
      <c r="N129" s="9">
        <v>0</v>
      </c>
      <c r="O129" s="9">
        <v>26325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f>+(Tabla14[[#This Row],[ 0207110000]]+Tabla14[[#This Row],[ 0207120000]]+Tabla14[[#This Row],[ 0207131000]]+Tabla14[[#This Row],[ 0207139100]]+Tabla14[[#This Row],[ 0207139200]]+Tabla14[[#This Row],[ 0207139300]]+Tabla14[[#This Row],[ 0207139400]]+Tabla14[[#This Row],[ 0207139900]]+Tabla14[[#This Row],[ 0207141000]]+Tabla14[[#This Row],[ 0207149100]]+Tabla14[[#This Row],[ 0207149200]]+Tabla14[[#This Row],[ 0207149300]]+Tabla14[[#This Row],[ 0207149400]]+Tabla14[[#This Row],[ 0207149900]]+Tabla14[[#This Row],[ 0207240000]]+Tabla14[[#This Row],[ 0207269000]]+Tabla14[[#This Row],[ 0207279000]]+Tabla14[[#This Row],[ 0407110000]]+Tabla14[[#This Row],[ 0407190000]])</f>
        <v>256389.34999999998</v>
      </c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</row>
    <row r="130" spans="1:47" x14ac:dyDescent="0.25">
      <c r="A130" s="4" t="s">
        <v>490</v>
      </c>
      <c r="B130" s="9">
        <v>0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43276.56</v>
      </c>
      <c r="K130" s="9">
        <v>0</v>
      </c>
      <c r="L130" s="9">
        <v>18183.88</v>
      </c>
      <c r="M130" s="9">
        <v>0</v>
      </c>
      <c r="N130" s="9">
        <v>26325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f>+(Tabla14[[#This Row],[ 0207110000]]+Tabla14[[#This Row],[ 0207120000]]+Tabla14[[#This Row],[ 0207131000]]+Tabla14[[#This Row],[ 0207139100]]+Tabla14[[#This Row],[ 0207139200]]+Tabla14[[#This Row],[ 0207139300]]+Tabla14[[#This Row],[ 0207139400]]+Tabla14[[#This Row],[ 0207139900]]+Tabla14[[#This Row],[ 0207141000]]+Tabla14[[#This Row],[ 0207149100]]+Tabla14[[#This Row],[ 0207149200]]+Tabla14[[#This Row],[ 0207149300]]+Tabla14[[#This Row],[ 0207149400]]+Tabla14[[#This Row],[ 0207149900]]+Tabla14[[#This Row],[ 0207240000]]+Tabla14[[#This Row],[ 0207269000]]+Tabla14[[#This Row],[ 0207279000]]+Tabla14[[#This Row],[ 0407110000]]+Tabla14[[#This Row],[ 0407190000]])</f>
        <v>87785.44</v>
      </c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</row>
    <row r="131" spans="1:47" x14ac:dyDescent="0.25">
      <c r="A131" s="4" t="s">
        <v>491</v>
      </c>
      <c r="B131" s="9">
        <v>0</v>
      </c>
      <c r="C131" s="9">
        <v>35720.76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129829.68</v>
      </c>
      <c r="K131" s="9">
        <v>0</v>
      </c>
      <c r="L131" s="9">
        <v>0</v>
      </c>
      <c r="M131" s="9">
        <v>0</v>
      </c>
      <c r="N131" s="9">
        <v>0</v>
      </c>
      <c r="O131" s="9">
        <v>26325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f>+(Tabla14[[#This Row],[ 0207110000]]+Tabla14[[#This Row],[ 0207120000]]+Tabla14[[#This Row],[ 0207131000]]+Tabla14[[#This Row],[ 0207139100]]+Tabla14[[#This Row],[ 0207139200]]+Tabla14[[#This Row],[ 0207139300]]+Tabla14[[#This Row],[ 0207139400]]+Tabla14[[#This Row],[ 0207139900]]+Tabla14[[#This Row],[ 0207141000]]+Tabla14[[#This Row],[ 0207149100]]+Tabla14[[#This Row],[ 0207149200]]+Tabla14[[#This Row],[ 0207149300]]+Tabla14[[#This Row],[ 0207149400]]+Tabla14[[#This Row],[ 0207149900]]+Tabla14[[#This Row],[ 0207240000]]+Tabla14[[#This Row],[ 0207269000]]+Tabla14[[#This Row],[ 0207279000]]+Tabla14[[#This Row],[ 0407110000]]+Tabla14[[#This Row],[ 0407190000]])</f>
        <v>191875.44</v>
      </c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</row>
    <row r="132" spans="1:47" x14ac:dyDescent="0.25">
      <c r="A132" s="4" t="s">
        <v>493</v>
      </c>
      <c r="B132" s="9">
        <v>0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86553.12</v>
      </c>
      <c r="K132" s="9">
        <v>0</v>
      </c>
      <c r="L132" s="9">
        <v>18183.88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f>+(Tabla14[[#This Row],[ 0207110000]]+Tabla14[[#This Row],[ 0207120000]]+Tabla14[[#This Row],[ 0207131000]]+Tabla14[[#This Row],[ 0207139100]]+Tabla14[[#This Row],[ 0207139200]]+Tabla14[[#This Row],[ 0207139300]]+Tabla14[[#This Row],[ 0207139400]]+Tabla14[[#This Row],[ 0207139900]]+Tabla14[[#This Row],[ 0207141000]]+Tabla14[[#This Row],[ 0207149100]]+Tabla14[[#This Row],[ 0207149200]]+Tabla14[[#This Row],[ 0207149300]]+Tabla14[[#This Row],[ 0207149400]]+Tabla14[[#This Row],[ 0207149900]]+Tabla14[[#This Row],[ 0207240000]]+Tabla14[[#This Row],[ 0207269000]]+Tabla14[[#This Row],[ 0207279000]]+Tabla14[[#This Row],[ 0407110000]]+Tabla14[[#This Row],[ 0407190000]])</f>
        <v>104737</v>
      </c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</row>
    <row r="133" spans="1:47" x14ac:dyDescent="0.25">
      <c r="A133" s="4"/>
      <c r="B133" s="40">
        <f>SUBTOTAL(109,B121:B132)</f>
        <v>2579.21</v>
      </c>
      <c r="C133" s="40">
        <f t="shared" ref="C133:T133" si="9">SUBTOTAL(109,C121:C132)</f>
        <v>217548.44</v>
      </c>
      <c r="D133" s="40">
        <f t="shared" si="9"/>
        <v>0</v>
      </c>
      <c r="E133" s="40">
        <f t="shared" si="9"/>
        <v>0</v>
      </c>
      <c r="F133" s="40">
        <f>SUBTOTAL(109,F121:F132)</f>
        <v>3082</v>
      </c>
      <c r="G133" s="40">
        <f t="shared" si="9"/>
        <v>250</v>
      </c>
      <c r="H133" s="40">
        <f t="shared" si="9"/>
        <v>60</v>
      </c>
      <c r="I133" s="40">
        <f t="shared" si="9"/>
        <v>70.02000000000001</v>
      </c>
      <c r="J133" s="40">
        <f>SUBTOTAL(109,J121:J132)</f>
        <v>700217.30999999994</v>
      </c>
      <c r="K133" s="40">
        <f t="shared" si="9"/>
        <v>24053.980000000003</v>
      </c>
      <c r="L133" s="40">
        <f>SUBTOTAL(109,L121:L132)</f>
        <v>211050.27</v>
      </c>
      <c r="M133" s="40">
        <f t="shared" si="9"/>
        <v>80.11</v>
      </c>
      <c r="N133" s="40">
        <f>SUBTOTAL(109,N121:N132)</f>
        <v>26325</v>
      </c>
      <c r="O133" s="40">
        <f>SUBTOTAL(109,O121:O132)</f>
        <v>131795</v>
      </c>
      <c r="P133" s="40">
        <f t="shared" si="9"/>
        <v>60</v>
      </c>
      <c r="Q133" s="40">
        <f t="shared" si="9"/>
        <v>0</v>
      </c>
      <c r="R133" s="40">
        <f t="shared" si="9"/>
        <v>0</v>
      </c>
      <c r="S133" s="40">
        <f t="shared" si="9"/>
        <v>0</v>
      </c>
      <c r="T133" s="40">
        <f t="shared" si="9"/>
        <v>0</v>
      </c>
      <c r="U133" s="40">
        <f>SUBTOTAL(109,U121:U132)</f>
        <v>1317171.3399999999</v>
      </c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</row>
    <row r="134" spans="1:47" x14ac:dyDescent="0.25">
      <c r="A134" s="4" t="s">
        <v>494</v>
      </c>
      <c r="B134" s="9">
        <v>0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41383.21</v>
      </c>
      <c r="K134" s="9">
        <v>0</v>
      </c>
      <c r="L134" s="9">
        <v>18183.88</v>
      </c>
      <c r="M134" s="9">
        <v>0</v>
      </c>
      <c r="N134" s="9">
        <v>0</v>
      </c>
      <c r="O134" s="9">
        <v>26325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85892.09</v>
      </c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</row>
    <row r="135" spans="1:47" x14ac:dyDescent="0.25">
      <c r="A135" s="4" t="s">
        <v>508</v>
      </c>
      <c r="B135" s="9">
        <v>0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18183.88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0</v>
      </c>
      <c r="U135" s="9">
        <v>18183.88</v>
      </c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</row>
    <row r="136" spans="1:47" x14ac:dyDescent="0.25">
      <c r="A136" s="4" t="s">
        <v>510</v>
      </c>
      <c r="B136" s="9">
        <v>0</v>
      </c>
      <c r="C136" s="9">
        <v>292.57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111.77</v>
      </c>
      <c r="L136" s="9">
        <v>18183.88</v>
      </c>
      <c r="M136" s="9">
        <v>0</v>
      </c>
      <c r="N136" s="9">
        <v>81.69</v>
      </c>
      <c r="O136" s="9">
        <v>21.87</v>
      </c>
      <c r="P136" s="9">
        <v>0</v>
      </c>
      <c r="Q136" s="9">
        <v>0</v>
      </c>
      <c r="R136" s="9">
        <v>0</v>
      </c>
      <c r="S136" s="9">
        <v>76.69</v>
      </c>
      <c r="T136" s="9">
        <v>0</v>
      </c>
      <c r="U136" s="9">
        <v>18768.47</v>
      </c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</row>
    <row r="137" spans="1:47" x14ac:dyDescent="0.25">
      <c r="A137" s="4" t="s">
        <v>512</v>
      </c>
      <c r="B137" s="9">
        <v>0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18183.88</v>
      </c>
      <c r="M137" s="9">
        <v>0</v>
      </c>
      <c r="N137" s="9">
        <v>0</v>
      </c>
      <c r="O137" s="9">
        <v>52650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70833.88</v>
      </c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</row>
    <row r="138" spans="1:47" x14ac:dyDescent="0.25">
      <c r="A138" s="4" t="s">
        <v>514</v>
      </c>
      <c r="B138" s="9">
        <v>0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108191.4</v>
      </c>
      <c r="K138" s="9">
        <v>0</v>
      </c>
      <c r="L138" s="9">
        <v>61338.11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169529.51</v>
      </c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</row>
    <row r="139" spans="1:47" x14ac:dyDescent="0.25">
      <c r="A139" s="4" t="s">
        <v>516</v>
      </c>
      <c r="B139" s="9">
        <v>0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54362.720000000001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54362.720000000001</v>
      </c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</row>
    <row r="140" spans="1:47" x14ac:dyDescent="0.25">
      <c r="A140" s="4" t="s">
        <v>518</v>
      </c>
      <c r="B140" s="9">
        <v>0</v>
      </c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38794.339999999997</v>
      </c>
      <c r="K140" s="9">
        <v>0</v>
      </c>
      <c r="L140" s="9">
        <v>18183.72</v>
      </c>
      <c r="M140" s="9">
        <v>25628.400000000001</v>
      </c>
      <c r="N140" s="9">
        <v>0</v>
      </c>
      <c r="O140" s="9">
        <v>52650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135256.46</v>
      </c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</row>
    <row r="141" spans="1:47" x14ac:dyDescent="0.25">
      <c r="A141" s="4" t="s">
        <v>520</v>
      </c>
      <c r="B141" s="9">
        <v>0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26043.200000000001</v>
      </c>
      <c r="K141" s="9">
        <v>0</v>
      </c>
      <c r="L141" s="9">
        <v>18183.72</v>
      </c>
      <c r="M141" s="9">
        <v>99128.04</v>
      </c>
      <c r="N141" s="9">
        <v>0</v>
      </c>
      <c r="O141" s="9">
        <v>26325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169679.96</v>
      </c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</row>
    <row r="142" spans="1:47" x14ac:dyDescent="0.25">
      <c r="A142" s="4" t="s">
        <v>522</v>
      </c>
      <c r="B142" s="9">
        <v>0</v>
      </c>
      <c r="C142" s="9">
        <v>25185.26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55096.6</v>
      </c>
      <c r="M142" s="9">
        <v>20668.080000000002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100949.94</v>
      </c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</row>
    <row r="143" spans="1:47" x14ac:dyDescent="0.25">
      <c r="A143" s="4" t="s">
        <v>524</v>
      </c>
      <c r="B143" s="9">
        <v>0</v>
      </c>
      <c r="C143" s="9">
        <v>35826.35</v>
      </c>
      <c r="D143" s="9">
        <v>0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8114.35</v>
      </c>
      <c r="K143" s="9">
        <v>0</v>
      </c>
      <c r="L143" s="9">
        <v>18183.72</v>
      </c>
      <c r="M143" s="9">
        <v>12912.63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75037.05</v>
      </c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</row>
    <row r="144" spans="1:47" x14ac:dyDescent="0.25">
      <c r="A144" s="4" t="s">
        <v>526</v>
      </c>
      <c r="B144" s="9">
        <v>0</v>
      </c>
      <c r="C144" s="9">
        <v>32024.080000000002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20668.080000000002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52692.160000000003</v>
      </c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</row>
    <row r="145" spans="1:47" x14ac:dyDescent="0.25">
      <c r="A145" s="4" t="s">
        <v>528</v>
      </c>
      <c r="B145" s="9">
        <v>0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54551.07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54551.07</v>
      </c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</row>
    <row r="146" spans="1:47" x14ac:dyDescent="0.25">
      <c r="A146" s="158"/>
      <c r="B146" s="40">
        <f>SUBTOTAL(109,B134:B145)</f>
        <v>0</v>
      </c>
      <c r="C146" s="40">
        <f t="shared" ref="C146:N146" si="10">SUBTOTAL(109,C134:C145)</f>
        <v>93328.26</v>
      </c>
      <c r="D146" s="40">
        <f t="shared" si="10"/>
        <v>0</v>
      </c>
      <c r="E146" s="40">
        <f t="shared" si="10"/>
        <v>0</v>
      </c>
      <c r="F146" s="40">
        <f t="shared" si="10"/>
        <v>0</v>
      </c>
      <c r="G146" s="40">
        <f t="shared" si="10"/>
        <v>0</v>
      </c>
      <c r="H146" s="40">
        <f t="shared" si="10"/>
        <v>0</v>
      </c>
      <c r="I146" s="40">
        <f t="shared" si="10"/>
        <v>0</v>
      </c>
      <c r="J146" s="40">
        <f t="shared" si="10"/>
        <v>222526.5</v>
      </c>
      <c r="K146" s="40">
        <f t="shared" si="10"/>
        <v>111.77</v>
      </c>
      <c r="L146" s="40">
        <f t="shared" si="10"/>
        <v>352635.18</v>
      </c>
      <c r="M146" s="40">
        <f t="shared" si="10"/>
        <v>179005.23000000004</v>
      </c>
      <c r="N146" s="40">
        <f t="shared" si="10"/>
        <v>81.69</v>
      </c>
      <c r="O146" s="40">
        <f t="shared" ref="O146" si="11">SUBTOTAL(109,O134:O145)</f>
        <v>157971.87</v>
      </c>
      <c r="P146" s="40">
        <f t="shared" ref="P146" si="12">SUBTOTAL(109,P134:P145)</f>
        <v>0</v>
      </c>
      <c r="Q146" s="40">
        <f t="shared" ref="Q146" si="13">SUBTOTAL(109,Q134:Q145)</f>
        <v>0</v>
      </c>
      <c r="R146" s="40">
        <f t="shared" ref="R146" si="14">SUBTOTAL(109,R134:R145)</f>
        <v>0</v>
      </c>
      <c r="S146" s="40">
        <f t="shared" ref="S146" si="15">SUBTOTAL(109,S134:S145)</f>
        <v>76.69</v>
      </c>
      <c r="T146" s="40">
        <f t="shared" ref="T146" si="16">SUBTOTAL(109,T134:T145)</f>
        <v>0</v>
      </c>
      <c r="U146" s="40">
        <f t="shared" ref="U146" si="17">SUBTOTAL(109,U134:U145)</f>
        <v>1005737.19</v>
      </c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</row>
    <row r="147" spans="1:47" x14ac:dyDescent="0.25">
      <c r="A147" s="4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</row>
    <row r="148" spans="1:47" ht="18.75" x14ac:dyDescent="0.3">
      <c r="A148" s="17" t="s">
        <v>242</v>
      </c>
      <c r="B148" s="18"/>
      <c r="C148" s="18"/>
      <c r="D148" s="18"/>
      <c r="E148" s="18"/>
    </row>
    <row r="149" spans="1:47" ht="18.75" x14ac:dyDescent="0.3">
      <c r="A149" s="121" t="s">
        <v>530</v>
      </c>
      <c r="B149" s="18"/>
      <c r="C149" s="18"/>
      <c r="D149" s="18"/>
      <c r="E149" s="18"/>
    </row>
  </sheetData>
  <sheetProtection password="9E07" sheet="1" objects="1" scenarios="1"/>
  <mergeCells count="1">
    <mergeCell ref="A1:U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U149"/>
  <sheetViews>
    <sheetView zoomScaleNormal="100" workbookViewId="0">
      <pane ySplit="3" topLeftCell="A130" activePane="bottomLeft" state="frozen"/>
      <selection activeCell="A85" sqref="A85"/>
      <selection pane="bottomLeft" activeCell="H120" sqref="H120"/>
    </sheetView>
  </sheetViews>
  <sheetFormatPr baseColWidth="10" defaultRowHeight="15" x14ac:dyDescent="0.25"/>
  <cols>
    <col min="1" max="1" width="12.42578125" customWidth="1"/>
    <col min="11" max="11" width="12.7109375" customWidth="1"/>
    <col min="21" max="21" width="13.7109375" customWidth="1"/>
  </cols>
  <sheetData>
    <row r="1" spans="1:47" ht="47.25" customHeight="1" x14ac:dyDescent="0.35">
      <c r="A1" s="160" t="s">
        <v>506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</row>
    <row r="2" spans="1:47" x14ac:dyDescent="0.25">
      <c r="A2" s="4" t="s">
        <v>110</v>
      </c>
      <c r="B2" s="23" t="s">
        <v>438</v>
      </c>
      <c r="C2" s="23" t="s">
        <v>439</v>
      </c>
      <c r="D2" s="23" t="s">
        <v>440</v>
      </c>
      <c r="E2" s="23" t="s">
        <v>441</v>
      </c>
      <c r="F2" s="23" t="s">
        <v>442</v>
      </c>
      <c r="G2" s="23" t="s">
        <v>443</v>
      </c>
      <c r="H2" s="23" t="s">
        <v>444</v>
      </c>
      <c r="I2" s="23" t="s">
        <v>445</v>
      </c>
      <c r="J2" s="23" t="s">
        <v>446</v>
      </c>
      <c r="K2" s="23" t="s">
        <v>447</v>
      </c>
      <c r="L2" s="23" t="s">
        <v>448</v>
      </c>
      <c r="M2" s="23" t="s">
        <v>449</v>
      </c>
      <c r="N2" s="23" t="s">
        <v>450</v>
      </c>
      <c r="O2" s="23" t="s">
        <v>451</v>
      </c>
      <c r="P2" s="23" t="s">
        <v>452</v>
      </c>
      <c r="Q2" s="23" t="s">
        <v>453</v>
      </c>
      <c r="R2" s="23" t="s">
        <v>454</v>
      </c>
      <c r="S2" s="23" t="s">
        <v>455</v>
      </c>
      <c r="T2" s="23" t="s">
        <v>456</v>
      </c>
      <c r="U2" s="4" t="s">
        <v>109</v>
      </c>
    </row>
    <row r="3" spans="1:47" x14ac:dyDescent="0.25">
      <c r="A3" s="4" t="s">
        <v>241</v>
      </c>
      <c r="B3" s="3" t="s">
        <v>225</v>
      </c>
      <c r="C3" s="3" t="s">
        <v>226</v>
      </c>
      <c r="D3" s="3" t="s">
        <v>227</v>
      </c>
      <c r="E3" s="3" t="s">
        <v>228</v>
      </c>
      <c r="F3" s="3" t="s">
        <v>229</v>
      </c>
      <c r="G3" s="3" t="s">
        <v>230</v>
      </c>
      <c r="H3" s="3" t="s">
        <v>231</v>
      </c>
      <c r="I3" s="3" t="s">
        <v>232</v>
      </c>
      <c r="J3" s="3" t="s">
        <v>227</v>
      </c>
      <c r="K3" s="3" t="s">
        <v>228</v>
      </c>
      <c r="L3" s="3" t="s">
        <v>229</v>
      </c>
      <c r="M3" s="3" t="s">
        <v>230</v>
      </c>
      <c r="N3" s="3" t="s">
        <v>231</v>
      </c>
      <c r="O3" s="3" t="s">
        <v>232</v>
      </c>
      <c r="P3" s="3" t="s">
        <v>225</v>
      </c>
      <c r="Q3" s="3" t="s">
        <v>139</v>
      </c>
      <c r="R3" s="3" t="s">
        <v>139</v>
      </c>
      <c r="S3" s="3" t="s">
        <v>233</v>
      </c>
      <c r="T3" s="3" t="s">
        <v>72</v>
      </c>
      <c r="U3" s="2"/>
    </row>
    <row r="4" spans="1:47" x14ac:dyDescent="0.25">
      <c r="A4" s="4" t="s">
        <v>0</v>
      </c>
      <c r="B4" s="5">
        <v>0</v>
      </c>
      <c r="C4" s="5">
        <v>0</v>
      </c>
      <c r="D4" s="5">
        <v>47040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49980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6">
        <v>97020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</row>
    <row r="5" spans="1:47" x14ac:dyDescent="0.25">
      <c r="A5" s="4" t="s">
        <v>1</v>
      </c>
      <c r="B5" s="5">
        <v>100.8</v>
      </c>
      <c r="C5" s="5">
        <v>0</v>
      </c>
      <c r="D5" s="5">
        <v>83160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4620</v>
      </c>
      <c r="L5" s="5">
        <v>0</v>
      </c>
      <c r="M5" s="5">
        <v>0</v>
      </c>
      <c r="N5" s="5">
        <v>0</v>
      </c>
      <c r="O5" s="5">
        <v>47385.919999999998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6">
        <v>135266.72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x14ac:dyDescent="0.25">
      <c r="A6" s="4" t="s">
        <v>2</v>
      </c>
      <c r="B6" s="5">
        <v>0</v>
      </c>
      <c r="C6" s="5">
        <v>100.8</v>
      </c>
      <c r="D6" s="5">
        <v>55440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61131.12</v>
      </c>
      <c r="P6" s="5">
        <v>0</v>
      </c>
      <c r="Q6" s="5">
        <v>0</v>
      </c>
      <c r="R6" s="5">
        <v>0</v>
      </c>
      <c r="S6" s="5">
        <v>0</v>
      </c>
      <c r="T6" s="5">
        <v>32083.8</v>
      </c>
      <c r="U6" s="6">
        <v>148755.72</v>
      </c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x14ac:dyDescent="0.25">
      <c r="A7" s="4" t="s">
        <v>3</v>
      </c>
      <c r="B7" s="5">
        <v>184800</v>
      </c>
      <c r="C7" s="5">
        <v>0</v>
      </c>
      <c r="D7" s="5">
        <v>55440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1716.4</v>
      </c>
      <c r="L7" s="5">
        <v>0</v>
      </c>
      <c r="M7" s="5">
        <v>0</v>
      </c>
      <c r="N7" s="5">
        <v>0</v>
      </c>
      <c r="O7" s="5">
        <v>46668.17</v>
      </c>
      <c r="P7" s="5">
        <v>0</v>
      </c>
      <c r="Q7" s="5">
        <v>0</v>
      </c>
      <c r="R7" s="5">
        <v>0</v>
      </c>
      <c r="S7" s="5">
        <v>0</v>
      </c>
      <c r="T7" s="5">
        <v>4533.2</v>
      </c>
      <c r="U7" s="6">
        <v>293157.77</v>
      </c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x14ac:dyDescent="0.25">
      <c r="A8" s="4" t="s">
        <v>4</v>
      </c>
      <c r="B8" s="5">
        <v>443520</v>
      </c>
      <c r="C8" s="5">
        <v>70560</v>
      </c>
      <c r="D8" s="5">
        <v>27720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42626.8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6">
        <v>584426.80000000005</v>
      </c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x14ac:dyDescent="0.25">
      <c r="A9" s="4" t="s">
        <v>5</v>
      </c>
      <c r="B9" s="5">
        <v>258720</v>
      </c>
      <c r="C9" s="5">
        <v>247632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41580</v>
      </c>
      <c r="K9" s="5">
        <v>24287.33</v>
      </c>
      <c r="L9" s="5">
        <v>0</v>
      </c>
      <c r="M9" s="5">
        <v>0</v>
      </c>
      <c r="N9" s="5">
        <v>0</v>
      </c>
      <c r="O9" s="5">
        <v>76478.06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6">
        <v>648697.39</v>
      </c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x14ac:dyDescent="0.25">
      <c r="A10" s="4" t="s">
        <v>6</v>
      </c>
      <c r="B10" s="5">
        <v>295680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55440</v>
      </c>
      <c r="K10" s="5">
        <v>0</v>
      </c>
      <c r="L10" s="5">
        <v>0</v>
      </c>
      <c r="M10" s="5">
        <v>0</v>
      </c>
      <c r="N10" s="5">
        <v>0</v>
      </c>
      <c r="O10" s="5">
        <v>26790.880000000001</v>
      </c>
      <c r="P10" s="5">
        <v>0</v>
      </c>
      <c r="Q10" s="5">
        <v>0</v>
      </c>
      <c r="R10" s="5">
        <v>0</v>
      </c>
      <c r="S10" s="5">
        <v>0</v>
      </c>
      <c r="T10" s="5">
        <v>8247.52</v>
      </c>
      <c r="U10" s="6">
        <v>386158.4</v>
      </c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x14ac:dyDescent="0.25">
      <c r="A11" s="4" t="s">
        <v>7</v>
      </c>
      <c r="B11" s="5">
        <v>147840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48508.6</v>
      </c>
      <c r="P11" s="5">
        <v>0</v>
      </c>
      <c r="Q11" s="5">
        <v>0</v>
      </c>
      <c r="R11" s="5">
        <v>0</v>
      </c>
      <c r="S11" s="5">
        <v>0</v>
      </c>
      <c r="T11" s="5">
        <v>28733.9</v>
      </c>
      <c r="U11" s="6">
        <v>225082.5</v>
      </c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x14ac:dyDescent="0.25">
      <c r="A12" s="4" t="s">
        <v>8</v>
      </c>
      <c r="B12" s="5">
        <v>147840</v>
      </c>
      <c r="C12" s="5">
        <v>0</v>
      </c>
      <c r="D12" s="5">
        <v>0</v>
      </c>
      <c r="E12" s="5">
        <v>2401.0700000000002</v>
      </c>
      <c r="F12" s="5">
        <v>0</v>
      </c>
      <c r="G12" s="5">
        <v>0</v>
      </c>
      <c r="H12" s="5">
        <v>0</v>
      </c>
      <c r="I12" s="5">
        <v>0</v>
      </c>
      <c r="J12" s="5">
        <v>55440</v>
      </c>
      <c r="K12" s="5">
        <v>0</v>
      </c>
      <c r="L12" s="5">
        <v>0</v>
      </c>
      <c r="M12" s="5">
        <v>0</v>
      </c>
      <c r="N12" s="5">
        <v>0</v>
      </c>
      <c r="O12" s="5">
        <v>55753.75</v>
      </c>
      <c r="P12" s="5">
        <v>0</v>
      </c>
      <c r="Q12" s="5">
        <v>0</v>
      </c>
      <c r="R12" s="5">
        <v>0</v>
      </c>
      <c r="S12" s="5">
        <v>0</v>
      </c>
      <c r="T12" s="5">
        <v>36330.980000000003</v>
      </c>
      <c r="U12" s="6">
        <v>297765.8</v>
      </c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x14ac:dyDescent="0.25">
      <c r="A13" s="4" t="s">
        <v>9</v>
      </c>
      <c r="B13" s="5">
        <v>295680</v>
      </c>
      <c r="C13" s="5">
        <v>78793.279999999999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120540</v>
      </c>
      <c r="K13" s="5">
        <v>2996</v>
      </c>
      <c r="L13" s="5">
        <v>0</v>
      </c>
      <c r="M13" s="5">
        <v>0</v>
      </c>
      <c r="N13" s="5">
        <v>0</v>
      </c>
      <c r="O13" s="5">
        <v>46308</v>
      </c>
      <c r="P13" s="5">
        <v>0</v>
      </c>
      <c r="Q13" s="5">
        <v>0</v>
      </c>
      <c r="R13" s="5">
        <v>0</v>
      </c>
      <c r="S13" s="5">
        <v>0</v>
      </c>
      <c r="T13" s="5">
        <v>44763.12</v>
      </c>
      <c r="U13" s="6">
        <v>589080.4</v>
      </c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x14ac:dyDescent="0.25">
      <c r="A14" s="4" t="s">
        <v>10</v>
      </c>
      <c r="B14" s="5">
        <v>517440</v>
      </c>
      <c r="C14" s="5">
        <v>311535.24</v>
      </c>
      <c r="D14" s="5">
        <v>0</v>
      </c>
      <c r="E14" s="5">
        <v>2.98</v>
      </c>
      <c r="F14" s="5">
        <v>0</v>
      </c>
      <c r="G14" s="5">
        <v>0</v>
      </c>
      <c r="H14" s="5">
        <v>0</v>
      </c>
      <c r="I14" s="5">
        <v>314.83999999999997</v>
      </c>
      <c r="J14" s="5">
        <v>68250</v>
      </c>
      <c r="K14" s="5">
        <v>0</v>
      </c>
      <c r="L14" s="5">
        <v>0</v>
      </c>
      <c r="M14" s="5">
        <v>0</v>
      </c>
      <c r="N14" s="5">
        <v>0</v>
      </c>
      <c r="O14" s="5">
        <v>27445.599999999999</v>
      </c>
      <c r="P14" s="5">
        <v>0</v>
      </c>
      <c r="Q14" s="5">
        <v>269.14999999999998</v>
      </c>
      <c r="R14" s="5">
        <v>0</v>
      </c>
      <c r="S14" s="5">
        <v>0</v>
      </c>
      <c r="T14" s="5">
        <v>73893.2</v>
      </c>
      <c r="U14" s="6">
        <v>999151.01</v>
      </c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x14ac:dyDescent="0.25">
      <c r="A15" s="4" t="s">
        <v>11</v>
      </c>
      <c r="B15" s="5">
        <v>221760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53340</v>
      </c>
      <c r="K15" s="5">
        <v>5040</v>
      </c>
      <c r="L15" s="5">
        <v>0</v>
      </c>
      <c r="M15" s="5">
        <v>0</v>
      </c>
      <c r="N15" s="5">
        <v>0</v>
      </c>
      <c r="O15" s="5">
        <v>85724.13</v>
      </c>
      <c r="P15" s="5">
        <v>0</v>
      </c>
      <c r="Q15" s="5">
        <v>0</v>
      </c>
      <c r="R15" s="5">
        <v>0</v>
      </c>
      <c r="S15" s="5">
        <v>0</v>
      </c>
      <c r="T15" s="5">
        <v>48292.480000000003</v>
      </c>
      <c r="U15" s="6">
        <v>414156.61</v>
      </c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x14ac:dyDescent="0.25">
      <c r="A16" s="4"/>
      <c r="B16" s="40">
        <f>SUBTOTAL(109,B4:B15)</f>
        <v>2513380.7999999998</v>
      </c>
      <c r="C16" s="40">
        <f t="shared" ref="C16:U16" si="0">SUBTOTAL(109,C4:C15)</f>
        <v>708621.32</v>
      </c>
      <c r="D16" s="40">
        <f t="shared" si="0"/>
        <v>268800</v>
      </c>
      <c r="E16" s="40">
        <f t="shared" si="0"/>
        <v>2404.0500000000002</v>
      </c>
      <c r="F16" s="40">
        <f t="shared" si="0"/>
        <v>0</v>
      </c>
      <c r="G16" s="40">
        <f t="shared" si="0"/>
        <v>0</v>
      </c>
      <c r="H16" s="40">
        <f t="shared" si="0"/>
        <v>0</v>
      </c>
      <c r="I16" s="40">
        <f t="shared" si="0"/>
        <v>314.83999999999997</v>
      </c>
      <c r="J16" s="40">
        <f t="shared" si="0"/>
        <v>394590</v>
      </c>
      <c r="K16" s="40">
        <f t="shared" si="0"/>
        <v>38659.730000000003</v>
      </c>
      <c r="L16" s="40">
        <f t="shared" si="0"/>
        <v>0</v>
      </c>
      <c r="M16" s="40">
        <f t="shared" si="0"/>
        <v>0</v>
      </c>
      <c r="N16" s="40">
        <f t="shared" si="0"/>
        <v>0</v>
      </c>
      <c r="O16" s="40">
        <f t="shared" si="0"/>
        <v>614801.03</v>
      </c>
      <c r="P16" s="40">
        <f t="shared" si="0"/>
        <v>0</v>
      </c>
      <c r="Q16" s="40">
        <f t="shared" si="0"/>
        <v>269.14999999999998</v>
      </c>
      <c r="R16" s="40">
        <f t="shared" si="0"/>
        <v>0</v>
      </c>
      <c r="S16" s="40">
        <f t="shared" si="0"/>
        <v>0</v>
      </c>
      <c r="T16" s="40">
        <f t="shared" si="0"/>
        <v>276878.2</v>
      </c>
      <c r="U16" s="40">
        <f t="shared" si="0"/>
        <v>4818719.12</v>
      </c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x14ac:dyDescent="0.25">
      <c r="A17" s="4" t="s">
        <v>12</v>
      </c>
      <c r="B17" s="5">
        <v>258720</v>
      </c>
      <c r="C17" s="5">
        <v>20800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95970</v>
      </c>
      <c r="K17" s="5">
        <v>20779</v>
      </c>
      <c r="L17" s="5">
        <v>0</v>
      </c>
      <c r="M17" s="5">
        <v>0</v>
      </c>
      <c r="N17" s="5">
        <v>0</v>
      </c>
      <c r="O17" s="5">
        <v>33646.400000000001</v>
      </c>
      <c r="P17" s="5">
        <v>0</v>
      </c>
      <c r="Q17" s="5">
        <v>0</v>
      </c>
      <c r="R17" s="5">
        <v>0</v>
      </c>
      <c r="S17" s="5">
        <v>0</v>
      </c>
      <c r="T17" s="5">
        <v>40001.599999999999</v>
      </c>
      <c r="U17" s="6">
        <v>469917</v>
      </c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x14ac:dyDescent="0.25">
      <c r="A18" s="4" t="s">
        <v>13</v>
      </c>
      <c r="B18" s="5">
        <v>480480</v>
      </c>
      <c r="C18" s="5">
        <v>100128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63000</v>
      </c>
      <c r="K18" s="5">
        <v>0</v>
      </c>
      <c r="L18" s="5">
        <v>0</v>
      </c>
      <c r="M18" s="5">
        <v>0</v>
      </c>
      <c r="N18" s="5">
        <v>0</v>
      </c>
      <c r="O18" s="5">
        <v>296006.83</v>
      </c>
      <c r="P18" s="5">
        <v>0</v>
      </c>
      <c r="Q18" s="5">
        <v>0</v>
      </c>
      <c r="R18" s="5">
        <v>0</v>
      </c>
      <c r="S18" s="5">
        <v>0</v>
      </c>
      <c r="T18" s="5">
        <v>24090.12</v>
      </c>
      <c r="U18" s="6">
        <v>963704.95</v>
      </c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x14ac:dyDescent="0.25">
      <c r="A19" s="4" t="s">
        <v>14</v>
      </c>
      <c r="B19" s="5">
        <v>295680</v>
      </c>
      <c r="C19" s="5">
        <v>147648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107520</v>
      </c>
      <c r="K19" s="5">
        <v>0</v>
      </c>
      <c r="L19" s="5">
        <v>0</v>
      </c>
      <c r="M19" s="5">
        <v>0</v>
      </c>
      <c r="N19" s="5">
        <v>0</v>
      </c>
      <c r="O19" s="5">
        <v>238199.76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6">
        <v>789047.76</v>
      </c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x14ac:dyDescent="0.25">
      <c r="A20" s="4" t="s">
        <v>15</v>
      </c>
      <c r="B20" s="5">
        <v>369600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48090</v>
      </c>
      <c r="K20" s="5">
        <v>17000</v>
      </c>
      <c r="L20" s="5">
        <v>0</v>
      </c>
      <c r="M20" s="5">
        <v>0</v>
      </c>
      <c r="N20" s="5">
        <v>0</v>
      </c>
      <c r="O20" s="5">
        <v>240910.98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6">
        <v>675600.98</v>
      </c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x14ac:dyDescent="0.25">
      <c r="A21" s="4" t="s">
        <v>16</v>
      </c>
      <c r="B21" s="5">
        <v>258720</v>
      </c>
      <c r="C21" s="5">
        <v>24576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30450</v>
      </c>
      <c r="K21" s="5">
        <v>0</v>
      </c>
      <c r="L21" s="5">
        <v>0</v>
      </c>
      <c r="M21" s="5">
        <v>0</v>
      </c>
      <c r="N21" s="5">
        <v>0</v>
      </c>
      <c r="O21" s="5">
        <v>270641.88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6">
        <v>584387.88</v>
      </c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x14ac:dyDescent="0.25">
      <c r="A22" s="4" t="s">
        <v>17</v>
      </c>
      <c r="B22" s="5">
        <v>0</v>
      </c>
      <c r="C22" s="5">
        <v>0</v>
      </c>
      <c r="D22" s="5">
        <v>17640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30450</v>
      </c>
      <c r="K22" s="5">
        <v>0</v>
      </c>
      <c r="L22" s="5">
        <v>0</v>
      </c>
      <c r="M22" s="5">
        <v>0</v>
      </c>
      <c r="N22" s="5">
        <v>0</v>
      </c>
      <c r="O22" s="5">
        <v>66368.399999999994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6">
        <v>114458.4</v>
      </c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x14ac:dyDescent="0.25">
      <c r="A23" s="4" t="s">
        <v>18</v>
      </c>
      <c r="B23" s="5">
        <v>147840</v>
      </c>
      <c r="C23" s="5">
        <v>23040</v>
      </c>
      <c r="D23" s="5">
        <v>0</v>
      </c>
      <c r="E23" s="5">
        <v>22624.5</v>
      </c>
      <c r="F23" s="5">
        <v>0</v>
      </c>
      <c r="G23" s="5">
        <v>0</v>
      </c>
      <c r="H23" s="5">
        <v>0</v>
      </c>
      <c r="I23" s="5">
        <v>0</v>
      </c>
      <c r="J23" s="5">
        <v>46998</v>
      </c>
      <c r="K23" s="5">
        <v>0</v>
      </c>
      <c r="L23" s="5">
        <v>0</v>
      </c>
      <c r="M23" s="5">
        <v>0</v>
      </c>
      <c r="N23" s="5">
        <v>0</v>
      </c>
      <c r="O23" s="5">
        <v>58744.9</v>
      </c>
      <c r="P23" s="5">
        <v>0</v>
      </c>
      <c r="Q23" s="5">
        <v>0</v>
      </c>
      <c r="R23" s="5">
        <v>0</v>
      </c>
      <c r="S23" s="5">
        <v>0</v>
      </c>
      <c r="T23" s="5">
        <v>18300</v>
      </c>
      <c r="U23" s="6">
        <v>317547.40000000002</v>
      </c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x14ac:dyDescent="0.25">
      <c r="A24" s="4" t="s">
        <v>19</v>
      </c>
      <c r="B24" s="5">
        <v>628320</v>
      </c>
      <c r="C24" s="5">
        <v>0</v>
      </c>
      <c r="D24" s="5">
        <v>0</v>
      </c>
      <c r="E24" s="5">
        <v>15300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27327.599999999999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6">
        <v>670947.6</v>
      </c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x14ac:dyDescent="0.25">
      <c r="A25" s="4" t="s">
        <v>20</v>
      </c>
      <c r="B25" s="5">
        <v>813120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12810</v>
      </c>
      <c r="K25" s="5">
        <v>2184</v>
      </c>
      <c r="L25" s="5">
        <v>0</v>
      </c>
      <c r="M25" s="5">
        <v>0</v>
      </c>
      <c r="N25" s="5">
        <v>0</v>
      </c>
      <c r="O25" s="5">
        <v>131029.6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6">
        <v>959143.6</v>
      </c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x14ac:dyDescent="0.25">
      <c r="A26" s="4" t="s">
        <v>21</v>
      </c>
      <c r="B26" s="5">
        <v>871332</v>
      </c>
      <c r="C26" s="5">
        <v>427.68</v>
      </c>
      <c r="D26" s="5">
        <v>0</v>
      </c>
      <c r="E26" s="5">
        <v>0</v>
      </c>
      <c r="F26" s="5">
        <v>0</v>
      </c>
      <c r="G26" s="5">
        <v>541.20000000000005</v>
      </c>
      <c r="H26" s="5">
        <v>0</v>
      </c>
      <c r="I26" s="5">
        <v>0</v>
      </c>
      <c r="J26" s="5">
        <v>12810</v>
      </c>
      <c r="K26" s="5">
        <v>0</v>
      </c>
      <c r="L26" s="5">
        <v>0</v>
      </c>
      <c r="M26" s="5">
        <v>0</v>
      </c>
      <c r="N26" s="5">
        <v>0</v>
      </c>
      <c r="O26" s="5">
        <v>36720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6">
        <v>921830.88</v>
      </c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x14ac:dyDescent="0.25">
      <c r="A27" s="4" t="s">
        <v>22</v>
      </c>
      <c r="B27" s="5">
        <v>665280</v>
      </c>
      <c r="C27" s="5">
        <v>46080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21738.76</v>
      </c>
      <c r="K27" s="5">
        <v>0</v>
      </c>
      <c r="L27" s="5">
        <v>0</v>
      </c>
      <c r="M27" s="5">
        <v>0</v>
      </c>
      <c r="N27" s="5">
        <v>0</v>
      </c>
      <c r="O27" s="5">
        <v>37260</v>
      </c>
      <c r="P27" s="5">
        <v>0</v>
      </c>
      <c r="Q27" s="5">
        <v>0</v>
      </c>
      <c r="R27" s="5">
        <v>0</v>
      </c>
      <c r="S27" s="5">
        <v>0</v>
      </c>
      <c r="T27" s="5">
        <v>39894.57</v>
      </c>
      <c r="U27" s="6">
        <v>810253.33</v>
      </c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x14ac:dyDescent="0.25">
      <c r="A28" s="4" t="s">
        <v>23</v>
      </c>
      <c r="B28" s="5">
        <v>813120</v>
      </c>
      <c r="C28" s="5">
        <v>26880</v>
      </c>
      <c r="D28" s="5">
        <v>0</v>
      </c>
      <c r="E28" s="5">
        <v>18700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64878</v>
      </c>
      <c r="P28" s="5">
        <v>0</v>
      </c>
      <c r="Q28" s="5">
        <v>0</v>
      </c>
      <c r="R28" s="5">
        <v>0</v>
      </c>
      <c r="S28" s="5">
        <v>0</v>
      </c>
      <c r="T28" s="5">
        <v>48675.94</v>
      </c>
      <c r="U28" s="6">
        <v>972253.94</v>
      </c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x14ac:dyDescent="0.25">
      <c r="A29" s="4"/>
      <c r="B29" s="40">
        <f t="shared" ref="B29:U29" si="1">SUBTOTAL(109,B17:B28)</f>
        <v>5602212</v>
      </c>
      <c r="C29" s="40">
        <f t="shared" si="1"/>
        <v>389579.68</v>
      </c>
      <c r="D29" s="40">
        <f t="shared" si="1"/>
        <v>17640</v>
      </c>
      <c r="E29" s="40">
        <f t="shared" si="1"/>
        <v>56624.5</v>
      </c>
      <c r="F29" s="40">
        <f t="shared" si="1"/>
        <v>0</v>
      </c>
      <c r="G29" s="40">
        <f t="shared" si="1"/>
        <v>541.20000000000005</v>
      </c>
      <c r="H29" s="40">
        <f t="shared" si="1"/>
        <v>0</v>
      </c>
      <c r="I29" s="40">
        <f t="shared" si="1"/>
        <v>0</v>
      </c>
      <c r="J29" s="40">
        <f t="shared" si="1"/>
        <v>469836.76</v>
      </c>
      <c r="K29" s="40">
        <f t="shared" si="1"/>
        <v>39963</v>
      </c>
      <c r="L29" s="40">
        <f t="shared" si="1"/>
        <v>0</v>
      </c>
      <c r="M29" s="40">
        <f t="shared" si="1"/>
        <v>0</v>
      </c>
      <c r="N29" s="40">
        <f t="shared" si="1"/>
        <v>0</v>
      </c>
      <c r="O29" s="40">
        <f t="shared" si="1"/>
        <v>1501734.35</v>
      </c>
      <c r="P29" s="40">
        <f t="shared" si="1"/>
        <v>0</v>
      </c>
      <c r="Q29" s="40">
        <f t="shared" si="1"/>
        <v>0</v>
      </c>
      <c r="R29" s="40">
        <f t="shared" si="1"/>
        <v>0</v>
      </c>
      <c r="S29" s="40">
        <f t="shared" si="1"/>
        <v>0</v>
      </c>
      <c r="T29" s="40">
        <f t="shared" si="1"/>
        <v>170962.23</v>
      </c>
      <c r="U29" s="40">
        <f t="shared" si="1"/>
        <v>8249093.7199999988</v>
      </c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x14ac:dyDescent="0.25">
      <c r="A30" s="4" t="s">
        <v>24</v>
      </c>
      <c r="B30" s="5">
        <v>161825.60000000001</v>
      </c>
      <c r="C30" s="5">
        <v>106004.4</v>
      </c>
      <c r="D30" s="5">
        <v>0</v>
      </c>
      <c r="E30" s="5">
        <v>28546</v>
      </c>
      <c r="F30" s="5">
        <v>0</v>
      </c>
      <c r="G30" s="5">
        <v>0</v>
      </c>
      <c r="H30" s="5">
        <v>0</v>
      </c>
      <c r="I30" s="5">
        <v>0</v>
      </c>
      <c r="J30" s="5">
        <v>13230</v>
      </c>
      <c r="K30" s="5">
        <v>0</v>
      </c>
      <c r="L30" s="5">
        <v>0</v>
      </c>
      <c r="M30" s="5">
        <v>0</v>
      </c>
      <c r="N30" s="5">
        <v>0</v>
      </c>
      <c r="O30" s="5">
        <v>85094</v>
      </c>
      <c r="P30" s="5">
        <v>0</v>
      </c>
      <c r="Q30" s="5">
        <v>0</v>
      </c>
      <c r="R30" s="5">
        <v>0</v>
      </c>
      <c r="S30" s="5">
        <v>0</v>
      </c>
      <c r="T30" s="5">
        <v>19891.14</v>
      </c>
      <c r="U30" s="6">
        <v>414591.14</v>
      </c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x14ac:dyDescent="0.25">
      <c r="A31" s="4" t="s">
        <v>25</v>
      </c>
      <c r="B31" s="5">
        <v>246048</v>
      </c>
      <c r="C31" s="5">
        <v>70400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26460</v>
      </c>
      <c r="K31" s="5">
        <v>0</v>
      </c>
      <c r="L31" s="5">
        <v>0</v>
      </c>
      <c r="M31" s="5">
        <v>0</v>
      </c>
      <c r="N31" s="5">
        <v>0</v>
      </c>
      <c r="O31" s="5">
        <v>64872</v>
      </c>
      <c r="P31" s="5">
        <v>0</v>
      </c>
      <c r="Q31" s="5">
        <v>0</v>
      </c>
      <c r="R31" s="5">
        <v>0</v>
      </c>
      <c r="S31" s="5">
        <v>0</v>
      </c>
      <c r="T31" s="5">
        <v>12308.58</v>
      </c>
      <c r="U31" s="6">
        <v>420088.58</v>
      </c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x14ac:dyDescent="0.25">
      <c r="A32" s="4" t="s">
        <v>26</v>
      </c>
      <c r="B32" s="5">
        <v>525756</v>
      </c>
      <c r="C32" s="5">
        <v>26313.96</v>
      </c>
      <c r="D32" s="5">
        <v>0</v>
      </c>
      <c r="E32" s="5">
        <v>0</v>
      </c>
      <c r="F32" s="5">
        <v>0</v>
      </c>
      <c r="G32" s="5">
        <v>0</v>
      </c>
      <c r="H32" s="5">
        <v>190.08</v>
      </c>
      <c r="I32" s="5">
        <v>0</v>
      </c>
      <c r="J32" s="5">
        <v>0</v>
      </c>
      <c r="K32" s="5">
        <v>71400</v>
      </c>
      <c r="L32" s="5">
        <v>0</v>
      </c>
      <c r="M32" s="5">
        <v>0</v>
      </c>
      <c r="N32" s="5">
        <v>0</v>
      </c>
      <c r="O32" s="5">
        <v>71610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6">
        <v>695270.04</v>
      </c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x14ac:dyDescent="0.25">
      <c r="A33" s="4" t="s">
        <v>27</v>
      </c>
      <c r="B33" s="5">
        <v>516186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71400</v>
      </c>
      <c r="L33" s="5">
        <v>0</v>
      </c>
      <c r="M33" s="5">
        <v>0</v>
      </c>
      <c r="N33" s="5">
        <v>0</v>
      </c>
      <c r="O33" s="5">
        <v>20094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6">
        <v>607680</v>
      </c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x14ac:dyDescent="0.25">
      <c r="A34" s="4" t="s">
        <v>28</v>
      </c>
      <c r="B34" s="5">
        <v>261052</v>
      </c>
      <c r="C34" s="5">
        <v>26964.48</v>
      </c>
      <c r="D34" s="5">
        <v>31920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107125.52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6">
        <v>427062</v>
      </c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x14ac:dyDescent="0.25">
      <c r="A35" s="4" t="s">
        <v>29</v>
      </c>
      <c r="B35" s="5">
        <v>484000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49140</v>
      </c>
      <c r="K35" s="5">
        <v>71400</v>
      </c>
      <c r="L35" s="5">
        <v>0</v>
      </c>
      <c r="M35" s="5">
        <v>0</v>
      </c>
      <c r="N35" s="5">
        <v>0</v>
      </c>
      <c r="O35" s="5">
        <v>56140</v>
      </c>
      <c r="P35" s="5">
        <v>0</v>
      </c>
      <c r="Q35" s="5">
        <v>0</v>
      </c>
      <c r="R35" s="5">
        <v>0</v>
      </c>
      <c r="S35" s="5">
        <v>0</v>
      </c>
      <c r="T35" s="5">
        <v>7347.44</v>
      </c>
      <c r="U35" s="6">
        <v>668027.43999999994</v>
      </c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x14ac:dyDescent="0.25">
      <c r="A36" s="4" t="s">
        <v>30</v>
      </c>
      <c r="B36" s="5">
        <v>853600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131040</v>
      </c>
      <c r="K36" s="5">
        <v>35700</v>
      </c>
      <c r="L36" s="5">
        <v>0</v>
      </c>
      <c r="M36" s="5">
        <v>0</v>
      </c>
      <c r="N36" s="5">
        <v>0</v>
      </c>
      <c r="O36" s="5">
        <v>4110.3999999999996</v>
      </c>
      <c r="P36" s="5">
        <v>0</v>
      </c>
      <c r="Q36" s="5">
        <v>0</v>
      </c>
      <c r="R36" s="5">
        <v>0</v>
      </c>
      <c r="S36" s="5">
        <v>0</v>
      </c>
      <c r="T36" s="5">
        <v>9963.25</v>
      </c>
      <c r="U36" s="6" t="s">
        <v>234</v>
      </c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x14ac:dyDescent="0.25">
      <c r="A37" s="4" t="s">
        <v>31</v>
      </c>
      <c r="B37" s="5">
        <v>247280</v>
      </c>
      <c r="C37" s="5">
        <v>26880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32760</v>
      </c>
      <c r="K37" s="5">
        <v>35700</v>
      </c>
      <c r="L37" s="5">
        <v>0</v>
      </c>
      <c r="M37" s="5">
        <v>0</v>
      </c>
      <c r="N37" s="5">
        <v>0</v>
      </c>
      <c r="O37" s="5">
        <v>24582</v>
      </c>
      <c r="P37" s="5">
        <v>0</v>
      </c>
      <c r="Q37" s="5">
        <v>0</v>
      </c>
      <c r="R37" s="5">
        <v>0</v>
      </c>
      <c r="S37" s="5">
        <v>0</v>
      </c>
      <c r="T37" s="5">
        <v>9463.26</v>
      </c>
      <c r="U37" s="6">
        <v>376665.26</v>
      </c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x14ac:dyDescent="0.25">
      <c r="A38" s="4" t="s">
        <v>32</v>
      </c>
      <c r="B38" s="5">
        <v>377520</v>
      </c>
      <c r="C38" s="5">
        <v>26880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141624</v>
      </c>
      <c r="K38" s="5">
        <v>5432</v>
      </c>
      <c r="L38" s="5">
        <v>0</v>
      </c>
      <c r="M38" s="5">
        <v>4900</v>
      </c>
      <c r="N38" s="5">
        <v>0</v>
      </c>
      <c r="O38" s="5">
        <v>54714.8</v>
      </c>
      <c r="P38" s="5">
        <v>0</v>
      </c>
      <c r="Q38" s="5">
        <v>0</v>
      </c>
      <c r="R38" s="5">
        <v>0</v>
      </c>
      <c r="S38" s="5">
        <v>0</v>
      </c>
      <c r="T38" s="5">
        <v>11555.9</v>
      </c>
      <c r="U38" s="6">
        <v>622626.69999999995</v>
      </c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x14ac:dyDescent="0.25">
      <c r="A39" s="4" t="s">
        <v>33</v>
      </c>
      <c r="B39" s="5">
        <v>226184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71568</v>
      </c>
      <c r="K39" s="5">
        <v>0</v>
      </c>
      <c r="L39" s="5">
        <v>0</v>
      </c>
      <c r="M39" s="5">
        <v>0</v>
      </c>
      <c r="N39" s="5">
        <v>0</v>
      </c>
      <c r="O39" s="5">
        <v>49017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6">
        <v>346769</v>
      </c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x14ac:dyDescent="0.25">
      <c r="A40" s="4" t="s">
        <v>34</v>
      </c>
      <c r="B40" s="5">
        <v>418880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157001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6">
        <v>575881</v>
      </c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x14ac:dyDescent="0.25">
      <c r="A41" s="4" t="s">
        <v>35</v>
      </c>
      <c r="B41" s="5">
        <v>0</v>
      </c>
      <c r="C41" s="5">
        <v>1070.01</v>
      </c>
      <c r="D41" s="5">
        <v>0</v>
      </c>
      <c r="E41" s="5">
        <v>367.68</v>
      </c>
      <c r="F41" s="5">
        <v>0</v>
      </c>
      <c r="G41" s="5">
        <v>432.7</v>
      </c>
      <c r="H41" s="5">
        <v>0</v>
      </c>
      <c r="I41" s="5">
        <v>50.44</v>
      </c>
      <c r="J41" s="5">
        <v>0</v>
      </c>
      <c r="K41" s="5">
        <v>1558.2</v>
      </c>
      <c r="L41" s="5">
        <v>57.35</v>
      </c>
      <c r="M41" s="5">
        <v>0</v>
      </c>
      <c r="N41" s="5">
        <v>0</v>
      </c>
      <c r="O41" s="5">
        <v>240213.34</v>
      </c>
      <c r="P41" s="5">
        <v>0</v>
      </c>
      <c r="Q41" s="5">
        <v>0</v>
      </c>
      <c r="R41" s="5">
        <v>0</v>
      </c>
      <c r="S41" s="5">
        <v>0</v>
      </c>
      <c r="T41" s="5">
        <v>48000</v>
      </c>
      <c r="U41" s="6">
        <v>291749.71999999997</v>
      </c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x14ac:dyDescent="0.25">
      <c r="A42" s="4"/>
      <c r="B42" s="40">
        <f t="shared" ref="B42:U42" si="2">SUBTOTAL(109,B30:B41)</f>
        <v>4318331.5999999996</v>
      </c>
      <c r="C42" s="40">
        <f t="shared" si="2"/>
        <v>284512.84999999998</v>
      </c>
      <c r="D42" s="40">
        <f t="shared" si="2"/>
        <v>31920</v>
      </c>
      <c r="E42" s="40">
        <f t="shared" si="2"/>
        <v>28913.68</v>
      </c>
      <c r="F42" s="40">
        <f t="shared" si="2"/>
        <v>0</v>
      </c>
      <c r="G42" s="40">
        <f t="shared" si="2"/>
        <v>432.7</v>
      </c>
      <c r="H42" s="40">
        <f t="shared" si="2"/>
        <v>190.08</v>
      </c>
      <c r="I42" s="40">
        <f t="shared" si="2"/>
        <v>50.44</v>
      </c>
      <c r="J42" s="40">
        <f t="shared" si="2"/>
        <v>465822</v>
      </c>
      <c r="K42" s="40">
        <f t="shared" si="2"/>
        <v>292590.2</v>
      </c>
      <c r="L42" s="40">
        <f t="shared" si="2"/>
        <v>57.35</v>
      </c>
      <c r="M42" s="40">
        <f t="shared" si="2"/>
        <v>4900</v>
      </c>
      <c r="N42" s="40">
        <f t="shared" si="2"/>
        <v>0</v>
      </c>
      <c r="O42" s="40">
        <f t="shared" si="2"/>
        <v>934574.05999999994</v>
      </c>
      <c r="P42" s="40">
        <f t="shared" si="2"/>
        <v>0</v>
      </c>
      <c r="Q42" s="40">
        <f t="shared" si="2"/>
        <v>0</v>
      </c>
      <c r="R42" s="40">
        <f t="shared" si="2"/>
        <v>0</v>
      </c>
      <c r="S42" s="40">
        <f t="shared" si="2"/>
        <v>0</v>
      </c>
      <c r="T42" s="40">
        <f t="shared" si="2"/>
        <v>118529.57</v>
      </c>
      <c r="U42" s="40">
        <f t="shared" si="2"/>
        <v>5446410.8799999999</v>
      </c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x14ac:dyDescent="0.25">
      <c r="A43" s="4" t="s">
        <v>36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23611.81</v>
      </c>
      <c r="U43" s="6">
        <v>23611.81</v>
      </c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x14ac:dyDescent="0.25">
      <c r="A44" s="4" t="s">
        <v>37</v>
      </c>
      <c r="B44" s="5">
        <v>0</v>
      </c>
      <c r="C44" s="5">
        <v>53760</v>
      </c>
      <c r="D44" s="5">
        <v>0</v>
      </c>
      <c r="E44" s="5">
        <v>3821.3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34000</v>
      </c>
      <c r="L44" s="5">
        <v>0</v>
      </c>
      <c r="M44" s="5">
        <v>0</v>
      </c>
      <c r="N44" s="5">
        <v>0</v>
      </c>
      <c r="O44" s="5">
        <v>61521.78</v>
      </c>
      <c r="P44" s="5">
        <v>0</v>
      </c>
      <c r="Q44" s="5">
        <v>0</v>
      </c>
      <c r="R44" s="5">
        <v>0</v>
      </c>
      <c r="S44" s="5">
        <v>0</v>
      </c>
      <c r="T44" s="5">
        <v>52608.21</v>
      </c>
      <c r="U44" s="6">
        <v>205711.29</v>
      </c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x14ac:dyDescent="0.25">
      <c r="A45" s="4" t="s">
        <v>38</v>
      </c>
      <c r="B45" s="5">
        <v>0</v>
      </c>
      <c r="C45" s="5">
        <v>25636.29</v>
      </c>
      <c r="D45" s="5">
        <v>0</v>
      </c>
      <c r="E45" s="5">
        <v>0</v>
      </c>
      <c r="F45" s="5">
        <v>0</v>
      </c>
      <c r="G45" s="5">
        <v>465.22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31008</v>
      </c>
      <c r="P45" s="5">
        <v>0</v>
      </c>
      <c r="Q45" s="5">
        <v>0</v>
      </c>
      <c r="R45" s="5">
        <v>0</v>
      </c>
      <c r="S45" s="5">
        <v>0</v>
      </c>
      <c r="T45" s="5">
        <v>6196.48</v>
      </c>
      <c r="U45" s="6">
        <v>63305.99</v>
      </c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6" spans="1:47" x14ac:dyDescent="0.25">
      <c r="A46" s="4" t="s">
        <v>39</v>
      </c>
      <c r="B46" s="5">
        <v>72160</v>
      </c>
      <c r="C46" s="5">
        <v>0</v>
      </c>
      <c r="D46" s="5">
        <v>0</v>
      </c>
      <c r="E46" s="5">
        <v>34011.9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105660.3</v>
      </c>
      <c r="P46" s="5">
        <v>0</v>
      </c>
      <c r="Q46" s="5">
        <v>0</v>
      </c>
      <c r="R46" s="5">
        <v>0</v>
      </c>
      <c r="S46" s="5">
        <v>0</v>
      </c>
      <c r="T46" s="5">
        <v>54582</v>
      </c>
      <c r="U46" s="6">
        <v>266414.2</v>
      </c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</row>
    <row r="47" spans="1:47" x14ac:dyDescent="0.25">
      <c r="A47" s="4" t="s">
        <v>40</v>
      </c>
      <c r="B47" s="5">
        <v>169840</v>
      </c>
      <c r="C47" s="5">
        <v>122.53</v>
      </c>
      <c r="D47" s="5">
        <v>0</v>
      </c>
      <c r="E47" s="5">
        <v>0</v>
      </c>
      <c r="F47" s="5">
        <v>0</v>
      </c>
      <c r="G47" s="5">
        <v>92.87</v>
      </c>
      <c r="H47" s="5">
        <v>0</v>
      </c>
      <c r="I47" s="5">
        <v>0</v>
      </c>
      <c r="J47" s="5">
        <v>0</v>
      </c>
      <c r="K47" s="5">
        <v>34838.5</v>
      </c>
      <c r="L47" s="5">
        <v>0</v>
      </c>
      <c r="M47" s="5">
        <v>0</v>
      </c>
      <c r="N47" s="5">
        <v>0</v>
      </c>
      <c r="O47" s="5">
        <v>36252</v>
      </c>
      <c r="P47" s="5">
        <v>0</v>
      </c>
      <c r="Q47" s="5">
        <v>0</v>
      </c>
      <c r="R47" s="5">
        <v>104.65</v>
      </c>
      <c r="S47" s="5">
        <v>0</v>
      </c>
      <c r="T47" s="5">
        <v>37484</v>
      </c>
      <c r="U47" s="6">
        <v>278734.55</v>
      </c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x14ac:dyDescent="0.25">
      <c r="A48" s="4" t="s">
        <v>41</v>
      </c>
      <c r="B48" s="5">
        <v>0</v>
      </c>
      <c r="C48" s="5">
        <v>0</v>
      </c>
      <c r="D48" s="5">
        <v>0</v>
      </c>
      <c r="E48" s="5">
        <v>3114.3</v>
      </c>
      <c r="F48" s="5">
        <v>0</v>
      </c>
      <c r="G48" s="5">
        <v>0</v>
      </c>
      <c r="H48" s="5">
        <v>0</v>
      </c>
      <c r="I48" s="5">
        <v>115.68</v>
      </c>
      <c r="J48" s="5">
        <v>0</v>
      </c>
      <c r="K48" s="5">
        <v>35704.25</v>
      </c>
      <c r="L48" s="5">
        <v>0</v>
      </c>
      <c r="M48" s="5">
        <v>0</v>
      </c>
      <c r="N48" s="5">
        <v>0</v>
      </c>
      <c r="O48" s="5">
        <v>144683.53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6">
        <v>183617.76</v>
      </c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x14ac:dyDescent="0.25">
      <c r="A49" s="4" t="s">
        <v>42</v>
      </c>
      <c r="B49" s="5">
        <v>66000</v>
      </c>
      <c r="C49" s="5">
        <v>63595.48</v>
      </c>
      <c r="D49" s="5">
        <v>0</v>
      </c>
      <c r="E49" s="5">
        <v>96.11</v>
      </c>
      <c r="F49" s="5">
        <v>0</v>
      </c>
      <c r="G49" s="5">
        <v>0</v>
      </c>
      <c r="H49" s="5">
        <v>96.11</v>
      </c>
      <c r="I49" s="5">
        <v>0</v>
      </c>
      <c r="J49" s="5">
        <v>0</v>
      </c>
      <c r="K49" s="5">
        <v>71434.850000000006</v>
      </c>
      <c r="L49" s="5">
        <v>0</v>
      </c>
      <c r="M49" s="5">
        <v>0</v>
      </c>
      <c r="N49" s="5">
        <v>0</v>
      </c>
      <c r="O49" s="5">
        <v>175653.76000000001</v>
      </c>
      <c r="P49" s="5">
        <v>0</v>
      </c>
      <c r="Q49" s="5">
        <v>0</v>
      </c>
      <c r="R49" s="5">
        <v>112.83</v>
      </c>
      <c r="S49" s="5">
        <v>126.48</v>
      </c>
      <c r="T49" s="5">
        <v>0</v>
      </c>
      <c r="U49" s="6">
        <v>377115.62</v>
      </c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spans="1:47" x14ac:dyDescent="0.25">
      <c r="A50" s="4" t="s">
        <v>43</v>
      </c>
      <c r="B50" s="5">
        <v>73672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2741.76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10162.549999999999</v>
      </c>
      <c r="U50" s="6">
        <v>86576.31</v>
      </c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x14ac:dyDescent="0.25">
      <c r="A51" s="4" t="s">
        <v>44</v>
      </c>
      <c r="B51" s="5">
        <v>294688</v>
      </c>
      <c r="C51" s="5">
        <v>0</v>
      </c>
      <c r="D51" s="5">
        <v>0</v>
      </c>
      <c r="E51" s="5">
        <v>2737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4642.3599999999997</v>
      </c>
      <c r="P51" s="5">
        <v>0</v>
      </c>
      <c r="Q51" s="5">
        <v>0</v>
      </c>
      <c r="R51" s="5">
        <v>0</v>
      </c>
      <c r="S51" s="5">
        <v>0</v>
      </c>
      <c r="T51" s="5">
        <v>10162.549999999999</v>
      </c>
      <c r="U51" s="6">
        <v>312229.90999999997</v>
      </c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spans="1:47" x14ac:dyDescent="0.25">
      <c r="A52" s="4" t="s">
        <v>45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1771.2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16</v>
      </c>
      <c r="T52" s="5">
        <v>13820.94</v>
      </c>
      <c r="U52" s="6">
        <v>15608.14</v>
      </c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</row>
    <row r="53" spans="1:47" x14ac:dyDescent="0.25">
      <c r="A53" s="4" t="s">
        <v>46</v>
      </c>
      <c r="B53" s="5">
        <v>0</v>
      </c>
      <c r="C53" s="5">
        <v>308905.55</v>
      </c>
      <c r="D53" s="5">
        <v>0</v>
      </c>
      <c r="E53" s="5">
        <v>0</v>
      </c>
      <c r="F53" s="5">
        <v>0</v>
      </c>
      <c r="G53" s="5">
        <v>278.16000000000003</v>
      </c>
      <c r="H53" s="5">
        <v>0</v>
      </c>
      <c r="I53" s="5">
        <v>0</v>
      </c>
      <c r="J53" s="5">
        <v>0</v>
      </c>
      <c r="K53" s="5">
        <v>48716.9</v>
      </c>
      <c r="L53" s="5">
        <v>0</v>
      </c>
      <c r="M53" s="5">
        <v>0</v>
      </c>
      <c r="N53" s="5">
        <v>0</v>
      </c>
      <c r="O53" s="5">
        <v>41012.92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6">
        <v>398913.53</v>
      </c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1:47" x14ac:dyDescent="0.25">
      <c r="A54" s="4" t="s">
        <v>47</v>
      </c>
      <c r="B54" s="5">
        <v>0</v>
      </c>
      <c r="C54" s="5">
        <v>57305.52</v>
      </c>
      <c r="D54" s="5">
        <v>0</v>
      </c>
      <c r="E54" s="5">
        <v>54</v>
      </c>
      <c r="F54" s="5">
        <v>29.5</v>
      </c>
      <c r="G54" s="5">
        <v>45.75</v>
      </c>
      <c r="H54" s="5">
        <v>0</v>
      </c>
      <c r="I54" s="5">
        <v>1615.68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155346</v>
      </c>
      <c r="P54" s="5">
        <v>0</v>
      </c>
      <c r="Q54" s="5">
        <v>0</v>
      </c>
      <c r="R54" s="5">
        <v>95.25</v>
      </c>
      <c r="S54" s="5">
        <v>0</v>
      </c>
      <c r="T54" s="5">
        <v>0</v>
      </c>
      <c r="U54" s="6">
        <v>214491.7</v>
      </c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</row>
    <row r="55" spans="1:47" x14ac:dyDescent="0.25">
      <c r="A55" s="4"/>
      <c r="B55" s="40">
        <f t="shared" ref="B55:U55" si="3">SUBTOTAL(109,B43:B54)</f>
        <v>676360</v>
      </c>
      <c r="C55" s="40">
        <f t="shared" si="3"/>
        <v>509325.37</v>
      </c>
      <c r="D55" s="40">
        <f t="shared" si="3"/>
        <v>0</v>
      </c>
      <c r="E55" s="40">
        <f t="shared" si="3"/>
        <v>43834.610000000008</v>
      </c>
      <c r="F55" s="40">
        <f t="shared" si="3"/>
        <v>29.5</v>
      </c>
      <c r="G55" s="40">
        <f t="shared" si="3"/>
        <v>882</v>
      </c>
      <c r="H55" s="40">
        <f t="shared" si="3"/>
        <v>96.11</v>
      </c>
      <c r="I55" s="40">
        <f t="shared" si="3"/>
        <v>6244.3200000000006</v>
      </c>
      <c r="J55" s="40">
        <f t="shared" si="3"/>
        <v>0</v>
      </c>
      <c r="K55" s="40">
        <f t="shared" si="3"/>
        <v>224694.5</v>
      </c>
      <c r="L55" s="40">
        <f t="shared" si="3"/>
        <v>0</v>
      </c>
      <c r="M55" s="40">
        <f t="shared" si="3"/>
        <v>0</v>
      </c>
      <c r="N55" s="40">
        <f t="shared" si="3"/>
        <v>0</v>
      </c>
      <c r="O55" s="40">
        <f t="shared" si="3"/>
        <v>755780.65</v>
      </c>
      <c r="P55" s="40">
        <f t="shared" si="3"/>
        <v>0</v>
      </c>
      <c r="Q55" s="40">
        <f t="shared" si="3"/>
        <v>0</v>
      </c>
      <c r="R55" s="40">
        <f t="shared" si="3"/>
        <v>312.73</v>
      </c>
      <c r="S55" s="40">
        <f t="shared" si="3"/>
        <v>142.48000000000002</v>
      </c>
      <c r="T55" s="40">
        <f t="shared" si="3"/>
        <v>208628.53999999998</v>
      </c>
      <c r="U55" s="40">
        <f t="shared" si="3"/>
        <v>2426330.8100000005</v>
      </c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x14ac:dyDescent="0.25">
      <c r="A56" s="4" t="s">
        <v>48</v>
      </c>
      <c r="B56" s="5">
        <v>0</v>
      </c>
      <c r="C56" s="5">
        <v>208.6</v>
      </c>
      <c r="D56" s="5">
        <v>0</v>
      </c>
      <c r="E56" s="5">
        <v>0</v>
      </c>
      <c r="F56" s="5">
        <v>79.5</v>
      </c>
      <c r="G56" s="5">
        <v>270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36480</v>
      </c>
      <c r="P56" s="5">
        <v>0</v>
      </c>
      <c r="Q56" s="5">
        <v>0</v>
      </c>
      <c r="R56" s="5">
        <v>205</v>
      </c>
      <c r="S56" s="5">
        <v>0</v>
      </c>
      <c r="T56" s="5">
        <v>0</v>
      </c>
      <c r="U56" s="6">
        <v>37243.1</v>
      </c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</row>
    <row r="57" spans="1:47" x14ac:dyDescent="0.25">
      <c r="A57" s="4" t="s">
        <v>49</v>
      </c>
      <c r="B57" s="5">
        <v>0</v>
      </c>
      <c r="C57" s="5">
        <v>68710.67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20064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6">
        <v>88774.67</v>
      </c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1:47" x14ac:dyDescent="0.25">
      <c r="A58" s="4" t="s">
        <v>50</v>
      </c>
      <c r="B58" s="5">
        <v>0</v>
      </c>
      <c r="C58" s="5">
        <v>102202.36</v>
      </c>
      <c r="D58" s="5">
        <v>0</v>
      </c>
      <c r="E58" s="5">
        <v>65.45</v>
      </c>
      <c r="F58" s="5">
        <v>0</v>
      </c>
      <c r="G58" s="5">
        <v>57.75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20064</v>
      </c>
      <c r="P58" s="5">
        <v>0</v>
      </c>
      <c r="Q58" s="5">
        <v>127.5</v>
      </c>
      <c r="R58" s="5">
        <v>0</v>
      </c>
      <c r="S58" s="5">
        <v>0</v>
      </c>
      <c r="T58" s="5">
        <v>22870</v>
      </c>
      <c r="U58" s="6">
        <v>145387.06</v>
      </c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x14ac:dyDescent="0.25">
      <c r="A59" s="4" t="s">
        <v>51</v>
      </c>
      <c r="B59" s="5">
        <v>0</v>
      </c>
      <c r="C59" s="5">
        <v>0</v>
      </c>
      <c r="D59" s="5">
        <v>0</v>
      </c>
      <c r="E59" s="5">
        <v>13505.8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43031.4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6">
        <v>56537.2</v>
      </c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x14ac:dyDescent="0.25">
      <c r="A60" s="4" t="s">
        <v>52</v>
      </c>
      <c r="B60" s="5">
        <v>0</v>
      </c>
      <c r="C60" s="5">
        <v>269755.63</v>
      </c>
      <c r="D60" s="5">
        <v>0</v>
      </c>
      <c r="E60" s="5">
        <v>0</v>
      </c>
      <c r="F60" s="5">
        <v>0</v>
      </c>
      <c r="G60" s="5">
        <v>330.97</v>
      </c>
      <c r="H60" s="5">
        <v>0</v>
      </c>
      <c r="I60" s="5">
        <v>0</v>
      </c>
      <c r="J60" s="5">
        <v>0</v>
      </c>
      <c r="K60" s="5">
        <v>79024.86</v>
      </c>
      <c r="L60" s="5">
        <v>0</v>
      </c>
      <c r="M60" s="5">
        <v>0</v>
      </c>
      <c r="N60" s="5">
        <v>0</v>
      </c>
      <c r="O60" s="5">
        <v>139744.59</v>
      </c>
      <c r="P60" s="5">
        <v>0</v>
      </c>
      <c r="Q60" s="5">
        <v>100.62</v>
      </c>
      <c r="R60" s="5">
        <v>0</v>
      </c>
      <c r="S60" s="5">
        <v>0</v>
      </c>
      <c r="T60" s="5">
        <v>0</v>
      </c>
      <c r="U60" s="6">
        <v>488956.67</v>
      </c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</row>
    <row r="61" spans="1:47" x14ac:dyDescent="0.25">
      <c r="A61" s="4" t="s">
        <v>53</v>
      </c>
      <c r="B61" s="5">
        <v>0</v>
      </c>
      <c r="C61" s="5">
        <v>274398.73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61098.27</v>
      </c>
      <c r="P61" s="5">
        <v>33</v>
      </c>
      <c r="Q61" s="5">
        <v>0</v>
      </c>
      <c r="R61" s="5">
        <v>0</v>
      </c>
      <c r="S61" s="5">
        <v>0</v>
      </c>
      <c r="T61" s="5">
        <v>0</v>
      </c>
      <c r="U61" s="6">
        <v>335530</v>
      </c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</row>
    <row r="62" spans="1:47" x14ac:dyDescent="0.25">
      <c r="A62" s="4" t="s">
        <v>54</v>
      </c>
      <c r="B62" s="5">
        <v>0</v>
      </c>
      <c r="C62" s="5">
        <v>149.56</v>
      </c>
      <c r="D62" s="5">
        <v>0</v>
      </c>
      <c r="E62" s="5">
        <v>4183.09</v>
      </c>
      <c r="F62" s="5">
        <v>52.43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132.38999999999999</v>
      </c>
      <c r="O62" s="5">
        <v>24277.16</v>
      </c>
      <c r="P62" s="5">
        <v>47.52</v>
      </c>
      <c r="Q62" s="5">
        <v>0</v>
      </c>
      <c r="R62" s="5">
        <v>0</v>
      </c>
      <c r="S62" s="5">
        <v>0</v>
      </c>
      <c r="T62" s="5">
        <v>0</v>
      </c>
      <c r="U62" s="6">
        <v>28842.15</v>
      </c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</row>
    <row r="63" spans="1:47" x14ac:dyDescent="0.25">
      <c r="A63" s="4" t="s">
        <v>55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20976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6">
        <v>20976</v>
      </c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</row>
    <row r="64" spans="1:47" x14ac:dyDescent="0.25">
      <c r="A64" s="4" t="s">
        <v>56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39080.69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6">
        <v>39080.69</v>
      </c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 x14ac:dyDescent="0.25">
      <c r="A65" s="4" t="s">
        <v>57</v>
      </c>
      <c r="B65" s="5">
        <v>0</v>
      </c>
      <c r="C65" s="5">
        <v>101.4</v>
      </c>
      <c r="D65" s="5">
        <v>0</v>
      </c>
      <c r="E65" s="5">
        <v>5206.93</v>
      </c>
      <c r="F65" s="5">
        <v>148.13</v>
      </c>
      <c r="G65" s="5">
        <v>180.48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28884.240000000002</v>
      </c>
      <c r="P65" s="5">
        <v>0</v>
      </c>
      <c r="Q65" s="5">
        <v>265.64999999999998</v>
      </c>
      <c r="R65" s="5">
        <v>135.6</v>
      </c>
      <c r="S65" s="5">
        <v>0</v>
      </c>
      <c r="T65" s="5">
        <v>0</v>
      </c>
      <c r="U65" s="6">
        <v>34922.43</v>
      </c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x14ac:dyDescent="0.25">
      <c r="A66" s="4" t="s">
        <v>58</v>
      </c>
      <c r="B66" s="5">
        <v>0</v>
      </c>
      <c r="C66" s="5">
        <v>103236.06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6">
        <v>103236.06</v>
      </c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5">
      <c r="A67" s="4" t="s">
        <v>59</v>
      </c>
      <c r="B67" s="5">
        <v>0</v>
      </c>
      <c r="C67" s="5">
        <v>33809.620000000003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7038.35</v>
      </c>
      <c r="P67" s="5">
        <v>0</v>
      </c>
      <c r="Q67" s="5">
        <v>0</v>
      </c>
      <c r="R67" s="5">
        <v>0</v>
      </c>
      <c r="S67" s="5">
        <v>0</v>
      </c>
      <c r="T67" s="5">
        <v>20428.8</v>
      </c>
      <c r="U67" s="6">
        <v>61276.77</v>
      </c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x14ac:dyDescent="0.25">
      <c r="A68" s="4"/>
      <c r="B68" s="40">
        <f t="shared" ref="B68:U68" si="4">SUBTOTAL(109,B56:B67)</f>
        <v>0</v>
      </c>
      <c r="C68" s="40">
        <f t="shared" si="4"/>
        <v>852572.63</v>
      </c>
      <c r="D68" s="40">
        <f t="shared" si="4"/>
        <v>0</v>
      </c>
      <c r="E68" s="40">
        <f t="shared" si="4"/>
        <v>22961.27</v>
      </c>
      <c r="F68" s="40">
        <f t="shared" si="4"/>
        <v>280.06</v>
      </c>
      <c r="G68" s="40">
        <f t="shared" si="4"/>
        <v>839.2</v>
      </c>
      <c r="H68" s="40">
        <f t="shared" si="4"/>
        <v>0</v>
      </c>
      <c r="I68" s="40">
        <f t="shared" si="4"/>
        <v>0</v>
      </c>
      <c r="J68" s="40">
        <f t="shared" si="4"/>
        <v>0</v>
      </c>
      <c r="K68" s="40">
        <f t="shared" si="4"/>
        <v>79024.86</v>
      </c>
      <c r="L68" s="40">
        <f t="shared" si="4"/>
        <v>0</v>
      </c>
      <c r="M68" s="40">
        <f t="shared" si="4"/>
        <v>0</v>
      </c>
      <c r="N68" s="40">
        <f t="shared" si="4"/>
        <v>132.38999999999999</v>
      </c>
      <c r="O68" s="40">
        <f t="shared" si="4"/>
        <v>440738.69999999995</v>
      </c>
      <c r="P68" s="40">
        <f t="shared" si="4"/>
        <v>80.52000000000001</v>
      </c>
      <c r="Q68" s="40">
        <f t="shared" si="4"/>
        <v>493.77</v>
      </c>
      <c r="R68" s="40">
        <f t="shared" si="4"/>
        <v>340.6</v>
      </c>
      <c r="S68" s="40">
        <f t="shared" si="4"/>
        <v>0</v>
      </c>
      <c r="T68" s="40">
        <f t="shared" si="4"/>
        <v>43298.8</v>
      </c>
      <c r="U68" s="40">
        <f t="shared" si="4"/>
        <v>1440762.7999999998</v>
      </c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</row>
    <row r="69" spans="1:47" x14ac:dyDescent="0.25">
      <c r="A69" s="4" t="s">
        <v>60</v>
      </c>
      <c r="B69" s="5">
        <v>0</v>
      </c>
      <c r="C69" s="5">
        <v>122.5</v>
      </c>
      <c r="D69" s="5">
        <v>0</v>
      </c>
      <c r="E69" s="5">
        <v>262.5</v>
      </c>
      <c r="F69" s="5">
        <v>123.24</v>
      </c>
      <c r="G69" s="5">
        <v>119</v>
      </c>
      <c r="H69" s="5">
        <v>0</v>
      </c>
      <c r="I69" s="5">
        <v>0</v>
      </c>
      <c r="J69" s="5">
        <v>53676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504</v>
      </c>
      <c r="S69" s="5">
        <v>0</v>
      </c>
      <c r="T69" s="5">
        <v>22958</v>
      </c>
      <c r="U69" s="6">
        <v>77765.240000000005</v>
      </c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</row>
    <row r="70" spans="1:47" x14ac:dyDescent="0.25">
      <c r="A70" s="4" t="s">
        <v>61</v>
      </c>
      <c r="B70" s="5">
        <v>0</v>
      </c>
      <c r="C70" s="5">
        <v>33320.19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71568</v>
      </c>
      <c r="K70" s="5">
        <v>0</v>
      </c>
      <c r="L70" s="5">
        <v>0</v>
      </c>
      <c r="M70" s="5">
        <v>0</v>
      </c>
      <c r="N70" s="5">
        <v>0</v>
      </c>
      <c r="O70" s="5">
        <v>22800</v>
      </c>
      <c r="P70" s="5">
        <v>0</v>
      </c>
      <c r="Q70" s="5">
        <v>0</v>
      </c>
      <c r="R70" s="5">
        <v>0</v>
      </c>
      <c r="S70" s="5">
        <v>0</v>
      </c>
      <c r="T70" s="5">
        <v>68874</v>
      </c>
      <c r="U70" s="6">
        <v>196562.19</v>
      </c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</row>
    <row r="71" spans="1:47" x14ac:dyDescent="0.25">
      <c r="A71" s="4" t="s">
        <v>62</v>
      </c>
      <c r="B71" s="5">
        <v>0</v>
      </c>
      <c r="C71" s="5">
        <v>135575.32999999999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53676</v>
      </c>
      <c r="K71" s="5">
        <v>0</v>
      </c>
      <c r="L71" s="5">
        <v>0</v>
      </c>
      <c r="M71" s="5">
        <v>0</v>
      </c>
      <c r="N71" s="5">
        <v>0</v>
      </c>
      <c r="O71" s="5">
        <v>24396</v>
      </c>
      <c r="P71" s="5">
        <v>0</v>
      </c>
      <c r="Q71" s="5">
        <v>0</v>
      </c>
      <c r="R71" s="5">
        <v>0</v>
      </c>
      <c r="S71" s="5">
        <v>0</v>
      </c>
      <c r="T71" s="5">
        <v>44791.75</v>
      </c>
      <c r="U71" s="6">
        <v>258439.08</v>
      </c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x14ac:dyDescent="0.25">
      <c r="A72" s="4" t="s">
        <v>63</v>
      </c>
      <c r="B72" s="5">
        <v>0</v>
      </c>
      <c r="C72" s="5">
        <v>214112.6</v>
      </c>
      <c r="D72" s="5">
        <v>0</v>
      </c>
      <c r="E72" s="5">
        <v>0</v>
      </c>
      <c r="F72" s="5">
        <v>0</v>
      </c>
      <c r="G72" s="5">
        <v>0</v>
      </c>
      <c r="H72" s="5">
        <v>42</v>
      </c>
      <c r="I72" s="5">
        <v>0</v>
      </c>
      <c r="J72" s="5">
        <v>35784</v>
      </c>
      <c r="K72" s="5">
        <v>92.5</v>
      </c>
      <c r="L72" s="5">
        <v>55.5</v>
      </c>
      <c r="M72" s="5">
        <v>130</v>
      </c>
      <c r="N72" s="5">
        <v>0</v>
      </c>
      <c r="O72" s="5">
        <v>24770</v>
      </c>
      <c r="P72" s="5">
        <v>0</v>
      </c>
      <c r="Q72" s="5">
        <v>0</v>
      </c>
      <c r="R72" s="5">
        <v>267.5</v>
      </c>
      <c r="S72" s="5">
        <v>0</v>
      </c>
      <c r="T72" s="5">
        <v>21833.75</v>
      </c>
      <c r="U72" s="6">
        <v>297087.84999999998</v>
      </c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</row>
    <row r="73" spans="1:47" x14ac:dyDescent="0.25">
      <c r="A73" s="4" t="s">
        <v>64</v>
      </c>
      <c r="B73" s="5">
        <v>0</v>
      </c>
      <c r="C73" s="5">
        <v>163319.96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53676</v>
      </c>
      <c r="K73" s="5">
        <v>23634.16</v>
      </c>
      <c r="L73" s="5">
        <v>0</v>
      </c>
      <c r="M73" s="5">
        <v>21405.35</v>
      </c>
      <c r="N73" s="5">
        <v>0</v>
      </c>
      <c r="O73" s="5">
        <v>64426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6">
        <v>326461.46999999997</v>
      </c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</row>
    <row r="74" spans="1:47" x14ac:dyDescent="0.25">
      <c r="A74" s="4" t="s">
        <v>65</v>
      </c>
      <c r="B74" s="5">
        <v>2138.4</v>
      </c>
      <c r="C74" s="5">
        <v>125116.5</v>
      </c>
      <c r="D74" s="5">
        <v>0</v>
      </c>
      <c r="E74" s="5">
        <v>0</v>
      </c>
      <c r="F74" s="5">
        <v>0</v>
      </c>
      <c r="G74" s="5">
        <v>122.5</v>
      </c>
      <c r="H74" s="5">
        <v>0</v>
      </c>
      <c r="I74" s="5">
        <v>177.5</v>
      </c>
      <c r="J74" s="5">
        <v>17892</v>
      </c>
      <c r="K74" s="5">
        <v>79011.7</v>
      </c>
      <c r="L74" s="5">
        <v>0</v>
      </c>
      <c r="M74" s="5">
        <v>0</v>
      </c>
      <c r="N74" s="5">
        <v>0</v>
      </c>
      <c r="O74" s="5">
        <v>27040</v>
      </c>
      <c r="P74" s="5">
        <v>0</v>
      </c>
      <c r="Q74" s="5">
        <v>48.9</v>
      </c>
      <c r="R74" s="5">
        <v>0</v>
      </c>
      <c r="S74" s="5">
        <v>0</v>
      </c>
      <c r="T74" s="5">
        <v>0</v>
      </c>
      <c r="U74" s="6">
        <v>251547.5</v>
      </c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</row>
    <row r="75" spans="1:47" x14ac:dyDescent="0.25">
      <c r="A75" s="4" t="s">
        <v>66</v>
      </c>
      <c r="B75" s="5">
        <v>0</v>
      </c>
      <c r="C75" s="5">
        <v>21.27</v>
      </c>
      <c r="D75" s="5">
        <v>0</v>
      </c>
      <c r="E75" s="5">
        <v>57.9</v>
      </c>
      <c r="F75" s="5">
        <v>0</v>
      </c>
      <c r="G75" s="5">
        <v>47.74</v>
      </c>
      <c r="H75" s="5">
        <v>0</v>
      </c>
      <c r="I75" s="5">
        <v>0</v>
      </c>
      <c r="J75" s="5">
        <v>17892</v>
      </c>
      <c r="K75" s="5">
        <v>78974.100000000006</v>
      </c>
      <c r="L75" s="5">
        <v>0</v>
      </c>
      <c r="M75" s="5">
        <v>0</v>
      </c>
      <c r="N75" s="5">
        <v>0</v>
      </c>
      <c r="O75" s="5">
        <v>15732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6">
        <v>112725.01</v>
      </c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</row>
    <row r="76" spans="1:47" x14ac:dyDescent="0.25">
      <c r="A76" s="4" t="s">
        <v>67</v>
      </c>
      <c r="B76" s="5">
        <v>0</v>
      </c>
      <c r="C76" s="5">
        <v>151.5</v>
      </c>
      <c r="D76" s="5">
        <v>0</v>
      </c>
      <c r="E76" s="5">
        <v>159.74</v>
      </c>
      <c r="F76" s="5">
        <v>85.86</v>
      </c>
      <c r="G76" s="5">
        <v>176.07</v>
      </c>
      <c r="H76" s="5">
        <v>0</v>
      </c>
      <c r="I76" s="5">
        <v>0</v>
      </c>
      <c r="J76" s="5">
        <v>130032</v>
      </c>
      <c r="K76" s="5">
        <v>52188.6</v>
      </c>
      <c r="L76" s="5">
        <v>0</v>
      </c>
      <c r="M76" s="5">
        <v>9297.8700000000008</v>
      </c>
      <c r="N76" s="5">
        <v>0</v>
      </c>
      <c r="O76" s="5">
        <v>57368.21</v>
      </c>
      <c r="P76" s="5">
        <v>0</v>
      </c>
      <c r="Q76" s="5">
        <v>112.8</v>
      </c>
      <c r="R76" s="5">
        <v>0</v>
      </c>
      <c r="S76" s="5">
        <v>0</v>
      </c>
      <c r="T76" s="5">
        <v>0</v>
      </c>
      <c r="U76" s="6">
        <v>249572.65</v>
      </c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</row>
    <row r="77" spans="1:47" x14ac:dyDescent="0.25">
      <c r="A77" s="4" t="s">
        <v>68</v>
      </c>
      <c r="B77" s="5">
        <v>0</v>
      </c>
      <c r="C77" s="5">
        <v>29799.360000000001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37699.199999999997</v>
      </c>
      <c r="K77" s="5">
        <v>0</v>
      </c>
      <c r="L77" s="5">
        <v>0</v>
      </c>
      <c r="M77" s="5">
        <v>0</v>
      </c>
      <c r="N77" s="5">
        <v>0</v>
      </c>
      <c r="O77" s="5">
        <v>23226.35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6">
        <v>90724.91</v>
      </c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</row>
    <row r="78" spans="1:47" x14ac:dyDescent="0.25">
      <c r="A78" s="4" t="s">
        <v>69</v>
      </c>
      <c r="B78" s="5">
        <v>0</v>
      </c>
      <c r="C78" s="5">
        <v>441022.48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37699.199999999997</v>
      </c>
      <c r="K78" s="5">
        <v>0</v>
      </c>
      <c r="L78" s="5">
        <v>0</v>
      </c>
      <c r="M78" s="5">
        <v>0</v>
      </c>
      <c r="N78" s="5">
        <v>0</v>
      </c>
      <c r="O78" s="5">
        <v>31738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6">
        <v>510459.68</v>
      </c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</row>
    <row r="79" spans="1:47" x14ac:dyDescent="0.25">
      <c r="A79" s="4" t="s">
        <v>70</v>
      </c>
      <c r="B79" s="5">
        <v>0</v>
      </c>
      <c r="C79" s="5">
        <v>358927.91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56548.800000000003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19246</v>
      </c>
      <c r="U79" s="6">
        <v>434722.71</v>
      </c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</row>
    <row r="80" spans="1:47" x14ac:dyDescent="0.25">
      <c r="A80" s="4" t="s">
        <v>71</v>
      </c>
      <c r="B80" s="5">
        <v>104.46</v>
      </c>
      <c r="C80" s="5">
        <v>150942.95000000001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55.44</v>
      </c>
      <c r="J80" s="5">
        <v>37699.199999999997</v>
      </c>
      <c r="K80" s="5">
        <v>49.31</v>
      </c>
      <c r="L80" s="5">
        <v>24150</v>
      </c>
      <c r="M80" s="5">
        <v>34.01</v>
      </c>
      <c r="N80" s="5">
        <v>0</v>
      </c>
      <c r="O80" s="5">
        <v>31104.959999999999</v>
      </c>
      <c r="P80" s="5">
        <v>28.18</v>
      </c>
      <c r="Q80" s="5">
        <v>0</v>
      </c>
      <c r="R80" s="5">
        <v>0</v>
      </c>
      <c r="S80" s="5">
        <v>0</v>
      </c>
      <c r="T80" s="5">
        <v>19246</v>
      </c>
      <c r="U80" s="6">
        <v>263414.51</v>
      </c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</row>
    <row r="81" spans="1:47" x14ac:dyDescent="0.25">
      <c r="A81" s="4"/>
      <c r="B81" s="40">
        <f t="shared" ref="B81:U81" si="5">SUBTOTAL(109,B69:B80)</f>
        <v>2242.86</v>
      </c>
      <c r="C81" s="40">
        <f t="shared" si="5"/>
        <v>1652432.5499999998</v>
      </c>
      <c r="D81" s="40">
        <f t="shared" si="5"/>
        <v>0</v>
      </c>
      <c r="E81" s="40">
        <f t="shared" si="5"/>
        <v>480.14</v>
      </c>
      <c r="F81" s="40">
        <f t="shared" si="5"/>
        <v>209.1</v>
      </c>
      <c r="G81" s="40">
        <f t="shared" si="5"/>
        <v>465.31</v>
      </c>
      <c r="H81" s="40">
        <f t="shared" si="5"/>
        <v>42</v>
      </c>
      <c r="I81" s="40">
        <f t="shared" si="5"/>
        <v>232.94</v>
      </c>
      <c r="J81" s="40">
        <f t="shared" si="5"/>
        <v>603842.4</v>
      </c>
      <c r="K81" s="40">
        <f t="shared" si="5"/>
        <v>233950.37000000002</v>
      </c>
      <c r="L81" s="40">
        <f t="shared" si="5"/>
        <v>24205.5</v>
      </c>
      <c r="M81" s="40">
        <f t="shared" si="5"/>
        <v>30867.23</v>
      </c>
      <c r="N81" s="40">
        <f t="shared" si="5"/>
        <v>0</v>
      </c>
      <c r="O81" s="40">
        <f t="shared" si="5"/>
        <v>322601.52</v>
      </c>
      <c r="P81" s="40">
        <f t="shared" si="5"/>
        <v>28.18</v>
      </c>
      <c r="Q81" s="40">
        <f t="shared" si="5"/>
        <v>161.69999999999999</v>
      </c>
      <c r="R81" s="40">
        <f t="shared" si="5"/>
        <v>771.5</v>
      </c>
      <c r="S81" s="40">
        <f t="shared" si="5"/>
        <v>0</v>
      </c>
      <c r="T81" s="40">
        <f t="shared" si="5"/>
        <v>196949.5</v>
      </c>
      <c r="U81" s="40">
        <f t="shared" si="5"/>
        <v>3069482.8</v>
      </c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</row>
    <row r="82" spans="1:47" x14ac:dyDescent="0.25">
      <c r="A82" s="4" t="s">
        <v>244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56548.800000000003</v>
      </c>
      <c r="K82" s="5">
        <v>0</v>
      </c>
      <c r="L82" s="5">
        <v>0</v>
      </c>
      <c r="M82" s="5">
        <v>0</v>
      </c>
      <c r="N82" s="5">
        <v>0</v>
      </c>
      <c r="O82" s="5">
        <v>18238.84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6">
        <v>74787.64</v>
      </c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</row>
    <row r="83" spans="1:47" x14ac:dyDescent="0.25">
      <c r="A83" s="4" t="s">
        <v>246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9">
        <v>228</v>
      </c>
      <c r="J83" s="9">
        <v>113097.60000000001</v>
      </c>
      <c r="K83" s="9">
        <v>18917.599999999999</v>
      </c>
      <c r="L83" s="5">
        <v>0</v>
      </c>
      <c r="M83" s="9">
        <v>187.5</v>
      </c>
      <c r="N83" s="5">
        <v>0</v>
      </c>
      <c r="O83" s="9">
        <v>38201.089999999997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9">
        <v>170631.79</v>
      </c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x14ac:dyDescent="0.25">
      <c r="A84" s="4" t="s">
        <v>250</v>
      </c>
      <c r="B84" s="9">
        <v>0</v>
      </c>
      <c r="C84" s="9">
        <v>43172.14</v>
      </c>
      <c r="D84" s="9">
        <v>0</v>
      </c>
      <c r="E84" s="9">
        <v>0</v>
      </c>
      <c r="F84" s="9">
        <v>435.6</v>
      </c>
      <c r="G84" s="9">
        <v>330</v>
      </c>
      <c r="H84" s="9">
        <v>0</v>
      </c>
      <c r="I84" s="9">
        <v>0</v>
      </c>
      <c r="J84" s="9">
        <v>94248</v>
      </c>
      <c r="K84" s="9">
        <v>210</v>
      </c>
      <c r="L84" s="9">
        <v>25025.599999999999</v>
      </c>
      <c r="M84" s="9">
        <v>199</v>
      </c>
      <c r="N84" s="9">
        <v>0</v>
      </c>
      <c r="O84" s="9">
        <v>88688.82</v>
      </c>
      <c r="P84" s="9">
        <v>0</v>
      </c>
      <c r="Q84" s="9">
        <v>0</v>
      </c>
      <c r="R84" s="9">
        <v>160</v>
      </c>
      <c r="S84" s="9">
        <v>0</v>
      </c>
      <c r="T84" s="9">
        <v>0</v>
      </c>
      <c r="U84" s="9">
        <v>252469.16</v>
      </c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</row>
    <row r="85" spans="1:47" x14ac:dyDescent="0.25">
      <c r="A85" s="4" t="s">
        <v>254</v>
      </c>
      <c r="B85" s="22">
        <v>0</v>
      </c>
      <c r="C85" s="22">
        <v>0</v>
      </c>
      <c r="D85" s="22">
        <v>0</v>
      </c>
      <c r="E85" s="22">
        <v>0</v>
      </c>
      <c r="F85" s="22">
        <v>264</v>
      </c>
      <c r="G85" s="22">
        <v>501.6</v>
      </c>
      <c r="H85" s="22">
        <v>0</v>
      </c>
      <c r="I85" s="22">
        <v>0</v>
      </c>
      <c r="J85" s="22">
        <v>18849.599999999999</v>
      </c>
      <c r="K85" s="22">
        <v>0</v>
      </c>
      <c r="L85" s="22">
        <v>0</v>
      </c>
      <c r="M85" s="22">
        <v>0</v>
      </c>
      <c r="N85" s="22">
        <v>0</v>
      </c>
      <c r="O85" s="22">
        <v>338.4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19953.599999999999</v>
      </c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</row>
    <row r="86" spans="1:47" x14ac:dyDescent="0.25">
      <c r="A86" s="4" t="s">
        <v>257</v>
      </c>
      <c r="B86" s="9">
        <v>0</v>
      </c>
      <c r="C86" s="9">
        <v>0</v>
      </c>
      <c r="D86" s="9">
        <v>0</v>
      </c>
      <c r="E86" s="9">
        <v>0</v>
      </c>
      <c r="F86" s="9">
        <v>310.2</v>
      </c>
      <c r="G86" s="9">
        <v>258.5</v>
      </c>
      <c r="H86" s="9">
        <v>0</v>
      </c>
      <c r="I86" s="9">
        <v>0</v>
      </c>
      <c r="J86" s="9">
        <v>0</v>
      </c>
      <c r="K86" s="9">
        <v>584.25</v>
      </c>
      <c r="L86" s="9">
        <v>197</v>
      </c>
      <c r="M86" s="9">
        <v>204.3</v>
      </c>
      <c r="N86" s="9">
        <v>0</v>
      </c>
      <c r="O86" s="9">
        <v>90623.77</v>
      </c>
      <c r="P86" s="9">
        <v>133.80000000000001</v>
      </c>
      <c r="Q86" s="9">
        <v>0</v>
      </c>
      <c r="R86" s="9">
        <v>493.5</v>
      </c>
      <c r="S86" s="9">
        <v>0</v>
      </c>
      <c r="T86" s="9">
        <v>0</v>
      </c>
      <c r="U86" s="9">
        <v>92805.32</v>
      </c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</row>
    <row r="87" spans="1:47" x14ac:dyDescent="0.25">
      <c r="A87" s="4" t="s">
        <v>262</v>
      </c>
      <c r="B87" s="9">
        <v>0</v>
      </c>
      <c r="C87" s="9">
        <v>43244.65</v>
      </c>
      <c r="D87" s="9">
        <v>0</v>
      </c>
      <c r="E87" s="9">
        <v>0</v>
      </c>
      <c r="F87" s="9">
        <v>198</v>
      </c>
      <c r="G87" s="9">
        <v>363</v>
      </c>
      <c r="H87" s="9">
        <v>0</v>
      </c>
      <c r="I87" s="9">
        <v>333.3</v>
      </c>
      <c r="J87" s="9">
        <v>0</v>
      </c>
      <c r="K87" s="9">
        <v>502.5</v>
      </c>
      <c r="L87" s="9">
        <v>94.5</v>
      </c>
      <c r="M87" s="9">
        <v>269</v>
      </c>
      <c r="N87" s="9">
        <v>0</v>
      </c>
      <c r="O87" s="9">
        <v>2250.6</v>
      </c>
      <c r="P87" s="9">
        <v>0</v>
      </c>
      <c r="Q87" s="9">
        <v>0</v>
      </c>
      <c r="R87" s="9">
        <v>160</v>
      </c>
      <c r="S87" s="9">
        <v>0</v>
      </c>
      <c r="T87" s="9">
        <v>0</v>
      </c>
      <c r="U87" s="9">
        <v>47415.55</v>
      </c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x14ac:dyDescent="0.25">
      <c r="A88" s="4" t="s">
        <v>266</v>
      </c>
      <c r="B88" s="9">
        <v>0</v>
      </c>
      <c r="C88" s="9">
        <v>0</v>
      </c>
      <c r="D88" s="9">
        <v>0</v>
      </c>
      <c r="E88" s="9">
        <v>0</v>
      </c>
      <c r="F88" s="9">
        <v>264</v>
      </c>
      <c r="G88" s="9">
        <v>264</v>
      </c>
      <c r="H88" s="9">
        <v>0</v>
      </c>
      <c r="I88" s="9">
        <v>0</v>
      </c>
      <c r="J88" s="9">
        <v>0</v>
      </c>
      <c r="K88" s="9">
        <v>353.6</v>
      </c>
      <c r="L88" s="9">
        <v>172.8</v>
      </c>
      <c r="M88" s="9">
        <v>130.4</v>
      </c>
      <c r="N88" s="9">
        <v>0</v>
      </c>
      <c r="O88" s="9">
        <v>1128</v>
      </c>
      <c r="P88" s="9">
        <v>100.8</v>
      </c>
      <c r="Q88" s="9">
        <v>0</v>
      </c>
      <c r="R88" s="9">
        <v>0</v>
      </c>
      <c r="S88" s="9">
        <v>0</v>
      </c>
      <c r="T88" s="9">
        <v>0</v>
      </c>
      <c r="U88" s="9">
        <v>2413.6</v>
      </c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</row>
    <row r="89" spans="1:47" x14ac:dyDescent="0.25">
      <c r="A89" s="4" t="s">
        <v>268</v>
      </c>
      <c r="B89" s="9">
        <v>0</v>
      </c>
      <c r="C89" s="9">
        <v>0</v>
      </c>
      <c r="D89" s="9">
        <v>0</v>
      </c>
      <c r="E89" s="9">
        <v>0</v>
      </c>
      <c r="F89" s="9">
        <v>124.8</v>
      </c>
      <c r="G89" s="9">
        <v>0</v>
      </c>
      <c r="H89" s="9">
        <v>0</v>
      </c>
      <c r="I89" s="9">
        <v>89.6</v>
      </c>
      <c r="J89" s="9">
        <v>0</v>
      </c>
      <c r="K89" s="9">
        <v>90.8</v>
      </c>
      <c r="L89" s="9">
        <v>0</v>
      </c>
      <c r="M89" s="9">
        <v>196.3</v>
      </c>
      <c r="N89" s="9">
        <v>0</v>
      </c>
      <c r="O89" s="9">
        <v>1448.64</v>
      </c>
      <c r="P89" s="9">
        <v>108</v>
      </c>
      <c r="Q89" s="9">
        <v>0</v>
      </c>
      <c r="R89" s="9">
        <v>0</v>
      </c>
      <c r="S89" s="9">
        <v>0</v>
      </c>
      <c r="T89" s="9">
        <v>0</v>
      </c>
      <c r="U89" s="9">
        <v>2058.14</v>
      </c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</row>
    <row r="90" spans="1:47" x14ac:dyDescent="0.25">
      <c r="A90" s="4" t="s">
        <v>269</v>
      </c>
      <c r="B90" s="9">
        <v>0</v>
      </c>
      <c r="C90" s="9">
        <v>0</v>
      </c>
      <c r="D90" s="9">
        <v>0</v>
      </c>
      <c r="E90" s="9">
        <v>0</v>
      </c>
      <c r="F90" s="9">
        <v>198</v>
      </c>
      <c r="G90" s="9">
        <v>376.2</v>
      </c>
      <c r="H90" s="9">
        <v>0</v>
      </c>
      <c r="I90" s="9">
        <v>0</v>
      </c>
      <c r="J90" s="9">
        <v>0</v>
      </c>
      <c r="K90" s="9">
        <v>16875.650000000001</v>
      </c>
      <c r="L90" s="9">
        <v>0</v>
      </c>
      <c r="M90" s="9">
        <v>38.75</v>
      </c>
      <c r="N90" s="9">
        <v>0</v>
      </c>
      <c r="O90" s="9">
        <v>103960.13</v>
      </c>
      <c r="P90" s="9">
        <v>0</v>
      </c>
      <c r="Q90" s="9">
        <v>0</v>
      </c>
      <c r="R90" s="9">
        <v>0</v>
      </c>
      <c r="S90" s="9">
        <v>0</v>
      </c>
      <c r="T90" s="9">
        <v>103631</v>
      </c>
      <c r="U90" s="9">
        <v>225079.73</v>
      </c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x14ac:dyDescent="0.25">
      <c r="A91" s="4" t="s">
        <v>271</v>
      </c>
      <c r="B91" s="9">
        <v>0</v>
      </c>
      <c r="C91" s="9">
        <v>0</v>
      </c>
      <c r="D91" s="9">
        <v>0</v>
      </c>
      <c r="E91" s="9">
        <v>0</v>
      </c>
      <c r="F91" s="9">
        <v>132</v>
      </c>
      <c r="G91" s="9">
        <v>258.5</v>
      </c>
      <c r="H91" s="9">
        <v>0</v>
      </c>
      <c r="I91" s="9">
        <v>0</v>
      </c>
      <c r="J91" s="9">
        <v>18849.599999999999</v>
      </c>
      <c r="K91" s="9">
        <v>12755.47</v>
      </c>
      <c r="L91" s="9">
        <v>0</v>
      </c>
      <c r="M91" s="9">
        <v>0</v>
      </c>
      <c r="N91" s="9">
        <v>0</v>
      </c>
      <c r="O91" s="9">
        <v>8291.64</v>
      </c>
      <c r="P91" s="9">
        <v>0</v>
      </c>
      <c r="Q91" s="9">
        <v>0</v>
      </c>
      <c r="R91" s="9">
        <v>0</v>
      </c>
      <c r="S91" s="9">
        <v>0</v>
      </c>
      <c r="T91" s="9">
        <v>30060</v>
      </c>
      <c r="U91" s="9">
        <v>70347.210000000006</v>
      </c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x14ac:dyDescent="0.25">
      <c r="A92" s="4" t="s">
        <v>272</v>
      </c>
      <c r="B92" s="9">
        <v>0</v>
      </c>
      <c r="C92" s="9">
        <v>114596</v>
      </c>
      <c r="D92" s="9">
        <v>0</v>
      </c>
      <c r="E92" s="9">
        <v>0</v>
      </c>
      <c r="F92" s="9">
        <v>90</v>
      </c>
      <c r="G92" s="9">
        <v>171</v>
      </c>
      <c r="H92" s="9">
        <v>0</v>
      </c>
      <c r="I92" s="9">
        <v>0</v>
      </c>
      <c r="J92" s="9">
        <v>17952</v>
      </c>
      <c r="K92" s="9">
        <v>0</v>
      </c>
      <c r="L92" s="9">
        <v>0</v>
      </c>
      <c r="M92" s="9">
        <v>0</v>
      </c>
      <c r="N92" s="9">
        <v>0</v>
      </c>
      <c r="O92" s="9">
        <v>7039.52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139848.51999999999</v>
      </c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x14ac:dyDescent="0.25">
      <c r="A93" s="4" t="s">
        <v>274</v>
      </c>
      <c r="B93" s="9">
        <v>292.8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48.9</v>
      </c>
      <c r="J93" s="9">
        <v>59301.599999999999</v>
      </c>
      <c r="K93" s="9">
        <v>17847.34</v>
      </c>
      <c r="L93" s="9">
        <v>0</v>
      </c>
      <c r="M93" s="9">
        <v>122.5</v>
      </c>
      <c r="N93" s="9">
        <v>0</v>
      </c>
      <c r="O93" s="9">
        <v>10899.87</v>
      </c>
      <c r="P93" s="9">
        <v>147</v>
      </c>
      <c r="Q93" s="9">
        <v>0</v>
      </c>
      <c r="R93" s="9">
        <v>0</v>
      </c>
      <c r="S93" s="9">
        <v>0</v>
      </c>
      <c r="T93" s="9">
        <v>0</v>
      </c>
      <c r="U93" s="9">
        <v>88660.01</v>
      </c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x14ac:dyDescent="0.25">
      <c r="A94" s="4"/>
      <c r="B94" s="40">
        <f t="shared" ref="B94:U94" si="6">SUBTOTAL(109,B82:B93)</f>
        <v>292.8</v>
      </c>
      <c r="C94" s="40">
        <f t="shared" si="6"/>
        <v>201012.79</v>
      </c>
      <c r="D94" s="40">
        <f t="shared" si="6"/>
        <v>0</v>
      </c>
      <c r="E94" s="40">
        <f t="shared" si="6"/>
        <v>0</v>
      </c>
      <c r="F94" s="40">
        <f t="shared" si="6"/>
        <v>2016.6</v>
      </c>
      <c r="G94" s="40">
        <f t="shared" si="6"/>
        <v>2522.7999999999997</v>
      </c>
      <c r="H94" s="40">
        <f t="shared" si="6"/>
        <v>0</v>
      </c>
      <c r="I94" s="40">
        <f t="shared" si="6"/>
        <v>699.8</v>
      </c>
      <c r="J94" s="40">
        <f t="shared" si="6"/>
        <v>378847.19999999995</v>
      </c>
      <c r="K94" s="40">
        <f t="shared" si="6"/>
        <v>68137.209999999992</v>
      </c>
      <c r="L94" s="40">
        <f t="shared" si="6"/>
        <v>25489.899999999998</v>
      </c>
      <c r="M94" s="40">
        <f t="shared" si="6"/>
        <v>1347.75</v>
      </c>
      <c r="N94" s="40">
        <f t="shared" si="6"/>
        <v>0</v>
      </c>
      <c r="O94" s="40">
        <f t="shared" si="6"/>
        <v>371109.32000000007</v>
      </c>
      <c r="P94" s="40">
        <f t="shared" si="6"/>
        <v>489.6</v>
      </c>
      <c r="Q94" s="40">
        <f t="shared" si="6"/>
        <v>0</v>
      </c>
      <c r="R94" s="40">
        <f t="shared" si="6"/>
        <v>813.5</v>
      </c>
      <c r="S94" s="40">
        <f t="shared" si="6"/>
        <v>0</v>
      </c>
      <c r="T94" s="40">
        <f t="shared" si="6"/>
        <v>133691</v>
      </c>
      <c r="U94" s="40">
        <f t="shared" si="6"/>
        <v>1186470.27</v>
      </c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x14ac:dyDescent="0.25">
      <c r="A95" s="46" t="s">
        <v>277</v>
      </c>
      <c r="B95" s="9">
        <v>0</v>
      </c>
      <c r="C95" s="9">
        <v>0</v>
      </c>
      <c r="D95" s="9">
        <v>0</v>
      </c>
      <c r="E95" s="9">
        <v>0</v>
      </c>
      <c r="F95" s="9">
        <v>145</v>
      </c>
      <c r="G95" s="9">
        <v>365.2</v>
      </c>
      <c r="H95" s="9">
        <v>0</v>
      </c>
      <c r="I95" s="9">
        <v>0</v>
      </c>
      <c r="J95" s="9">
        <v>75600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40340</v>
      </c>
      <c r="U95" s="9">
        <v>116450.2</v>
      </c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7" x14ac:dyDescent="0.25">
      <c r="A96" s="46" t="s">
        <v>279</v>
      </c>
      <c r="B96" s="9">
        <v>0</v>
      </c>
      <c r="C96" s="9">
        <v>0</v>
      </c>
      <c r="D96" s="9">
        <v>0</v>
      </c>
      <c r="E96" s="9">
        <v>0</v>
      </c>
      <c r="F96" s="9">
        <v>317.8</v>
      </c>
      <c r="G96" s="9">
        <v>365.2</v>
      </c>
      <c r="H96" s="9">
        <v>0</v>
      </c>
      <c r="I96" s="9">
        <v>0</v>
      </c>
      <c r="J96" s="9">
        <v>75600</v>
      </c>
      <c r="K96" s="9">
        <v>60523.97</v>
      </c>
      <c r="L96" s="9">
        <v>0</v>
      </c>
      <c r="M96" s="9">
        <v>90</v>
      </c>
      <c r="N96" s="9">
        <v>0</v>
      </c>
      <c r="O96" s="9">
        <v>15304.07</v>
      </c>
      <c r="P96" s="9">
        <v>0</v>
      </c>
      <c r="Q96" s="9">
        <v>0</v>
      </c>
      <c r="R96" s="9">
        <v>0</v>
      </c>
      <c r="S96" s="9">
        <v>0</v>
      </c>
      <c r="T96" s="9">
        <v>30255</v>
      </c>
      <c r="U96" s="9">
        <v>182456.04</v>
      </c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</row>
    <row r="97" spans="1:47" x14ac:dyDescent="0.25">
      <c r="A97" s="46" t="s">
        <v>283</v>
      </c>
      <c r="B97" s="9">
        <v>0</v>
      </c>
      <c r="C97" s="9">
        <v>0</v>
      </c>
      <c r="D97" s="9">
        <v>0</v>
      </c>
      <c r="E97" s="9">
        <v>0</v>
      </c>
      <c r="F97" s="9">
        <v>145</v>
      </c>
      <c r="G97" s="9">
        <v>365.2</v>
      </c>
      <c r="H97" s="9">
        <v>0</v>
      </c>
      <c r="I97" s="9">
        <v>0</v>
      </c>
      <c r="J97" s="9">
        <v>113400</v>
      </c>
      <c r="K97" s="9">
        <v>0</v>
      </c>
      <c r="L97" s="9">
        <v>0</v>
      </c>
      <c r="M97" s="9">
        <v>0</v>
      </c>
      <c r="N97" s="9">
        <v>0</v>
      </c>
      <c r="O97" s="9">
        <v>1691.5</v>
      </c>
      <c r="P97" s="9">
        <v>0</v>
      </c>
      <c r="Q97" s="9">
        <v>0</v>
      </c>
      <c r="R97" s="9">
        <v>0</v>
      </c>
      <c r="S97" s="9">
        <v>0</v>
      </c>
      <c r="T97" s="9">
        <v>70595</v>
      </c>
      <c r="U97" s="9">
        <v>186196.7</v>
      </c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</row>
    <row r="98" spans="1:47" x14ac:dyDescent="0.25">
      <c r="A98" s="46" t="s">
        <v>285</v>
      </c>
      <c r="B98" s="9">
        <v>88.8</v>
      </c>
      <c r="C98" s="9">
        <v>0</v>
      </c>
      <c r="D98" s="9">
        <v>0</v>
      </c>
      <c r="E98" s="9">
        <v>0</v>
      </c>
      <c r="F98" s="9">
        <v>289</v>
      </c>
      <c r="G98" s="9">
        <v>365.2</v>
      </c>
      <c r="H98" s="9">
        <v>0</v>
      </c>
      <c r="I98" s="9">
        <v>89</v>
      </c>
      <c r="J98" s="9">
        <v>56700</v>
      </c>
      <c r="K98" s="9">
        <v>161.69999999999999</v>
      </c>
      <c r="L98" s="9">
        <v>0</v>
      </c>
      <c r="M98" s="9">
        <v>209.35</v>
      </c>
      <c r="N98" s="9">
        <v>0</v>
      </c>
      <c r="O98" s="9">
        <v>11684.18</v>
      </c>
      <c r="P98" s="9">
        <v>0</v>
      </c>
      <c r="Q98" s="9">
        <v>0</v>
      </c>
      <c r="R98" s="9">
        <v>0</v>
      </c>
      <c r="S98" s="9">
        <v>0</v>
      </c>
      <c r="T98" s="9">
        <v>30255</v>
      </c>
      <c r="U98" s="9">
        <v>99842.23</v>
      </c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</row>
    <row r="99" spans="1:47" x14ac:dyDescent="0.25">
      <c r="A99" s="46" t="s">
        <v>287</v>
      </c>
      <c r="B99" s="9">
        <v>0</v>
      </c>
      <c r="C99" s="9">
        <v>77769.759999999995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113400</v>
      </c>
      <c r="K99" s="9">
        <v>61434.03</v>
      </c>
      <c r="L99" s="9">
        <v>11760</v>
      </c>
      <c r="M99" s="9">
        <v>0</v>
      </c>
      <c r="N99" s="9">
        <v>0</v>
      </c>
      <c r="O99" s="9">
        <v>45446.69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309810.48</v>
      </c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x14ac:dyDescent="0.25">
      <c r="A100" s="46" t="s">
        <v>289</v>
      </c>
      <c r="B100" s="9">
        <v>0</v>
      </c>
      <c r="C100" s="9">
        <v>149479.35</v>
      </c>
      <c r="D100" s="9">
        <v>0</v>
      </c>
      <c r="E100" s="9">
        <v>0</v>
      </c>
      <c r="F100" s="9">
        <v>418</v>
      </c>
      <c r="G100" s="9">
        <v>760.1</v>
      </c>
      <c r="H100" s="9">
        <v>0</v>
      </c>
      <c r="I100" s="9">
        <v>0</v>
      </c>
      <c r="J100" s="9">
        <v>18900</v>
      </c>
      <c r="K100" s="9">
        <v>6572.51</v>
      </c>
      <c r="L100" s="9">
        <v>0</v>
      </c>
      <c r="M100" s="9">
        <v>0</v>
      </c>
      <c r="N100" s="9">
        <v>0</v>
      </c>
      <c r="O100" s="9">
        <v>9999.67</v>
      </c>
      <c r="P100" s="9">
        <v>0</v>
      </c>
      <c r="Q100" s="9">
        <v>0</v>
      </c>
      <c r="R100" s="9">
        <v>0</v>
      </c>
      <c r="S100" s="9">
        <v>0</v>
      </c>
      <c r="T100" s="9">
        <v>50000</v>
      </c>
      <c r="U100" s="9">
        <v>236129.63</v>
      </c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46" t="s">
        <v>291</v>
      </c>
      <c r="B101" s="9">
        <v>0</v>
      </c>
      <c r="C101" s="9">
        <v>31451.65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408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31859.65</v>
      </c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x14ac:dyDescent="0.25">
      <c r="A102" s="46" t="s">
        <v>293</v>
      </c>
      <c r="B102" s="9">
        <v>0</v>
      </c>
      <c r="C102" s="9">
        <v>0</v>
      </c>
      <c r="D102" s="9">
        <v>0</v>
      </c>
      <c r="E102" s="9">
        <v>0</v>
      </c>
      <c r="F102" s="9">
        <v>228</v>
      </c>
      <c r="G102" s="9">
        <v>258.5</v>
      </c>
      <c r="H102" s="9">
        <v>0</v>
      </c>
      <c r="I102" s="9">
        <v>89</v>
      </c>
      <c r="J102" s="9">
        <v>18900</v>
      </c>
      <c r="K102" s="9">
        <v>69.5</v>
      </c>
      <c r="L102" s="9">
        <v>0</v>
      </c>
      <c r="M102" s="9">
        <v>121.3</v>
      </c>
      <c r="N102" s="9">
        <v>0</v>
      </c>
      <c r="O102" s="9">
        <v>742.5</v>
      </c>
      <c r="P102" s="9">
        <v>45</v>
      </c>
      <c r="Q102" s="9">
        <v>0</v>
      </c>
      <c r="R102" s="9">
        <v>0</v>
      </c>
      <c r="S102" s="9">
        <v>0</v>
      </c>
      <c r="T102" s="9">
        <v>0</v>
      </c>
      <c r="U102" s="9">
        <v>20453.8</v>
      </c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</row>
    <row r="103" spans="1:47" x14ac:dyDescent="0.25">
      <c r="A103" s="46" t="s">
        <v>297</v>
      </c>
      <c r="B103" s="9">
        <v>0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75600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75600</v>
      </c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04" spans="1:47" x14ac:dyDescent="0.25">
      <c r="A104" s="46" t="s">
        <v>299</v>
      </c>
      <c r="B104" s="9">
        <v>216</v>
      </c>
      <c r="C104" s="9">
        <v>0</v>
      </c>
      <c r="D104" s="9">
        <v>0</v>
      </c>
      <c r="E104" s="9">
        <v>0</v>
      </c>
      <c r="F104" s="9">
        <v>404.4</v>
      </c>
      <c r="G104" s="9">
        <v>577.20000000000005</v>
      </c>
      <c r="H104" s="9">
        <v>0</v>
      </c>
      <c r="I104" s="9">
        <v>214</v>
      </c>
      <c r="J104" s="9">
        <v>146722.5</v>
      </c>
      <c r="K104" s="9">
        <v>273.60000000000002</v>
      </c>
      <c r="L104" s="9">
        <v>421.08</v>
      </c>
      <c r="M104" s="9">
        <v>0</v>
      </c>
      <c r="N104" s="9">
        <v>0</v>
      </c>
      <c r="O104" s="9">
        <v>6976.2</v>
      </c>
      <c r="P104" s="9">
        <v>104.4</v>
      </c>
      <c r="Q104" s="9">
        <v>0</v>
      </c>
      <c r="R104" s="9">
        <v>0</v>
      </c>
      <c r="S104" s="9">
        <v>0</v>
      </c>
      <c r="T104" s="9">
        <v>0</v>
      </c>
      <c r="U104" s="9">
        <v>155909.38</v>
      </c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</row>
    <row r="105" spans="1:47" x14ac:dyDescent="0.25">
      <c r="A105" s="46" t="s">
        <v>301</v>
      </c>
      <c r="B105" s="9">
        <v>0</v>
      </c>
      <c r="C105" s="9">
        <v>0</v>
      </c>
      <c r="D105" s="9">
        <v>0</v>
      </c>
      <c r="E105" s="9">
        <v>0</v>
      </c>
      <c r="F105" s="9">
        <v>116.38</v>
      </c>
      <c r="G105" s="9">
        <v>234.36</v>
      </c>
      <c r="H105" s="9">
        <v>0</v>
      </c>
      <c r="I105" s="9">
        <v>0</v>
      </c>
      <c r="J105" s="9">
        <v>56700</v>
      </c>
      <c r="K105" s="9">
        <v>34</v>
      </c>
      <c r="L105" s="9">
        <v>0</v>
      </c>
      <c r="M105" s="9">
        <v>30.6</v>
      </c>
      <c r="N105" s="9">
        <v>0</v>
      </c>
      <c r="O105" s="9">
        <v>1198.8</v>
      </c>
      <c r="P105" s="9">
        <v>263.52</v>
      </c>
      <c r="Q105" s="9">
        <v>0</v>
      </c>
      <c r="R105" s="9">
        <v>0</v>
      </c>
      <c r="S105" s="9">
        <v>0</v>
      </c>
      <c r="T105" s="9">
        <v>0</v>
      </c>
      <c r="U105" s="9">
        <v>58577.66</v>
      </c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</row>
    <row r="106" spans="1:47" ht="15.75" thickBot="1" x14ac:dyDescent="0.3">
      <c r="A106" s="46" t="s">
        <v>304</v>
      </c>
      <c r="B106" s="9">
        <v>0</v>
      </c>
      <c r="C106" s="9">
        <v>0</v>
      </c>
      <c r="D106" s="9">
        <v>0</v>
      </c>
      <c r="E106" s="9">
        <v>0</v>
      </c>
      <c r="F106" s="9">
        <v>264</v>
      </c>
      <c r="G106" s="9">
        <v>501.6</v>
      </c>
      <c r="H106" s="9">
        <v>0</v>
      </c>
      <c r="I106" s="9">
        <v>663.3</v>
      </c>
      <c r="J106" s="9">
        <v>45450</v>
      </c>
      <c r="K106" s="9">
        <v>0</v>
      </c>
      <c r="L106" s="9">
        <v>0</v>
      </c>
      <c r="M106" s="9">
        <v>0</v>
      </c>
      <c r="N106" s="9">
        <v>0</v>
      </c>
      <c r="O106" s="9">
        <v>48826.2</v>
      </c>
      <c r="P106" s="9">
        <v>57.34</v>
      </c>
      <c r="Q106" s="9">
        <v>0</v>
      </c>
      <c r="R106" s="9">
        <v>0</v>
      </c>
      <c r="S106" s="9">
        <v>0</v>
      </c>
      <c r="T106" s="9">
        <v>0</v>
      </c>
      <c r="U106" s="9">
        <v>95762.44</v>
      </c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</row>
    <row r="107" spans="1:47" ht="15.75" thickTop="1" x14ac:dyDescent="0.25">
      <c r="A107" s="67"/>
      <c r="B107" s="40">
        <f t="shared" ref="B107:U107" si="7">SUBTOTAL(109,B95:B106)</f>
        <v>304.8</v>
      </c>
      <c r="C107" s="40">
        <f t="shared" si="7"/>
        <v>258700.75999999998</v>
      </c>
      <c r="D107" s="40">
        <f t="shared" si="7"/>
        <v>0</v>
      </c>
      <c r="E107" s="40">
        <f t="shared" si="7"/>
        <v>0</v>
      </c>
      <c r="F107" s="40">
        <f t="shared" si="7"/>
        <v>2327.58</v>
      </c>
      <c r="G107" s="40">
        <f t="shared" si="7"/>
        <v>3792.5600000000004</v>
      </c>
      <c r="H107" s="40">
        <f t="shared" si="7"/>
        <v>0</v>
      </c>
      <c r="I107" s="40">
        <f t="shared" si="7"/>
        <v>1055.3</v>
      </c>
      <c r="J107" s="40">
        <f t="shared" si="7"/>
        <v>796972.5</v>
      </c>
      <c r="K107" s="40">
        <f t="shared" si="7"/>
        <v>129069.31</v>
      </c>
      <c r="L107" s="40">
        <f t="shared" si="7"/>
        <v>12181.08</v>
      </c>
      <c r="M107" s="40">
        <f t="shared" si="7"/>
        <v>451.25000000000006</v>
      </c>
      <c r="N107" s="40">
        <f t="shared" si="7"/>
        <v>0</v>
      </c>
      <c r="O107" s="40">
        <f t="shared" si="7"/>
        <v>142277.81</v>
      </c>
      <c r="P107" s="40">
        <f t="shared" si="7"/>
        <v>470.26</v>
      </c>
      <c r="Q107" s="40">
        <f t="shared" si="7"/>
        <v>0</v>
      </c>
      <c r="R107" s="40">
        <f t="shared" si="7"/>
        <v>0</v>
      </c>
      <c r="S107" s="40">
        <f t="shared" si="7"/>
        <v>0</v>
      </c>
      <c r="T107" s="40">
        <f t="shared" si="7"/>
        <v>221445</v>
      </c>
      <c r="U107" s="40">
        <f t="shared" si="7"/>
        <v>1569048.2099999997</v>
      </c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</row>
    <row r="108" spans="1:47" x14ac:dyDescent="0.25">
      <c r="A108" s="46" t="s">
        <v>307</v>
      </c>
      <c r="B108" s="9">
        <v>290.39999999999998</v>
      </c>
      <c r="C108" s="9">
        <v>0</v>
      </c>
      <c r="D108" s="9">
        <v>0</v>
      </c>
      <c r="E108" s="9">
        <v>0</v>
      </c>
      <c r="F108" s="9">
        <v>740.2</v>
      </c>
      <c r="G108" s="9">
        <v>737</v>
      </c>
      <c r="H108" s="9">
        <v>0</v>
      </c>
      <c r="I108" s="9">
        <v>0</v>
      </c>
      <c r="J108" s="9">
        <v>264600</v>
      </c>
      <c r="K108" s="9">
        <v>313.60000000000002</v>
      </c>
      <c r="L108" s="9">
        <v>0</v>
      </c>
      <c r="M108" s="9">
        <v>247.8</v>
      </c>
      <c r="N108" s="9">
        <v>0</v>
      </c>
      <c r="O108" s="9">
        <v>83352</v>
      </c>
      <c r="P108" s="9">
        <v>508.3</v>
      </c>
      <c r="Q108" s="9">
        <v>0</v>
      </c>
      <c r="R108" s="9">
        <v>0</v>
      </c>
      <c r="S108" s="9">
        <v>0</v>
      </c>
      <c r="T108" s="9">
        <v>0</v>
      </c>
      <c r="U108" s="9">
        <v>350789.3</v>
      </c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</row>
    <row r="109" spans="1:47" x14ac:dyDescent="0.25">
      <c r="A109" s="46" t="s">
        <v>309</v>
      </c>
      <c r="B109" s="9">
        <v>2074</v>
      </c>
      <c r="C109" s="9">
        <v>0</v>
      </c>
      <c r="D109" s="9">
        <v>0</v>
      </c>
      <c r="E109" s="9">
        <v>0</v>
      </c>
      <c r="F109" s="9">
        <v>176</v>
      </c>
      <c r="G109" s="9">
        <v>297</v>
      </c>
      <c r="H109" s="9">
        <v>38.5</v>
      </c>
      <c r="I109" s="9">
        <v>0</v>
      </c>
      <c r="J109" s="9">
        <v>113400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333.06</v>
      </c>
      <c r="Q109" s="9">
        <v>0</v>
      </c>
      <c r="R109" s="9">
        <v>0</v>
      </c>
      <c r="S109" s="9">
        <v>0</v>
      </c>
      <c r="T109" s="9">
        <v>0</v>
      </c>
      <c r="U109" s="9">
        <v>116318.56</v>
      </c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</row>
    <row r="110" spans="1:47" x14ac:dyDescent="0.25">
      <c r="A110" s="46" t="s">
        <v>311</v>
      </c>
      <c r="B110" s="9">
        <v>0</v>
      </c>
      <c r="C110" s="9">
        <v>63922.38</v>
      </c>
      <c r="D110" s="9">
        <v>0</v>
      </c>
      <c r="E110" s="9">
        <v>156.80000000000001</v>
      </c>
      <c r="F110" s="9">
        <v>659.8</v>
      </c>
      <c r="G110" s="9">
        <v>967</v>
      </c>
      <c r="H110" s="9">
        <v>71.5</v>
      </c>
      <c r="I110" s="9">
        <v>0</v>
      </c>
      <c r="J110" s="9">
        <v>56700</v>
      </c>
      <c r="K110" s="9">
        <v>25694.400000000001</v>
      </c>
      <c r="L110" s="9">
        <v>33873.72</v>
      </c>
      <c r="M110" s="9">
        <v>0</v>
      </c>
      <c r="N110" s="9">
        <v>0</v>
      </c>
      <c r="O110" s="9">
        <v>12914</v>
      </c>
      <c r="P110" s="9">
        <v>0</v>
      </c>
      <c r="Q110" s="9">
        <v>0</v>
      </c>
      <c r="R110" s="9">
        <v>0</v>
      </c>
      <c r="S110" s="9">
        <v>420</v>
      </c>
      <c r="T110" s="9">
        <v>0</v>
      </c>
      <c r="U110" s="9">
        <v>195379.6</v>
      </c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</row>
    <row r="111" spans="1:47" x14ac:dyDescent="0.25">
      <c r="A111" s="46" t="s">
        <v>317</v>
      </c>
      <c r="B111" s="9">
        <v>1982</v>
      </c>
      <c r="C111" s="9">
        <v>21754.39</v>
      </c>
      <c r="D111" s="9">
        <v>0</v>
      </c>
      <c r="E111" s="9">
        <v>0</v>
      </c>
      <c r="F111" s="9">
        <v>88</v>
      </c>
      <c r="G111" s="9">
        <v>138.6</v>
      </c>
      <c r="H111" s="9">
        <v>20.63</v>
      </c>
      <c r="I111" s="9">
        <v>104.5</v>
      </c>
      <c r="J111" s="9">
        <v>113400</v>
      </c>
      <c r="K111" s="9">
        <v>0</v>
      </c>
      <c r="L111" s="9">
        <v>0</v>
      </c>
      <c r="M111" s="9">
        <v>0</v>
      </c>
      <c r="N111" s="9">
        <v>0</v>
      </c>
      <c r="O111" s="9">
        <v>18168.07</v>
      </c>
      <c r="P111" s="9">
        <v>360</v>
      </c>
      <c r="Q111" s="9">
        <v>0</v>
      </c>
      <c r="R111" s="9">
        <v>0</v>
      </c>
      <c r="S111" s="9">
        <v>0</v>
      </c>
      <c r="T111" s="9">
        <v>0</v>
      </c>
      <c r="U111" s="9">
        <v>156016.19</v>
      </c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</row>
    <row r="112" spans="1:47" x14ac:dyDescent="0.25">
      <c r="A112" s="46" t="s">
        <v>457</v>
      </c>
      <c r="B112" s="9">
        <v>0</v>
      </c>
      <c r="C112" s="9">
        <v>150997.73000000001</v>
      </c>
      <c r="D112" s="9">
        <v>0</v>
      </c>
      <c r="E112" s="9">
        <v>0</v>
      </c>
      <c r="F112" s="9">
        <v>275</v>
      </c>
      <c r="G112" s="9">
        <v>495</v>
      </c>
      <c r="H112" s="9">
        <v>41.25</v>
      </c>
      <c r="I112" s="9">
        <v>0</v>
      </c>
      <c r="J112" s="9">
        <v>151200</v>
      </c>
      <c r="K112" s="9">
        <v>0</v>
      </c>
      <c r="L112" s="9">
        <v>29723.3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332732.28000000003</v>
      </c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</row>
    <row r="113" spans="1:47" x14ac:dyDescent="0.25">
      <c r="A113" s="46" t="s">
        <v>460</v>
      </c>
      <c r="B113" s="9">
        <v>0</v>
      </c>
      <c r="C113" s="9">
        <v>54115.88</v>
      </c>
      <c r="D113" s="9">
        <v>0</v>
      </c>
      <c r="E113" s="9">
        <v>0</v>
      </c>
      <c r="F113" s="9">
        <v>165</v>
      </c>
      <c r="G113" s="9">
        <v>297</v>
      </c>
      <c r="H113" s="9">
        <v>22</v>
      </c>
      <c r="I113" s="9">
        <v>0</v>
      </c>
      <c r="J113" s="9">
        <v>151200</v>
      </c>
      <c r="K113" s="9">
        <v>0</v>
      </c>
      <c r="L113" s="9">
        <v>0</v>
      </c>
      <c r="M113" s="9">
        <v>0</v>
      </c>
      <c r="N113" s="9">
        <v>0</v>
      </c>
      <c r="O113" s="9">
        <v>65339.77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271139.65000000002</v>
      </c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</row>
    <row r="114" spans="1:47" x14ac:dyDescent="0.25">
      <c r="A114" s="46" t="s">
        <v>462</v>
      </c>
      <c r="B114" s="9">
        <v>0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75600</v>
      </c>
      <c r="K114" s="9">
        <v>0</v>
      </c>
      <c r="L114" s="9">
        <v>30725.54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106325.54</v>
      </c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</row>
    <row r="115" spans="1:47" x14ac:dyDescent="0.25">
      <c r="A115" s="46" t="s">
        <v>464</v>
      </c>
      <c r="B115" s="9">
        <v>0</v>
      </c>
      <c r="C115" s="9">
        <v>0</v>
      </c>
      <c r="D115" s="9">
        <v>0</v>
      </c>
      <c r="E115" s="9">
        <v>0</v>
      </c>
      <c r="F115" s="9">
        <v>189.5</v>
      </c>
      <c r="G115" s="9">
        <v>411.12</v>
      </c>
      <c r="H115" s="9">
        <v>43.68</v>
      </c>
      <c r="I115" s="9">
        <v>0</v>
      </c>
      <c r="J115" s="9">
        <v>101790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31087.8</v>
      </c>
      <c r="U115" s="9">
        <v>133522.1</v>
      </c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</row>
    <row r="116" spans="1:47" x14ac:dyDescent="0.25">
      <c r="A116" s="46" t="s">
        <v>467</v>
      </c>
      <c r="B116" s="9">
        <v>0</v>
      </c>
      <c r="C116" s="9">
        <v>0</v>
      </c>
      <c r="D116" s="9">
        <v>0</v>
      </c>
      <c r="E116" s="9">
        <v>0</v>
      </c>
      <c r="F116" s="9">
        <v>110</v>
      </c>
      <c r="G116" s="9">
        <v>198</v>
      </c>
      <c r="H116" s="9">
        <v>33</v>
      </c>
      <c r="I116" s="9">
        <v>0</v>
      </c>
      <c r="J116" s="9">
        <v>87142.5</v>
      </c>
      <c r="K116" s="9">
        <v>0</v>
      </c>
      <c r="L116" s="9">
        <v>30694</v>
      </c>
      <c r="M116" s="9">
        <v>0</v>
      </c>
      <c r="N116" s="9">
        <v>0</v>
      </c>
      <c r="O116" s="9">
        <v>19799.650000000001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137977.15</v>
      </c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</row>
    <row r="117" spans="1:47" x14ac:dyDescent="0.25">
      <c r="A117" s="46" t="s">
        <v>470</v>
      </c>
      <c r="B117" s="9">
        <v>0</v>
      </c>
      <c r="C117" s="9">
        <v>0</v>
      </c>
      <c r="D117" s="9">
        <v>0</v>
      </c>
      <c r="E117" s="9">
        <v>0</v>
      </c>
      <c r="F117" s="9">
        <v>110</v>
      </c>
      <c r="G117" s="9">
        <v>198.88</v>
      </c>
      <c r="H117" s="9">
        <v>33.44</v>
      </c>
      <c r="I117" s="9">
        <v>0</v>
      </c>
      <c r="J117" s="9">
        <v>17865</v>
      </c>
      <c r="K117" s="9">
        <v>0</v>
      </c>
      <c r="L117" s="9">
        <v>0</v>
      </c>
      <c r="M117" s="9">
        <v>0</v>
      </c>
      <c r="N117" s="9">
        <v>0</v>
      </c>
      <c r="O117" s="9">
        <v>330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18537.32</v>
      </c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</row>
    <row r="118" spans="1:47" x14ac:dyDescent="0.25">
      <c r="A118" s="46" t="s">
        <v>474</v>
      </c>
      <c r="B118" s="9">
        <v>0</v>
      </c>
      <c r="C118" s="9">
        <v>0</v>
      </c>
      <c r="D118" s="9">
        <v>0</v>
      </c>
      <c r="E118" s="9">
        <v>0</v>
      </c>
      <c r="F118" s="9">
        <v>110</v>
      </c>
      <c r="G118" s="9">
        <v>198.88</v>
      </c>
      <c r="H118" s="9">
        <v>33.44</v>
      </c>
      <c r="I118" s="9">
        <v>0</v>
      </c>
      <c r="J118" s="9">
        <v>0</v>
      </c>
      <c r="K118" s="9">
        <v>0</v>
      </c>
      <c r="L118" s="9">
        <v>25575</v>
      </c>
      <c r="M118" s="9">
        <v>0</v>
      </c>
      <c r="N118" s="9">
        <v>0</v>
      </c>
      <c r="O118" s="9">
        <v>330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26247.32</v>
      </c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</row>
    <row r="119" spans="1:47" x14ac:dyDescent="0.25">
      <c r="A119" s="46" t="s">
        <v>478</v>
      </c>
      <c r="B119" s="9">
        <v>0</v>
      </c>
      <c r="C119" s="9">
        <v>0</v>
      </c>
      <c r="D119" s="9">
        <v>0</v>
      </c>
      <c r="E119" s="9">
        <v>0</v>
      </c>
      <c r="F119" s="9">
        <v>110</v>
      </c>
      <c r="G119" s="9">
        <v>198.88</v>
      </c>
      <c r="H119" s="9">
        <v>33.44</v>
      </c>
      <c r="I119" s="9">
        <v>0</v>
      </c>
      <c r="J119" s="9">
        <v>0</v>
      </c>
      <c r="K119" s="9">
        <v>0</v>
      </c>
      <c r="L119" s="9">
        <v>42145.84</v>
      </c>
      <c r="M119" s="9">
        <v>0</v>
      </c>
      <c r="N119" s="9">
        <v>0</v>
      </c>
      <c r="O119" s="9">
        <v>330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f>+(Tabla13[[#This Row],[ 0207110000]]+Tabla13[[#This Row],[ 0207120000]]+Tabla13[[#This Row],[ 0207131000]]+Tabla13[[#This Row],[ 0207139100]]+Tabla13[[#This Row],[ 0207139200]]+Tabla13[[#This Row],[ 0207139300]]+Tabla13[[#This Row],[ 0207139400]]+Tabla13[[#This Row],[ 0207139900]]+Tabla13[[#This Row],[ 0207141000]]+Tabla13[[#This Row],[ 0207149100]]+Tabla13[[#This Row],[ 0207149200]]+Tabla13[[#This Row],[ 0207149300]]+Tabla13[[#This Row],[ 0207149400]]+Tabla13[[#This Row],[ 0207149900]]+Tabla13[[#This Row],[ 0207240000]]+Tabla13[[#This Row],[ 0207269000]]+Tabla13[[#This Row],[ 0207279000]]+Tabla13[[#This Row],[ 0407110000]]+Tabla13[[#This Row],[ 0407190000]])</f>
        <v>42818.159999999996</v>
      </c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</row>
    <row r="120" spans="1:47" x14ac:dyDescent="0.25">
      <c r="A120" s="46"/>
      <c r="B120" s="40">
        <f>SUBTOTAL(109,B108:B119)</f>
        <v>4346.3999999999996</v>
      </c>
      <c r="C120" s="40">
        <f t="shared" ref="C120:U120" si="8">SUBTOTAL(109,C108:C119)</f>
        <v>290790.38</v>
      </c>
      <c r="D120" s="40">
        <f t="shared" si="8"/>
        <v>0</v>
      </c>
      <c r="E120" s="40">
        <f t="shared" si="8"/>
        <v>156.80000000000001</v>
      </c>
      <c r="F120" s="40">
        <f t="shared" si="8"/>
        <v>2733.5</v>
      </c>
      <c r="G120" s="40">
        <f t="shared" si="8"/>
        <v>4137.3599999999997</v>
      </c>
      <c r="H120" s="40">
        <f t="shared" si="8"/>
        <v>370.88</v>
      </c>
      <c r="I120" s="40">
        <f t="shared" si="8"/>
        <v>104.5</v>
      </c>
      <c r="J120" s="40">
        <f t="shared" si="8"/>
        <v>1132897.5</v>
      </c>
      <c r="K120" s="40">
        <f t="shared" si="8"/>
        <v>26008</v>
      </c>
      <c r="L120" s="40">
        <f t="shared" si="8"/>
        <v>192737.4</v>
      </c>
      <c r="M120" s="40">
        <f t="shared" si="8"/>
        <v>247.8</v>
      </c>
      <c r="N120" s="40">
        <f t="shared" si="8"/>
        <v>0</v>
      </c>
      <c r="O120" s="40">
        <f t="shared" si="8"/>
        <v>200563.49</v>
      </c>
      <c r="P120" s="40">
        <f t="shared" si="8"/>
        <v>1201.3600000000001</v>
      </c>
      <c r="Q120" s="40">
        <f t="shared" si="8"/>
        <v>0</v>
      </c>
      <c r="R120" s="40">
        <f t="shared" si="8"/>
        <v>0</v>
      </c>
      <c r="S120" s="40">
        <f t="shared" si="8"/>
        <v>420</v>
      </c>
      <c r="T120" s="40">
        <f t="shared" si="8"/>
        <v>31087.8</v>
      </c>
      <c r="U120" s="40">
        <f t="shared" si="8"/>
        <v>1887803.1700000002</v>
      </c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</row>
    <row r="121" spans="1:47" x14ac:dyDescent="0.25">
      <c r="A121" s="46" t="s">
        <v>479</v>
      </c>
      <c r="B121" s="9">
        <v>0</v>
      </c>
      <c r="C121" s="9">
        <v>0</v>
      </c>
      <c r="D121" s="9">
        <v>0</v>
      </c>
      <c r="E121" s="9">
        <v>0</v>
      </c>
      <c r="F121" s="9">
        <v>0</v>
      </c>
      <c r="G121" s="9">
        <v>370.5</v>
      </c>
      <c r="H121" s="9">
        <v>0</v>
      </c>
      <c r="I121" s="9">
        <v>29</v>
      </c>
      <c r="J121" s="9">
        <v>37800</v>
      </c>
      <c r="K121" s="9">
        <v>7315.5</v>
      </c>
      <c r="L121" s="9">
        <v>42146.52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f>+(Tabla13[[#This Row],[ 0207110000]]+Tabla13[[#This Row],[ 0207120000]]+Tabla13[[#This Row],[ 0207131000]]+Tabla13[[#This Row],[ 0207139100]]+Tabla13[[#This Row],[ 0207139200]]+Tabla13[[#This Row],[ 0207139300]]+Tabla13[[#This Row],[ 0207139400]]+Tabla13[[#This Row],[ 0207139900]]+Tabla13[[#This Row],[ 0207141000]]+Tabla13[[#This Row],[ 0207149100]]+Tabla13[[#This Row],[ 0207149200]]+Tabla13[[#This Row],[ 0207149300]]+Tabla13[[#This Row],[ 0207149400]]+Tabla13[[#This Row],[ 0207149900]]+Tabla13[[#This Row],[ 0207240000]]+Tabla13[[#This Row],[ 0207269000]]+Tabla13[[#This Row],[ 0207279000]]+Tabla13[[#This Row],[ 0407110000]]+Tabla13[[#This Row],[ 0407190000]])</f>
        <v>87661.51999999999</v>
      </c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</row>
    <row r="122" spans="1:47" x14ac:dyDescent="0.25">
      <c r="A122" s="46" t="s">
        <v>480</v>
      </c>
      <c r="B122" s="9">
        <v>3934.94</v>
      </c>
      <c r="C122" s="9">
        <v>0</v>
      </c>
      <c r="D122" s="9">
        <v>0</v>
      </c>
      <c r="E122" s="9">
        <v>0</v>
      </c>
      <c r="F122" s="9">
        <v>165</v>
      </c>
      <c r="G122" s="9">
        <v>261.8</v>
      </c>
      <c r="H122" s="9">
        <v>46.2</v>
      </c>
      <c r="I122" s="9">
        <v>109.84</v>
      </c>
      <c r="J122" s="9">
        <v>56700</v>
      </c>
      <c r="K122" s="9">
        <v>120.17</v>
      </c>
      <c r="L122" s="9">
        <v>28354</v>
      </c>
      <c r="M122" s="9">
        <v>104.15</v>
      </c>
      <c r="N122" s="9">
        <v>0</v>
      </c>
      <c r="O122" s="9">
        <v>467.5</v>
      </c>
      <c r="P122" s="9">
        <v>108</v>
      </c>
      <c r="Q122" s="9">
        <v>0</v>
      </c>
      <c r="R122" s="9">
        <v>0</v>
      </c>
      <c r="S122" s="9">
        <v>0</v>
      </c>
      <c r="T122" s="9">
        <v>0</v>
      </c>
      <c r="U122" s="9">
        <f>+(Tabla13[[#This Row],[ 0207110000]]+Tabla13[[#This Row],[ 0207120000]]+Tabla13[[#This Row],[ 0207131000]]+Tabla13[[#This Row],[ 0207139100]]+Tabla13[[#This Row],[ 0207139200]]+Tabla13[[#This Row],[ 0207139300]]+Tabla13[[#This Row],[ 0207139400]]+Tabla13[[#This Row],[ 0207139900]]+Tabla13[[#This Row],[ 0207141000]]+Tabla13[[#This Row],[ 0207149100]]+Tabla13[[#This Row],[ 0207149200]]+Tabla13[[#This Row],[ 0207149300]]+Tabla13[[#This Row],[ 0207149400]]+Tabla13[[#This Row],[ 0207149900]]+Tabla13[[#This Row],[ 0207240000]]+Tabla13[[#This Row],[ 0207269000]]+Tabla13[[#This Row],[ 0207279000]]+Tabla13[[#This Row],[ 0407110000]]+Tabla13[[#This Row],[ 0407190000]])</f>
        <v>90371.599999999991</v>
      </c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</row>
    <row r="123" spans="1:47" x14ac:dyDescent="0.25">
      <c r="A123" s="46" t="s">
        <v>481</v>
      </c>
      <c r="B123" s="9">
        <v>0</v>
      </c>
      <c r="C123" s="9">
        <v>68798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74801.3</v>
      </c>
      <c r="L123" s="9">
        <v>32921</v>
      </c>
      <c r="M123" s="9">
        <v>0</v>
      </c>
      <c r="N123" s="9">
        <v>0</v>
      </c>
      <c r="O123" s="9">
        <v>16128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f>+(Tabla13[[#This Row],[ 0207110000]]+Tabla13[[#This Row],[ 0207120000]]+Tabla13[[#This Row],[ 0207131000]]+Tabla13[[#This Row],[ 0207139100]]+Tabla13[[#This Row],[ 0207139200]]+Tabla13[[#This Row],[ 0207139300]]+Tabla13[[#This Row],[ 0207139400]]+Tabla13[[#This Row],[ 0207139900]]+Tabla13[[#This Row],[ 0207141000]]+Tabla13[[#This Row],[ 0207149100]]+Tabla13[[#This Row],[ 0207149200]]+Tabla13[[#This Row],[ 0207149300]]+Tabla13[[#This Row],[ 0207149400]]+Tabla13[[#This Row],[ 0207149900]]+Tabla13[[#This Row],[ 0207240000]]+Tabla13[[#This Row],[ 0207269000]]+Tabla13[[#This Row],[ 0207279000]]+Tabla13[[#This Row],[ 0407110000]]+Tabla13[[#This Row],[ 0407190000]])</f>
        <v>192648.3</v>
      </c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</row>
    <row r="124" spans="1:47" x14ac:dyDescent="0.25">
      <c r="A124" s="46" t="s">
        <v>483</v>
      </c>
      <c r="B124" s="9">
        <v>0</v>
      </c>
      <c r="C124" s="9">
        <v>68798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30389.87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f>+(Tabla13[[#This Row],[ 0207110000]]+Tabla13[[#This Row],[ 0207120000]]+Tabla13[[#This Row],[ 0207131000]]+Tabla13[[#This Row],[ 0207139100]]+Tabla13[[#This Row],[ 0207139200]]+Tabla13[[#This Row],[ 0207139300]]+Tabla13[[#This Row],[ 0207139400]]+Tabla13[[#This Row],[ 0207139900]]+Tabla13[[#This Row],[ 0207141000]]+Tabla13[[#This Row],[ 0207149100]]+Tabla13[[#This Row],[ 0207149200]]+Tabla13[[#This Row],[ 0207149300]]+Tabla13[[#This Row],[ 0207149400]]+Tabla13[[#This Row],[ 0207149900]]+Tabla13[[#This Row],[ 0207240000]]+Tabla13[[#This Row],[ 0207269000]]+Tabla13[[#This Row],[ 0207279000]]+Tabla13[[#This Row],[ 0407110000]]+Tabla13[[#This Row],[ 0407190000]])</f>
        <v>99187.87</v>
      </c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</row>
    <row r="125" spans="1:47" x14ac:dyDescent="0.25">
      <c r="A125" s="46" t="s">
        <v>484</v>
      </c>
      <c r="B125" s="9">
        <v>0</v>
      </c>
      <c r="C125" s="9">
        <v>164794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6806.25</v>
      </c>
      <c r="K125" s="9">
        <v>0</v>
      </c>
      <c r="L125" s="9">
        <v>24430.2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f>+(Tabla13[[#This Row],[ 0207110000]]+Tabla13[[#This Row],[ 0207120000]]+Tabla13[[#This Row],[ 0207131000]]+Tabla13[[#This Row],[ 0207139100]]+Tabla13[[#This Row],[ 0207139200]]+Tabla13[[#This Row],[ 0207139300]]+Tabla13[[#This Row],[ 0207139400]]+Tabla13[[#This Row],[ 0207139900]]+Tabla13[[#This Row],[ 0207141000]]+Tabla13[[#This Row],[ 0207149100]]+Tabla13[[#This Row],[ 0207149200]]+Tabla13[[#This Row],[ 0207149300]]+Tabla13[[#This Row],[ 0207149400]]+Tabla13[[#This Row],[ 0207149900]]+Tabla13[[#This Row],[ 0207240000]]+Tabla13[[#This Row],[ 0207269000]]+Tabla13[[#This Row],[ 0207279000]]+Tabla13[[#This Row],[ 0407110000]]+Tabla13[[#This Row],[ 0407190000]])</f>
        <v>196030.45</v>
      </c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</row>
    <row r="126" spans="1:47" x14ac:dyDescent="0.25">
      <c r="A126" s="46" t="s">
        <v>486</v>
      </c>
      <c r="B126" s="9">
        <v>0</v>
      </c>
      <c r="C126" s="9">
        <v>31999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18900</v>
      </c>
      <c r="K126" s="9">
        <v>0</v>
      </c>
      <c r="L126" s="9">
        <v>24430.2</v>
      </c>
      <c r="M126" s="9">
        <v>0</v>
      </c>
      <c r="N126" s="9">
        <v>0</v>
      </c>
      <c r="O126" s="9">
        <v>32256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f>+(Tabla13[[#This Row],[ 0207110000]]+Tabla13[[#This Row],[ 0207120000]]+Tabla13[[#This Row],[ 0207131000]]+Tabla13[[#This Row],[ 0207139100]]+Tabla13[[#This Row],[ 0207139200]]+Tabla13[[#This Row],[ 0207139300]]+Tabla13[[#This Row],[ 0207139400]]+Tabla13[[#This Row],[ 0207139900]]+Tabla13[[#This Row],[ 0207141000]]+Tabla13[[#This Row],[ 0207149100]]+Tabla13[[#This Row],[ 0207149200]]+Tabla13[[#This Row],[ 0207149300]]+Tabla13[[#This Row],[ 0207149400]]+Tabla13[[#This Row],[ 0207149900]]+Tabla13[[#This Row],[ 0207240000]]+Tabla13[[#This Row],[ 0207269000]]+Tabla13[[#This Row],[ 0207279000]]+Tabla13[[#This Row],[ 0407110000]]+Tabla13[[#This Row],[ 0407190000]])</f>
        <v>107585.2</v>
      </c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</row>
    <row r="127" spans="1:47" x14ac:dyDescent="0.25">
      <c r="A127" s="46" t="s">
        <v>487</v>
      </c>
      <c r="B127" s="9">
        <v>0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29310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f>+(Tabla13[[#This Row],[ 0207110000]]+Tabla13[[#This Row],[ 0207120000]]+Tabla13[[#This Row],[ 0207131000]]+Tabla13[[#This Row],[ 0207139100]]+Tabla13[[#This Row],[ 0207139200]]+Tabla13[[#This Row],[ 0207139300]]+Tabla13[[#This Row],[ 0207139400]]+Tabla13[[#This Row],[ 0207139900]]+Tabla13[[#This Row],[ 0207141000]]+Tabla13[[#This Row],[ 0207149100]]+Tabla13[[#This Row],[ 0207149200]]+Tabla13[[#This Row],[ 0207149300]]+Tabla13[[#This Row],[ 0207149400]]+Tabla13[[#This Row],[ 0207149900]]+Tabla13[[#This Row],[ 0207240000]]+Tabla13[[#This Row],[ 0207269000]]+Tabla13[[#This Row],[ 0207279000]]+Tabla13[[#This Row],[ 0407110000]]+Tabla13[[#This Row],[ 0407190000]])</f>
        <v>29310</v>
      </c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</row>
    <row r="128" spans="1:47" x14ac:dyDescent="0.25">
      <c r="A128" s="46" t="s">
        <v>488</v>
      </c>
      <c r="B128" s="9">
        <v>0</v>
      </c>
      <c r="C128" s="9">
        <v>0</v>
      </c>
      <c r="D128" s="9">
        <v>0</v>
      </c>
      <c r="E128" s="9">
        <v>0</v>
      </c>
      <c r="F128" s="9">
        <v>5871.27</v>
      </c>
      <c r="G128" s="9">
        <v>0</v>
      </c>
      <c r="H128" s="9">
        <v>0</v>
      </c>
      <c r="I128" s="9">
        <v>0</v>
      </c>
      <c r="J128" s="9">
        <v>75600</v>
      </c>
      <c r="K128" s="9">
        <v>0</v>
      </c>
      <c r="L128" s="9">
        <v>44533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f>+(Tabla13[[#This Row],[ 0207110000]]+Tabla13[[#This Row],[ 0207120000]]+Tabla13[[#This Row],[ 0207131000]]+Tabla13[[#This Row],[ 0207139100]]+Tabla13[[#This Row],[ 0207139200]]+Tabla13[[#This Row],[ 0207139300]]+Tabla13[[#This Row],[ 0207139400]]+Tabla13[[#This Row],[ 0207139900]]+Tabla13[[#This Row],[ 0207141000]]+Tabla13[[#This Row],[ 0207149100]]+Tabla13[[#This Row],[ 0207149200]]+Tabla13[[#This Row],[ 0207149300]]+Tabla13[[#This Row],[ 0207149400]]+Tabla13[[#This Row],[ 0207149900]]+Tabla13[[#This Row],[ 0207240000]]+Tabla13[[#This Row],[ 0207269000]]+Tabla13[[#This Row],[ 0207279000]]+Tabla13[[#This Row],[ 0407110000]]+Tabla13[[#This Row],[ 0407190000]])</f>
        <v>126004.27</v>
      </c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</row>
    <row r="129" spans="1:47" x14ac:dyDescent="0.25">
      <c r="A129" s="46" t="s">
        <v>489</v>
      </c>
      <c r="B129" s="9">
        <v>0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189000</v>
      </c>
      <c r="K129" s="9">
        <v>0</v>
      </c>
      <c r="L129" s="9">
        <v>21665</v>
      </c>
      <c r="M129" s="9">
        <v>0</v>
      </c>
      <c r="N129" s="9">
        <v>0</v>
      </c>
      <c r="O129" s="9">
        <v>16128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f>+(Tabla13[[#This Row],[ 0207110000]]+Tabla13[[#This Row],[ 0207120000]]+Tabla13[[#This Row],[ 0207131000]]+Tabla13[[#This Row],[ 0207139100]]+Tabla13[[#This Row],[ 0207139200]]+Tabla13[[#This Row],[ 0207139300]]+Tabla13[[#This Row],[ 0207139400]]+Tabla13[[#This Row],[ 0207139900]]+Tabla13[[#This Row],[ 0207141000]]+Tabla13[[#This Row],[ 0207149100]]+Tabla13[[#This Row],[ 0207149200]]+Tabla13[[#This Row],[ 0207149300]]+Tabla13[[#This Row],[ 0207149400]]+Tabla13[[#This Row],[ 0207149900]]+Tabla13[[#This Row],[ 0207240000]]+Tabla13[[#This Row],[ 0207269000]]+Tabla13[[#This Row],[ 0207279000]]+Tabla13[[#This Row],[ 0407110000]]+Tabla13[[#This Row],[ 0407190000]])</f>
        <v>226793</v>
      </c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</row>
    <row r="130" spans="1:47" x14ac:dyDescent="0.25">
      <c r="A130" s="46" t="s">
        <v>490</v>
      </c>
      <c r="B130" s="9">
        <v>0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37800</v>
      </c>
      <c r="K130" s="9">
        <v>0</v>
      </c>
      <c r="L130" s="9">
        <v>28790</v>
      </c>
      <c r="M130" s="9">
        <v>0</v>
      </c>
      <c r="N130" s="9">
        <v>16128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f>+(Tabla13[[#This Row],[ 0207110000]]+Tabla13[[#This Row],[ 0207120000]]+Tabla13[[#This Row],[ 0207131000]]+Tabla13[[#This Row],[ 0207139100]]+Tabla13[[#This Row],[ 0207139200]]+Tabla13[[#This Row],[ 0207139300]]+Tabla13[[#This Row],[ 0207139400]]+Tabla13[[#This Row],[ 0207139900]]+Tabla13[[#This Row],[ 0207141000]]+Tabla13[[#This Row],[ 0207149100]]+Tabla13[[#This Row],[ 0207149200]]+Tabla13[[#This Row],[ 0207149300]]+Tabla13[[#This Row],[ 0207149400]]+Tabla13[[#This Row],[ 0207149900]]+Tabla13[[#This Row],[ 0207240000]]+Tabla13[[#This Row],[ 0207269000]]+Tabla13[[#This Row],[ 0207279000]]+Tabla13[[#This Row],[ 0407110000]]+Tabla13[[#This Row],[ 0407190000]])</f>
        <v>82718</v>
      </c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</row>
    <row r="131" spans="1:47" x14ac:dyDescent="0.25">
      <c r="A131" s="46" t="s">
        <v>491</v>
      </c>
      <c r="B131" s="9">
        <v>0</v>
      </c>
      <c r="C131" s="9">
        <v>54028.72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113400</v>
      </c>
      <c r="K131" s="9">
        <v>0</v>
      </c>
      <c r="L131" s="9">
        <v>0</v>
      </c>
      <c r="M131" s="9">
        <v>0</v>
      </c>
      <c r="N131" s="9">
        <v>0</v>
      </c>
      <c r="O131" s="9">
        <v>16128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f>+(Tabla13[[#This Row],[ 0207110000]]+Tabla13[[#This Row],[ 0207120000]]+Tabla13[[#This Row],[ 0207131000]]+Tabla13[[#This Row],[ 0207139100]]+Tabla13[[#This Row],[ 0207139200]]+Tabla13[[#This Row],[ 0207139300]]+Tabla13[[#This Row],[ 0207139400]]+Tabla13[[#This Row],[ 0207139900]]+Tabla13[[#This Row],[ 0207141000]]+Tabla13[[#This Row],[ 0207149100]]+Tabla13[[#This Row],[ 0207149200]]+Tabla13[[#This Row],[ 0207149300]]+Tabla13[[#This Row],[ 0207149400]]+Tabla13[[#This Row],[ 0207149900]]+Tabla13[[#This Row],[ 0207240000]]+Tabla13[[#This Row],[ 0207269000]]+Tabla13[[#This Row],[ 0207279000]]+Tabla13[[#This Row],[ 0407110000]]+Tabla13[[#This Row],[ 0407190000]])</f>
        <v>183556.72</v>
      </c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</row>
    <row r="132" spans="1:47" x14ac:dyDescent="0.25">
      <c r="A132" s="46" t="s">
        <v>493</v>
      </c>
      <c r="B132" s="9">
        <v>0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75600</v>
      </c>
      <c r="K132" s="9">
        <v>0</v>
      </c>
      <c r="L132" s="9">
        <v>29510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f>+(Tabla13[[#This Row],[ 0207110000]]+Tabla13[[#This Row],[ 0207120000]]+Tabla13[[#This Row],[ 0207131000]]+Tabla13[[#This Row],[ 0207139100]]+Tabla13[[#This Row],[ 0207139200]]+Tabla13[[#This Row],[ 0207139300]]+Tabla13[[#This Row],[ 0207139400]]+Tabla13[[#This Row],[ 0207139900]]+Tabla13[[#This Row],[ 0207141000]]+Tabla13[[#This Row],[ 0207149100]]+Tabla13[[#This Row],[ 0207149200]]+Tabla13[[#This Row],[ 0207149300]]+Tabla13[[#This Row],[ 0207149400]]+Tabla13[[#This Row],[ 0207149900]]+Tabla13[[#This Row],[ 0207240000]]+Tabla13[[#This Row],[ 0207269000]]+Tabla13[[#This Row],[ 0207279000]]+Tabla13[[#This Row],[ 0407110000]]+Tabla13[[#This Row],[ 0407190000]])</f>
        <v>105110</v>
      </c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</row>
    <row r="133" spans="1:47" x14ac:dyDescent="0.25">
      <c r="A133" s="46"/>
      <c r="B133" s="40">
        <f>SUBTOTAL(109,B121:B132)</f>
        <v>3934.94</v>
      </c>
      <c r="C133" s="40">
        <f t="shared" ref="C133:U133" si="9">SUBTOTAL(109,C121:C132)</f>
        <v>388417.72</v>
      </c>
      <c r="D133" s="40">
        <f t="shared" si="9"/>
        <v>0</v>
      </c>
      <c r="E133" s="40">
        <f t="shared" si="9"/>
        <v>0</v>
      </c>
      <c r="F133" s="40">
        <f t="shared" si="9"/>
        <v>6036.27</v>
      </c>
      <c r="G133" s="40">
        <f t="shared" si="9"/>
        <v>632.29999999999995</v>
      </c>
      <c r="H133" s="40">
        <f t="shared" si="9"/>
        <v>46.2</v>
      </c>
      <c r="I133" s="40">
        <f t="shared" si="9"/>
        <v>138.84</v>
      </c>
      <c r="J133" s="40">
        <f t="shared" si="9"/>
        <v>611606.25</v>
      </c>
      <c r="K133" s="40">
        <f t="shared" si="9"/>
        <v>82236.97</v>
      </c>
      <c r="L133" s="40">
        <f t="shared" si="9"/>
        <v>336479.79000000004</v>
      </c>
      <c r="M133" s="40">
        <f t="shared" si="9"/>
        <v>104.15</v>
      </c>
      <c r="N133" s="40">
        <f t="shared" si="9"/>
        <v>16128</v>
      </c>
      <c r="O133" s="40">
        <f t="shared" si="9"/>
        <v>81107.5</v>
      </c>
      <c r="P133" s="40">
        <f t="shared" si="9"/>
        <v>108</v>
      </c>
      <c r="Q133" s="40">
        <f t="shared" si="9"/>
        <v>0</v>
      </c>
      <c r="R133" s="40">
        <f t="shared" si="9"/>
        <v>0</v>
      </c>
      <c r="S133" s="40">
        <f t="shared" si="9"/>
        <v>0</v>
      </c>
      <c r="T133" s="40">
        <f t="shared" si="9"/>
        <v>0</v>
      </c>
      <c r="U133" s="40">
        <f t="shared" si="9"/>
        <v>1526976.93</v>
      </c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</row>
    <row r="134" spans="1:47" x14ac:dyDescent="0.25">
      <c r="A134" s="72" t="s">
        <v>494</v>
      </c>
      <c r="B134" s="102">
        <v>0</v>
      </c>
      <c r="C134" s="102">
        <v>0</v>
      </c>
      <c r="D134" s="102">
        <v>0</v>
      </c>
      <c r="E134" s="102">
        <v>0</v>
      </c>
      <c r="F134" s="102">
        <v>0</v>
      </c>
      <c r="G134" s="102">
        <v>0</v>
      </c>
      <c r="H134" s="102">
        <v>0</v>
      </c>
      <c r="I134" s="102">
        <v>0</v>
      </c>
      <c r="J134" s="102">
        <v>36146.25</v>
      </c>
      <c r="K134" s="102">
        <v>0</v>
      </c>
      <c r="L134" s="102">
        <v>29546</v>
      </c>
      <c r="M134" s="102">
        <v>0</v>
      </c>
      <c r="N134" s="102">
        <v>0</v>
      </c>
      <c r="O134" s="102">
        <v>16128</v>
      </c>
      <c r="P134" s="102">
        <v>0</v>
      </c>
      <c r="Q134" s="102">
        <v>0</v>
      </c>
      <c r="R134" s="102">
        <v>0</v>
      </c>
      <c r="S134" s="102">
        <v>0</v>
      </c>
      <c r="T134" s="102">
        <v>0</v>
      </c>
      <c r="U134" s="102">
        <v>81820.25</v>
      </c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</row>
    <row r="135" spans="1:47" x14ac:dyDescent="0.25">
      <c r="A135" s="72" t="s">
        <v>508</v>
      </c>
      <c r="B135" s="9">
        <v>0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27246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0</v>
      </c>
      <c r="U135" s="9">
        <v>27246</v>
      </c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</row>
    <row r="136" spans="1:47" x14ac:dyDescent="0.25">
      <c r="A136" s="72" t="s">
        <v>510</v>
      </c>
      <c r="B136" s="9">
        <v>0</v>
      </c>
      <c r="C136" s="9">
        <v>668.8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255.5</v>
      </c>
      <c r="L136" s="9">
        <v>27674</v>
      </c>
      <c r="M136" s="9">
        <v>0</v>
      </c>
      <c r="N136" s="9">
        <v>186.75</v>
      </c>
      <c r="O136" s="9">
        <v>50</v>
      </c>
      <c r="P136" s="9">
        <v>0</v>
      </c>
      <c r="Q136" s="9">
        <v>0</v>
      </c>
      <c r="R136" s="9">
        <v>0</v>
      </c>
      <c r="S136" s="9">
        <v>175.32</v>
      </c>
      <c r="T136" s="9">
        <v>0</v>
      </c>
      <c r="U136" s="9">
        <v>29010.37</v>
      </c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</row>
    <row r="137" spans="1:47" x14ac:dyDescent="0.25">
      <c r="A137" s="72" t="s">
        <v>512</v>
      </c>
      <c r="B137" s="9">
        <v>0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27946</v>
      </c>
      <c r="M137" s="9">
        <v>0</v>
      </c>
      <c r="N137" s="9">
        <v>0</v>
      </c>
      <c r="O137" s="9">
        <v>32256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60202</v>
      </c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</row>
    <row r="138" spans="1:47" x14ac:dyDescent="0.25">
      <c r="A138" s="72" t="s">
        <v>514</v>
      </c>
      <c r="B138" s="9">
        <v>0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61266.879999999997</v>
      </c>
      <c r="K138" s="9">
        <v>0</v>
      </c>
      <c r="L138" s="9">
        <v>86320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147586.88</v>
      </c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</row>
    <row r="139" spans="1:47" x14ac:dyDescent="0.25">
      <c r="A139" s="72" t="s">
        <v>516</v>
      </c>
      <c r="B139" s="9">
        <v>0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90364.32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90364.32</v>
      </c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</row>
    <row r="140" spans="1:47" x14ac:dyDescent="0.25">
      <c r="A140" s="72" t="s">
        <v>518</v>
      </c>
      <c r="B140" s="9">
        <v>0</v>
      </c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22314.16</v>
      </c>
      <c r="K140" s="9">
        <v>0</v>
      </c>
      <c r="L140" s="9">
        <v>29952</v>
      </c>
      <c r="M140" s="9">
        <v>26851.47</v>
      </c>
      <c r="N140" s="9">
        <v>0</v>
      </c>
      <c r="O140" s="9">
        <v>32256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111373.63</v>
      </c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</row>
    <row r="141" spans="1:47" x14ac:dyDescent="0.25">
      <c r="A141" s="72" t="s">
        <v>520</v>
      </c>
      <c r="B141" s="9">
        <v>0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14154</v>
      </c>
      <c r="K141" s="9">
        <v>0</v>
      </c>
      <c r="L141" s="9">
        <v>28797</v>
      </c>
      <c r="M141" s="9">
        <v>138060</v>
      </c>
      <c r="N141" s="9">
        <v>0</v>
      </c>
      <c r="O141" s="9">
        <v>12026.67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193037.67</v>
      </c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</row>
    <row r="142" spans="1:47" x14ac:dyDescent="0.25">
      <c r="A142" s="72" t="s">
        <v>522</v>
      </c>
      <c r="B142" s="9">
        <v>0</v>
      </c>
      <c r="C142" s="9">
        <v>34470.04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89140.32</v>
      </c>
      <c r="M142" s="9">
        <v>18480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142090.35999999999</v>
      </c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</row>
    <row r="143" spans="1:47" x14ac:dyDescent="0.25">
      <c r="A143" s="72" t="s">
        <v>524</v>
      </c>
      <c r="B143" s="9">
        <v>0</v>
      </c>
      <c r="C143" s="9">
        <v>52268.09</v>
      </c>
      <c r="D143" s="9">
        <v>0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4410</v>
      </c>
      <c r="K143" s="9">
        <v>0</v>
      </c>
      <c r="L143" s="9">
        <v>29037</v>
      </c>
      <c r="M143" s="9">
        <v>14422.4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100137.49</v>
      </c>
    </row>
    <row r="144" spans="1:47" x14ac:dyDescent="0.25">
      <c r="A144" s="72" t="s">
        <v>526</v>
      </c>
      <c r="B144" s="9">
        <v>0</v>
      </c>
      <c r="C144" s="9">
        <v>46773.279999999999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18480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65253.279999999999</v>
      </c>
    </row>
    <row r="145" spans="1:21" x14ac:dyDescent="0.25">
      <c r="A145" s="72" t="s">
        <v>528</v>
      </c>
      <c r="B145" s="9">
        <v>0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91551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91551</v>
      </c>
    </row>
    <row r="146" spans="1:21" x14ac:dyDescent="0.25">
      <c r="A146" s="159"/>
      <c r="B146" s="40">
        <f>SUBTOTAL(109,B134:B145)</f>
        <v>0</v>
      </c>
      <c r="C146" s="40">
        <f t="shared" ref="C146:L146" si="10">SUBTOTAL(109,C134:C145)</f>
        <v>134180.21</v>
      </c>
      <c r="D146" s="40">
        <f t="shared" si="10"/>
        <v>0</v>
      </c>
      <c r="E146" s="40">
        <f t="shared" si="10"/>
        <v>0</v>
      </c>
      <c r="F146" s="40">
        <f t="shared" si="10"/>
        <v>0</v>
      </c>
      <c r="G146" s="40">
        <f t="shared" si="10"/>
        <v>0</v>
      </c>
      <c r="H146" s="40">
        <f t="shared" si="10"/>
        <v>0</v>
      </c>
      <c r="I146" s="40">
        <f t="shared" si="10"/>
        <v>0</v>
      </c>
      <c r="J146" s="40">
        <f t="shared" si="10"/>
        <v>138291.29</v>
      </c>
      <c r="K146" s="40">
        <f t="shared" si="10"/>
        <v>255.5</v>
      </c>
      <c r="L146" s="40">
        <f t="shared" si="10"/>
        <v>557573.64</v>
      </c>
      <c r="M146" s="40">
        <f>SUBTOTAL(109,M134:M145)</f>
        <v>216293.87</v>
      </c>
      <c r="N146" s="40">
        <f t="shared" ref="N146" si="11">SUBTOTAL(109,N134:N145)</f>
        <v>186.75</v>
      </c>
      <c r="O146" s="40">
        <f t="shared" ref="O146" si="12">SUBTOTAL(109,O134:O145)</f>
        <v>92716.67</v>
      </c>
      <c r="P146" s="40">
        <f t="shared" ref="P146" si="13">SUBTOTAL(109,P134:P145)</f>
        <v>0</v>
      </c>
      <c r="Q146" s="40">
        <f t="shared" ref="Q146" si="14">SUBTOTAL(109,Q134:Q145)</f>
        <v>0</v>
      </c>
      <c r="R146" s="40">
        <f t="shared" ref="R146" si="15">SUBTOTAL(109,R134:R145)</f>
        <v>0</v>
      </c>
      <c r="S146" s="40">
        <f t="shared" ref="S146" si="16">SUBTOTAL(109,S134:S145)</f>
        <v>175.32</v>
      </c>
      <c r="T146" s="40">
        <f t="shared" ref="T146" si="17">SUBTOTAL(109,T134:T145)</f>
        <v>0</v>
      </c>
      <c r="U146" s="40">
        <f t="shared" ref="U146" si="18">SUBTOTAL(109,U134:U145)</f>
        <v>1139673.25</v>
      </c>
    </row>
    <row r="147" spans="1:21" x14ac:dyDescent="0.25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8.75" x14ac:dyDescent="0.3">
      <c r="A148" s="17" t="s">
        <v>242</v>
      </c>
      <c r="B148" s="18"/>
      <c r="C148" s="18"/>
      <c r="D148" s="18"/>
      <c r="E148" s="18"/>
    </row>
    <row r="149" spans="1:21" ht="18.75" x14ac:dyDescent="0.3">
      <c r="A149" s="121" t="s">
        <v>530</v>
      </c>
      <c r="B149" s="18"/>
      <c r="C149" s="18"/>
      <c r="D149" s="18"/>
      <c r="E149" s="18"/>
    </row>
  </sheetData>
  <sheetProtection password="9E07" sheet="1" objects="1" scenarios="1"/>
  <mergeCells count="1">
    <mergeCell ref="A1:U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sheetProtection password="9E07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V149"/>
  <sheetViews>
    <sheetView workbookViewId="0">
      <pane ySplit="3" topLeftCell="A127" activePane="bottomLeft" state="frozen"/>
      <selection activeCell="A85" sqref="A85"/>
      <selection pane="bottomLeft" activeCell="L148" sqref="L148"/>
    </sheetView>
  </sheetViews>
  <sheetFormatPr baseColWidth="10" defaultRowHeight="15" x14ac:dyDescent="0.25"/>
  <cols>
    <col min="2" max="2" width="13.7109375" customWidth="1"/>
    <col min="3" max="3" width="11.7109375" bestFit="1" customWidth="1"/>
    <col min="4" max="4" width="14.140625" bestFit="1" customWidth="1"/>
    <col min="5" max="5" width="13.7109375" customWidth="1"/>
    <col min="6" max="6" width="15.28515625" bestFit="1" customWidth="1"/>
    <col min="7" max="7" width="13.85546875" bestFit="1" customWidth="1"/>
    <col min="8" max="9" width="11.7109375" bestFit="1" customWidth="1"/>
    <col min="10" max="10" width="14" bestFit="1" customWidth="1"/>
    <col min="11" max="11" width="11.7109375" bestFit="1" customWidth="1"/>
    <col min="12" max="12" width="11.85546875" customWidth="1"/>
    <col min="13" max="13" width="14.5703125" customWidth="1"/>
  </cols>
  <sheetData>
    <row r="1" spans="1:48" ht="41.25" customHeight="1" x14ac:dyDescent="0.35">
      <c r="A1" s="160" t="s">
        <v>496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48" x14ac:dyDescent="0.25">
      <c r="A2" s="2" t="s">
        <v>110</v>
      </c>
      <c r="B2" s="23" t="s">
        <v>318</v>
      </c>
      <c r="C2" s="23" t="s">
        <v>322</v>
      </c>
      <c r="D2" s="23" t="s">
        <v>319</v>
      </c>
      <c r="E2" s="23" t="s">
        <v>320</v>
      </c>
      <c r="F2" s="23" t="s">
        <v>323</v>
      </c>
      <c r="G2" s="23" t="s">
        <v>324</v>
      </c>
      <c r="H2" s="23" t="s">
        <v>325</v>
      </c>
      <c r="I2" s="23" t="s">
        <v>326</v>
      </c>
      <c r="J2" s="23" t="s">
        <v>321</v>
      </c>
      <c r="K2" s="23" t="s">
        <v>327</v>
      </c>
      <c r="L2" s="23" t="s">
        <v>328</v>
      </c>
      <c r="M2" s="4" t="s">
        <v>109</v>
      </c>
    </row>
    <row r="3" spans="1:48" x14ac:dyDescent="0.25">
      <c r="A3" s="4" t="s">
        <v>241</v>
      </c>
      <c r="B3" s="3" t="s">
        <v>111</v>
      </c>
      <c r="C3" s="3" t="s">
        <v>112</v>
      </c>
      <c r="D3" s="3" t="s">
        <v>113</v>
      </c>
      <c r="E3" s="3" t="s">
        <v>72</v>
      </c>
      <c r="F3" s="3" t="s">
        <v>72</v>
      </c>
      <c r="G3" s="3" t="s">
        <v>114</v>
      </c>
      <c r="H3" s="3" t="s">
        <v>115</v>
      </c>
      <c r="I3" s="3" t="s">
        <v>79</v>
      </c>
      <c r="J3" s="23" t="s">
        <v>79</v>
      </c>
      <c r="K3" s="3" t="s">
        <v>116</v>
      </c>
      <c r="L3" s="3" t="s">
        <v>75</v>
      </c>
      <c r="M3" s="2"/>
    </row>
    <row r="4" spans="1:48" x14ac:dyDescent="0.25">
      <c r="A4" s="4" t="s">
        <v>0</v>
      </c>
      <c r="B4" s="5">
        <v>18717.48</v>
      </c>
      <c r="C4" s="5">
        <v>8185.78</v>
      </c>
      <c r="D4" s="5">
        <v>557642.26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6">
        <v>584545.52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x14ac:dyDescent="0.25">
      <c r="A5" s="4" t="s">
        <v>1</v>
      </c>
      <c r="B5" s="5">
        <v>21243.360000000001</v>
      </c>
      <c r="C5" s="5">
        <v>5972.4</v>
      </c>
      <c r="D5" s="5">
        <v>147825.20000000001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157500</v>
      </c>
      <c r="K5" s="5">
        <v>0</v>
      </c>
      <c r="L5" s="5">
        <v>0</v>
      </c>
      <c r="M5" s="6">
        <v>332540.96000000002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 x14ac:dyDescent="0.25">
      <c r="A6" s="4" t="s">
        <v>2</v>
      </c>
      <c r="B6" s="5">
        <v>4385.24</v>
      </c>
      <c r="C6" s="5">
        <v>6048</v>
      </c>
      <c r="D6" s="5">
        <v>423008.72</v>
      </c>
      <c r="E6" s="5">
        <v>0</v>
      </c>
      <c r="F6" s="5">
        <v>0</v>
      </c>
      <c r="G6" s="5">
        <v>0</v>
      </c>
      <c r="H6" s="5">
        <v>26400</v>
      </c>
      <c r="I6" s="5">
        <v>0</v>
      </c>
      <c r="J6" s="5">
        <v>274800</v>
      </c>
      <c r="K6" s="5">
        <v>0</v>
      </c>
      <c r="L6" s="5">
        <v>0</v>
      </c>
      <c r="M6" s="6">
        <v>734641.96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x14ac:dyDescent="0.25">
      <c r="A7" s="4" t="s">
        <v>3</v>
      </c>
      <c r="B7" s="5">
        <v>17008.28</v>
      </c>
      <c r="C7" s="5">
        <v>12017.3</v>
      </c>
      <c r="D7" s="5">
        <v>624890.82999999996</v>
      </c>
      <c r="E7" s="5">
        <v>0</v>
      </c>
      <c r="F7" s="5">
        <v>0</v>
      </c>
      <c r="G7" s="5">
        <v>0</v>
      </c>
      <c r="H7" s="5">
        <v>11473</v>
      </c>
      <c r="I7" s="5">
        <v>0</v>
      </c>
      <c r="J7" s="5">
        <v>257400</v>
      </c>
      <c r="K7" s="5">
        <v>0</v>
      </c>
      <c r="L7" s="5">
        <v>0</v>
      </c>
      <c r="M7" s="6">
        <v>922789.41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 x14ac:dyDescent="0.25">
      <c r="A8" s="4" t="s">
        <v>4</v>
      </c>
      <c r="B8" s="5">
        <v>15772.96</v>
      </c>
      <c r="C8" s="5">
        <v>5406.98</v>
      </c>
      <c r="D8" s="5">
        <v>520564.97</v>
      </c>
      <c r="E8" s="5">
        <v>0</v>
      </c>
      <c r="F8" s="5">
        <v>0</v>
      </c>
      <c r="G8" s="5">
        <v>0</v>
      </c>
      <c r="H8" s="5">
        <v>0</v>
      </c>
      <c r="I8" s="5">
        <v>8450</v>
      </c>
      <c r="J8" s="5">
        <v>429440</v>
      </c>
      <c r="K8" s="5">
        <v>0</v>
      </c>
      <c r="L8" s="5">
        <v>0</v>
      </c>
      <c r="M8" s="6">
        <v>979634.91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 x14ac:dyDescent="0.25">
      <c r="A9" s="4" t="s">
        <v>5</v>
      </c>
      <c r="B9" s="5">
        <v>30388.05</v>
      </c>
      <c r="C9" s="5">
        <v>3165.65</v>
      </c>
      <c r="D9" s="5">
        <v>410863.51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533400</v>
      </c>
      <c r="K9" s="5">
        <v>0</v>
      </c>
      <c r="L9" s="5">
        <v>0</v>
      </c>
      <c r="M9" s="6">
        <v>977817.21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 x14ac:dyDescent="0.25">
      <c r="A10" s="4" t="s">
        <v>6</v>
      </c>
      <c r="B10" s="5">
        <v>11859.21</v>
      </c>
      <c r="C10" s="5">
        <v>0</v>
      </c>
      <c r="D10" s="5">
        <v>400601.9</v>
      </c>
      <c r="E10" s="5">
        <v>0</v>
      </c>
      <c r="F10" s="5">
        <v>0</v>
      </c>
      <c r="G10" s="5">
        <v>0</v>
      </c>
      <c r="H10" s="5">
        <v>506800</v>
      </c>
      <c r="I10" s="5">
        <v>0</v>
      </c>
      <c r="J10" s="5">
        <v>0</v>
      </c>
      <c r="K10" s="5">
        <v>0</v>
      </c>
      <c r="L10" s="5">
        <v>0</v>
      </c>
      <c r="M10" s="6">
        <v>919261.11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 x14ac:dyDescent="0.25">
      <c r="A11" s="4" t="s">
        <v>7</v>
      </c>
      <c r="B11" s="5">
        <v>4809.63</v>
      </c>
      <c r="C11" s="5">
        <v>5580.39</v>
      </c>
      <c r="D11" s="5">
        <v>319508.34000000003</v>
      </c>
      <c r="E11" s="5">
        <v>0</v>
      </c>
      <c r="F11" s="5">
        <v>0</v>
      </c>
      <c r="G11" s="5">
        <v>0</v>
      </c>
      <c r="H11" s="5">
        <v>305000</v>
      </c>
      <c r="I11" s="5">
        <v>0</v>
      </c>
      <c r="J11" s="5">
        <v>609572.80000000005</v>
      </c>
      <c r="K11" s="5">
        <v>0</v>
      </c>
      <c r="L11" s="5">
        <v>78200</v>
      </c>
      <c r="M11" s="6">
        <v>1322671.1599999999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 x14ac:dyDescent="0.25">
      <c r="A12" s="4" t="s">
        <v>8</v>
      </c>
      <c r="B12" s="5">
        <v>9187.56</v>
      </c>
      <c r="C12" s="5">
        <v>9525</v>
      </c>
      <c r="D12" s="5">
        <v>301133.09999999998</v>
      </c>
      <c r="E12" s="5">
        <v>0</v>
      </c>
      <c r="F12" s="5">
        <v>0</v>
      </c>
      <c r="G12" s="5">
        <v>0</v>
      </c>
      <c r="H12" s="5">
        <v>37900</v>
      </c>
      <c r="I12" s="5">
        <v>0</v>
      </c>
      <c r="J12" s="5">
        <v>605222.80000000005</v>
      </c>
      <c r="K12" s="5">
        <v>0</v>
      </c>
      <c r="L12" s="5">
        <v>69750</v>
      </c>
      <c r="M12" s="6">
        <v>1032718.46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 x14ac:dyDescent="0.25">
      <c r="A13" s="4" t="s">
        <v>9</v>
      </c>
      <c r="B13" s="5">
        <v>8803.59</v>
      </c>
      <c r="C13" s="5">
        <v>11013</v>
      </c>
      <c r="D13" s="5">
        <v>451978.91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504382</v>
      </c>
      <c r="K13" s="5">
        <v>0</v>
      </c>
      <c r="L13" s="5">
        <v>78282</v>
      </c>
      <c r="M13" s="6">
        <v>1054459.5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 x14ac:dyDescent="0.25">
      <c r="A14" s="4" t="s">
        <v>10</v>
      </c>
      <c r="B14" s="5">
        <v>4815.72</v>
      </c>
      <c r="C14" s="5">
        <v>5734.34</v>
      </c>
      <c r="D14" s="5">
        <v>164309.73000000001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361910</v>
      </c>
      <c r="K14" s="5">
        <v>0</v>
      </c>
      <c r="L14" s="5">
        <v>67800</v>
      </c>
      <c r="M14" s="6">
        <v>604569.79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 x14ac:dyDescent="0.25">
      <c r="A15" s="4" t="s">
        <v>11</v>
      </c>
      <c r="B15" s="5">
        <v>25956</v>
      </c>
      <c r="C15" s="5">
        <v>240</v>
      </c>
      <c r="D15" s="5">
        <v>334242.34999999998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257200</v>
      </c>
      <c r="K15" s="5">
        <v>0</v>
      </c>
      <c r="L15" s="5">
        <v>0</v>
      </c>
      <c r="M15" s="6">
        <v>617638.35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 x14ac:dyDescent="0.25">
      <c r="A16" s="4"/>
      <c r="B16" s="40">
        <f>SUBTOTAL(109,B4:B15)</f>
        <v>172947.08</v>
      </c>
      <c r="C16" s="40">
        <f t="shared" ref="C16:M16" si="0">SUBTOTAL(109,C4:C15)</f>
        <v>72888.84</v>
      </c>
      <c r="D16" s="40">
        <f t="shared" si="0"/>
        <v>4656569.8199999994</v>
      </c>
      <c r="E16" s="40">
        <f t="shared" si="0"/>
        <v>0</v>
      </c>
      <c r="F16" s="40">
        <v>0</v>
      </c>
      <c r="G16" s="40">
        <f t="shared" si="0"/>
        <v>0</v>
      </c>
      <c r="H16" s="40">
        <f t="shared" si="0"/>
        <v>887573</v>
      </c>
      <c r="I16" s="40">
        <f t="shared" si="0"/>
        <v>8450</v>
      </c>
      <c r="J16" s="40">
        <f t="shared" si="0"/>
        <v>3990827.5999999996</v>
      </c>
      <c r="K16" s="40">
        <f t="shared" si="0"/>
        <v>0</v>
      </c>
      <c r="L16" s="40">
        <f t="shared" si="0"/>
        <v>294032</v>
      </c>
      <c r="M16" s="13">
        <f t="shared" si="0"/>
        <v>10083288.340000002</v>
      </c>
    </row>
    <row r="17" spans="1:48" x14ac:dyDescent="0.25">
      <c r="A17" s="4" t="s">
        <v>12</v>
      </c>
      <c r="B17" s="5">
        <v>4106.3999999999996</v>
      </c>
      <c r="C17" s="5">
        <v>2880</v>
      </c>
      <c r="D17" s="5">
        <v>334722.12</v>
      </c>
      <c r="E17" s="5">
        <v>0</v>
      </c>
      <c r="F17" s="5">
        <v>0</v>
      </c>
      <c r="G17" s="5">
        <v>0</v>
      </c>
      <c r="H17" s="5">
        <v>270780</v>
      </c>
      <c r="I17" s="5">
        <v>0</v>
      </c>
      <c r="J17" s="5">
        <v>153300</v>
      </c>
      <c r="K17" s="5">
        <v>0</v>
      </c>
      <c r="L17" s="5">
        <v>0</v>
      </c>
      <c r="M17" s="6">
        <v>765788.52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 x14ac:dyDescent="0.25">
      <c r="A18" s="4" t="s">
        <v>13</v>
      </c>
      <c r="B18" s="5">
        <v>20548.599999999999</v>
      </c>
      <c r="C18" s="5">
        <v>13494.4</v>
      </c>
      <c r="D18" s="5">
        <v>190514.4</v>
      </c>
      <c r="E18" s="5">
        <v>0</v>
      </c>
      <c r="F18" s="5">
        <v>0</v>
      </c>
      <c r="G18" s="5">
        <v>0</v>
      </c>
      <c r="H18" s="5">
        <v>235325</v>
      </c>
      <c r="I18" s="5">
        <v>0</v>
      </c>
      <c r="J18" s="5">
        <v>292662</v>
      </c>
      <c r="K18" s="5">
        <v>0</v>
      </c>
      <c r="L18" s="5">
        <v>9600</v>
      </c>
      <c r="M18" s="6">
        <v>762144.4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 x14ac:dyDescent="0.25">
      <c r="A19" s="4" t="s">
        <v>14</v>
      </c>
      <c r="B19" s="5">
        <v>25174.44</v>
      </c>
      <c r="C19" s="5">
        <v>1993.2</v>
      </c>
      <c r="D19" s="5">
        <v>269386.71999999997</v>
      </c>
      <c r="E19" s="5">
        <v>0</v>
      </c>
      <c r="F19" s="5">
        <v>0</v>
      </c>
      <c r="G19" s="5">
        <v>0</v>
      </c>
      <c r="H19" s="5">
        <v>194140.09</v>
      </c>
      <c r="I19" s="5">
        <v>0</v>
      </c>
      <c r="J19" s="5">
        <v>34200</v>
      </c>
      <c r="K19" s="5">
        <v>0</v>
      </c>
      <c r="L19" s="5">
        <v>0</v>
      </c>
      <c r="M19" s="6">
        <v>524894.44999999995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 x14ac:dyDescent="0.25">
      <c r="A20" s="4" t="s">
        <v>15</v>
      </c>
      <c r="B20" s="5">
        <v>2909.22</v>
      </c>
      <c r="C20" s="5">
        <v>10146.51</v>
      </c>
      <c r="D20" s="5">
        <v>124255.52</v>
      </c>
      <c r="E20" s="5">
        <v>0</v>
      </c>
      <c r="F20" s="5">
        <v>0</v>
      </c>
      <c r="G20" s="5">
        <v>0</v>
      </c>
      <c r="H20" s="5">
        <v>4080</v>
      </c>
      <c r="I20" s="5">
        <v>0</v>
      </c>
      <c r="J20" s="5">
        <v>121618</v>
      </c>
      <c r="K20" s="5">
        <v>0</v>
      </c>
      <c r="L20" s="5">
        <v>0</v>
      </c>
      <c r="M20" s="6">
        <v>263009.25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 x14ac:dyDescent="0.25">
      <c r="A21" s="4" t="s">
        <v>16</v>
      </c>
      <c r="B21" s="5">
        <v>8141.56</v>
      </c>
      <c r="C21" s="5">
        <v>11077.56</v>
      </c>
      <c r="D21" s="5">
        <v>337834.72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93100</v>
      </c>
      <c r="K21" s="5">
        <v>0</v>
      </c>
      <c r="L21" s="5">
        <v>0</v>
      </c>
      <c r="M21" s="6">
        <v>450153.84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 x14ac:dyDescent="0.25">
      <c r="A22" s="4" t="s">
        <v>17</v>
      </c>
      <c r="B22" s="5">
        <v>15768.2</v>
      </c>
      <c r="C22" s="5">
        <v>10951.22</v>
      </c>
      <c r="D22" s="5">
        <v>350744.93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34002</v>
      </c>
      <c r="K22" s="5">
        <v>0</v>
      </c>
      <c r="L22" s="5">
        <v>0</v>
      </c>
      <c r="M22" s="6">
        <v>411466.35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 x14ac:dyDescent="0.25">
      <c r="A23" s="4" t="s">
        <v>18</v>
      </c>
      <c r="B23" s="5">
        <v>12343.2</v>
      </c>
      <c r="C23" s="5">
        <v>2793.78</v>
      </c>
      <c r="D23" s="5">
        <v>275795.09000000003</v>
      </c>
      <c r="E23" s="5">
        <v>0</v>
      </c>
      <c r="F23" s="5">
        <v>0</v>
      </c>
      <c r="G23" s="5">
        <v>0</v>
      </c>
      <c r="H23" s="5">
        <v>10160</v>
      </c>
      <c r="I23" s="5">
        <v>0</v>
      </c>
      <c r="J23" s="5">
        <v>29600</v>
      </c>
      <c r="K23" s="5">
        <v>0</v>
      </c>
      <c r="L23" s="5">
        <v>6250</v>
      </c>
      <c r="M23" s="6">
        <v>336942.07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 x14ac:dyDescent="0.25">
      <c r="A24" s="4" t="s">
        <v>19</v>
      </c>
      <c r="B24" s="5">
        <v>3122.29</v>
      </c>
      <c r="C24" s="5">
        <v>320</v>
      </c>
      <c r="D24" s="5">
        <v>220474.2</v>
      </c>
      <c r="E24" s="5">
        <v>0</v>
      </c>
      <c r="F24" s="5">
        <v>0</v>
      </c>
      <c r="G24" s="5">
        <v>0</v>
      </c>
      <c r="H24" s="5">
        <v>10160</v>
      </c>
      <c r="I24" s="5">
        <v>0</v>
      </c>
      <c r="J24" s="5">
        <v>144550</v>
      </c>
      <c r="K24" s="5">
        <v>0</v>
      </c>
      <c r="L24" s="5">
        <v>0</v>
      </c>
      <c r="M24" s="6">
        <v>378626.49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 x14ac:dyDescent="0.25">
      <c r="A25" s="4" t="s">
        <v>20</v>
      </c>
      <c r="B25" s="5">
        <v>2543.64</v>
      </c>
      <c r="C25" s="5">
        <v>1720</v>
      </c>
      <c r="D25" s="5">
        <v>124556.64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93800</v>
      </c>
      <c r="K25" s="5">
        <v>0</v>
      </c>
      <c r="L25" s="5">
        <v>0</v>
      </c>
      <c r="M25" s="6">
        <v>222620.28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 x14ac:dyDescent="0.25">
      <c r="A26" s="4" t="s">
        <v>21</v>
      </c>
      <c r="B26" s="5">
        <v>25100.240000000002</v>
      </c>
      <c r="C26" s="5">
        <v>1720</v>
      </c>
      <c r="D26" s="5">
        <v>243967.6</v>
      </c>
      <c r="E26" s="5">
        <v>0</v>
      </c>
      <c r="F26" s="5">
        <v>0</v>
      </c>
      <c r="G26" s="5">
        <v>0</v>
      </c>
      <c r="H26" s="5">
        <v>0</v>
      </c>
      <c r="I26" s="5">
        <v>216.48</v>
      </c>
      <c r="J26" s="5">
        <v>193000</v>
      </c>
      <c r="K26" s="5">
        <v>8460</v>
      </c>
      <c r="L26" s="5">
        <v>0</v>
      </c>
      <c r="M26" s="6">
        <v>472464.32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 x14ac:dyDescent="0.25">
      <c r="A27" s="4" t="s">
        <v>22</v>
      </c>
      <c r="B27" s="5">
        <v>10405.08</v>
      </c>
      <c r="C27" s="5">
        <v>1712.76</v>
      </c>
      <c r="D27" s="5">
        <v>93378.65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236860</v>
      </c>
      <c r="K27" s="5">
        <v>0</v>
      </c>
      <c r="L27" s="5">
        <v>0</v>
      </c>
      <c r="M27" s="6">
        <v>342356.49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 x14ac:dyDescent="0.25">
      <c r="A28" s="4" t="s">
        <v>23</v>
      </c>
      <c r="B28" s="5">
        <v>7972.56</v>
      </c>
      <c r="C28" s="5">
        <v>1712.76</v>
      </c>
      <c r="D28" s="5">
        <v>105129.05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278060</v>
      </c>
      <c r="K28" s="5">
        <v>0</v>
      </c>
      <c r="L28" s="5">
        <v>0</v>
      </c>
      <c r="M28" s="6">
        <v>392874.37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 x14ac:dyDescent="0.25">
      <c r="A29" s="4"/>
      <c r="B29" s="40">
        <f>SUBTOTAL(109,B17:B28)</f>
        <v>138135.43</v>
      </c>
      <c r="C29" s="40">
        <f t="shared" ref="C29:M29" si="1">SUBTOTAL(109,C17:C28)</f>
        <v>60522.19</v>
      </c>
      <c r="D29" s="40">
        <f t="shared" si="1"/>
        <v>2670759.64</v>
      </c>
      <c r="E29" s="40">
        <f t="shared" si="1"/>
        <v>0</v>
      </c>
      <c r="F29" s="40">
        <v>0</v>
      </c>
      <c r="G29" s="40">
        <f t="shared" si="1"/>
        <v>0</v>
      </c>
      <c r="H29" s="40">
        <f t="shared" si="1"/>
        <v>724645.09</v>
      </c>
      <c r="I29" s="40">
        <f t="shared" si="1"/>
        <v>216.48</v>
      </c>
      <c r="J29" s="40">
        <f t="shared" si="1"/>
        <v>1704752</v>
      </c>
      <c r="K29" s="40">
        <f t="shared" si="1"/>
        <v>8460</v>
      </c>
      <c r="L29" s="40">
        <f t="shared" si="1"/>
        <v>15850</v>
      </c>
      <c r="M29" s="13">
        <f t="shared" si="1"/>
        <v>5323340.83</v>
      </c>
    </row>
    <row r="30" spans="1:48" x14ac:dyDescent="0.25">
      <c r="A30" s="4" t="s">
        <v>24</v>
      </c>
      <c r="B30" s="5">
        <v>8035.2</v>
      </c>
      <c r="C30" s="5">
        <v>0</v>
      </c>
      <c r="D30" s="5">
        <v>100871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359210</v>
      </c>
      <c r="K30" s="5">
        <v>0</v>
      </c>
      <c r="L30" s="5">
        <v>0</v>
      </c>
      <c r="M30" s="6">
        <v>468116.2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 x14ac:dyDescent="0.25">
      <c r="A31" s="4" t="s">
        <v>25</v>
      </c>
      <c r="B31" s="5">
        <v>0</v>
      </c>
      <c r="C31" s="5">
        <v>0</v>
      </c>
      <c r="D31" s="5">
        <v>214896.5</v>
      </c>
      <c r="E31" s="5">
        <v>0</v>
      </c>
      <c r="F31" s="5">
        <v>0</v>
      </c>
      <c r="G31" s="5">
        <v>0</v>
      </c>
      <c r="H31" s="5">
        <v>65094</v>
      </c>
      <c r="I31" s="5">
        <v>0</v>
      </c>
      <c r="J31" s="5">
        <v>604596</v>
      </c>
      <c r="K31" s="5">
        <v>38700</v>
      </c>
      <c r="L31" s="5">
        <v>0</v>
      </c>
      <c r="M31" s="6">
        <v>923286.5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 x14ac:dyDescent="0.25">
      <c r="A32" s="4" t="s">
        <v>26</v>
      </c>
      <c r="B32" s="5">
        <v>17994.810000000001</v>
      </c>
      <c r="C32" s="5">
        <v>4335.2</v>
      </c>
      <c r="D32" s="5">
        <v>921334.81</v>
      </c>
      <c r="E32" s="5">
        <v>0</v>
      </c>
      <c r="F32" s="5">
        <v>0</v>
      </c>
      <c r="G32" s="5">
        <v>16677.8</v>
      </c>
      <c r="H32" s="5">
        <v>0</v>
      </c>
      <c r="I32" s="5">
        <v>0</v>
      </c>
      <c r="J32" s="5">
        <v>827759.25</v>
      </c>
      <c r="K32" s="5">
        <v>12900</v>
      </c>
      <c r="L32" s="5">
        <v>0</v>
      </c>
      <c r="M32" s="6">
        <v>1801001.87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 x14ac:dyDescent="0.25">
      <c r="A33" s="4" t="s">
        <v>27</v>
      </c>
      <c r="B33" s="5">
        <v>4517.78</v>
      </c>
      <c r="C33" s="5">
        <v>52585.16</v>
      </c>
      <c r="D33" s="5">
        <v>842753.16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346868.25</v>
      </c>
      <c r="K33" s="5">
        <v>0</v>
      </c>
      <c r="L33" s="5">
        <v>0</v>
      </c>
      <c r="M33" s="6">
        <v>1246724.3500000001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 x14ac:dyDescent="0.25">
      <c r="A34" s="4" t="s">
        <v>28</v>
      </c>
      <c r="B34" s="5">
        <v>31755.919999999998</v>
      </c>
      <c r="C34" s="5">
        <v>5725.12</v>
      </c>
      <c r="D34" s="5">
        <v>1269957.53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398074</v>
      </c>
      <c r="K34" s="5">
        <v>0</v>
      </c>
      <c r="L34" s="5">
        <v>0</v>
      </c>
      <c r="M34" s="6">
        <v>1705512.57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 x14ac:dyDescent="0.25">
      <c r="A35" s="4" t="s">
        <v>29</v>
      </c>
      <c r="B35" s="5">
        <v>5395.32</v>
      </c>
      <c r="C35" s="5">
        <v>27500</v>
      </c>
      <c r="D35" s="5">
        <v>839963.33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616971</v>
      </c>
      <c r="K35" s="5">
        <v>0</v>
      </c>
      <c r="L35" s="5">
        <v>0</v>
      </c>
      <c r="M35" s="6">
        <v>1489829.65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 x14ac:dyDescent="0.25">
      <c r="A36" s="4" t="s">
        <v>30</v>
      </c>
      <c r="B36" s="5">
        <v>14571.19</v>
      </c>
      <c r="C36" s="5">
        <v>33395</v>
      </c>
      <c r="D36" s="5">
        <v>449025.35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500676</v>
      </c>
      <c r="K36" s="5">
        <v>0</v>
      </c>
      <c r="L36" s="5">
        <v>0</v>
      </c>
      <c r="M36" s="6">
        <v>997667.54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 x14ac:dyDescent="0.25">
      <c r="A37" s="4" t="s">
        <v>31</v>
      </c>
      <c r="B37" s="5">
        <v>19484.88</v>
      </c>
      <c r="C37" s="5">
        <v>0</v>
      </c>
      <c r="D37" s="5">
        <v>251429.5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483308</v>
      </c>
      <c r="K37" s="5">
        <v>0</v>
      </c>
      <c r="L37" s="5">
        <v>0</v>
      </c>
      <c r="M37" s="6">
        <v>754222.38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 x14ac:dyDescent="0.25">
      <c r="A38" s="4" t="s">
        <v>32</v>
      </c>
      <c r="B38" s="5">
        <v>25993.74</v>
      </c>
      <c r="C38" s="5">
        <v>1110</v>
      </c>
      <c r="D38" s="5">
        <v>1026813.55</v>
      </c>
      <c r="E38" s="5">
        <v>0</v>
      </c>
      <c r="F38" s="5">
        <v>0</v>
      </c>
      <c r="G38" s="5">
        <v>0</v>
      </c>
      <c r="H38" s="5">
        <v>3963.23</v>
      </c>
      <c r="I38" s="5">
        <v>0</v>
      </c>
      <c r="J38" s="5">
        <v>507120</v>
      </c>
      <c r="K38" s="5">
        <v>0</v>
      </c>
      <c r="L38" s="5">
        <v>0</v>
      </c>
      <c r="M38" s="6">
        <v>1565000.52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 x14ac:dyDescent="0.25">
      <c r="A39" s="4" t="s">
        <v>33</v>
      </c>
      <c r="B39" s="5">
        <v>20649.79</v>
      </c>
      <c r="C39" s="5">
        <v>27500</v>
      </c>
      <c r="D39" s="5">
        <v>748856.66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613988</v>
      </c>
      <c r="K39" s="5">
        <v>0</v>
      </c>
      <c r="L39" s="5">
        <v>0</v>
      </c>
      <c r="M39" s="6">
        <v>1410994.45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 x14ac:dyDescent="0.25">
      <c r="A40" s="4" t="s">
        <v>34</v>
      </c>
      <c r="B40" s="5">
        <v>18999.27</v>
      </c>
      <c r="C40" s="5">
        <v>0</v>
      </c>
      <c r="D40" s="5">
        <v>708174.03</v>
      </c>
      <c r="E40" s="5">
        <v>0</v>
      </c>
      <c r="F40" s="5">
        <v>0</v>
      </c>
      <c r="G40" s="5">
        <v>0</v>
      </c>
      <c r="H40" s="5">
        <v>0</v>
      </c>
      <c r="I40" s="5">
        <v>71250</v>
      </c>
      <c r="J40" s="5">
        <v>421638</v>
      </c>
      <c r="K40" s="5">
        <v>0</v>
      </c>
      <c r="L40" s="5">
        <v>0</v>
      </c>
      <c r="M40" s="6">
        <v>1220061.3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 x14ac:dyDescent="0.25">
      <c r="A41" s="4" t="s">
        <v>35</v>
      </c>
      <c r="B41" s="5">
        <v>19666.45</v>
      </c>
      <c r="C41" s="5">
        <v>205.79</v>
      </c>
      <c r="D41" s="5">
        <v>440247.92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157128</v>
      </c>
      <c r="K41" s="5">
        <v>0</v>
      </c>
      <c r="L41" s="5">
        <v>0</v>
      </c>
      <c r="M41" s="6">
        <v>617248.16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 x14ac:dyDescent="0.25">
      <c r="A42" s="4"/>
      <c r="B42" s="40">
        <f>SUBTOTAL(109,B30:B41)</f>
        <v>187064.35</v>
      </c>
      <c r="C42" s="40">
        <f t="shared" ref="C42:M42" si="2">SUBTOTAL(109,C30:C41)</f>
        <v>152356.27000000002</v>
      </c>
      <c r="D42" s="40">
        <f t="shared" si="2"/>
        <v>7814323.3399999999</v>
      </c>
      <c r="E42" s="40">
        <f t="shared" si="2"/>
        <v>0</v>
      </c>
      <c r="F42" s="40">
        <v>0</v>
      </c>
      <c r="G42" s="40">
        <f t="shared" si="2"/>
        <v>16677.8</v>
      </c>
      <c r="H42" s="40">
        <f t="shared" si="2"/>
        <v>69057.23</v>
      </c>
      <c r="I42" s="40">
        <f t="shared" si="2"/>
        <v>71250</v>
      </c>
      <c r="J42" s="40">
        <f t="shared" si="2"/>
        <v>5837336.5</v>
      </c>
      <c r="K42" s="40">
        <f t="shared" si="2"/>
        <v>51600</v>
      </c>
      <c r="L42" s="40">
        <f t="shared" si="2"/>
        <v>0</v>
      </c>
      <c r="M42" s="13">
        <f t="shared" si="2"/>
        <v>14199665.49</v>
      </c>
    </row>
    <row r="43" spans="1:48" x14ac:dyDescent="0.25">
      <c r="A43" s="4" t="s">
        <v>36</v>
      </c>
      <c r="B43" s="5">
        <v>5286.96</v>
      </c>
      <c r="C43" s="5">
        <v>0</v>
      </c>
      <c r="D43" s="5">
        <v>152031.92000000001</v>
      </c>
      <c r="E43" s="5">
        <v>0</v>
      </c>
      <c r="F43" s="5">
        <v>0</v>
      </c>
      <c r="G43" s="5">
        <v>0</v>
      </c>
      <c r="H43" s="5">
        <v>0</v>
      </c>
      <c r="I43" s="5">
        <v>88807.5</v>
      </c>
      <c r="J43" s="5">
        <v>227342</v>
      </c>
      <c r="K43" s="5">
        <v>0</v>
      </c>
      <c r="L43" s="5">
        <v>0</v>
      </c>
      <c r="M43" s="6">
        <v>473468.38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 x14ac:dyDescent="0.25">
      <c r="A44" s="4" t="s">
        <v>37</v>
      </c>
      <c r="B44" s="5">
        <v>15364.95</v>
      </c>
      <c r="C44" s="5">
        <v>6434.4</v>
      </c>
      <c r="D44" s="5">
        <v>275429.71000000002</v>
      </c>
      <c r="E44" s="5">
        <v>0</v>
      </c>
      <c r="F44" s="5">
        <v>0</v>
      </c>
      <c r="G44" s="5">
        <v>0</v>
      </c>
      <c r="H44" s="5">
        <v>0</v>
      </c>
      <c r="I44" s="5">
        <v>355918.84</v>
      </c>
      <c r="J44" s="5">
        <v>114710</v>
      </c>
      <c r="K44" s="5">
        <v>0</v>
      </c>
      <c r="L44" s="5">
        <v>0</v>
      </c>
      <c r="M44" s="6">
        <v>767857.9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 x14ac:dyDescent="0.25">
      <c r="A45" s="4" t="s">
        <v>38</v>
      </c>
      <c r="B45" s="5">
        <v>9498.0300000000007</v>
      </c>
      <c r="C45" s="5">
        <v>2588.46</v>
      </c>
      <c r="D45" s="5">
        <v>261438.8</v>
      </c>
      <c r="E45" s="5">
        <v>0</v>
      </c>
      <c r="F45" s="5">
        <v>0</v>
      </c>
      <c r="G45" s="5">
        <v>0</v>
      </c>
      <c r="H45" s="5">
        <v>0</v>
      </c>
      <c r="I45" s="5">
        <v>40634.879999999997</v>
      </c>
      <c r="J45" s="5">
        <v>807211.89</v>
      </c>
      <c r="K45" s="5">
        <v>0</v>
      </c>
      <c r="L45" s="5">
        <v>0</v>
      </c>
      <c r="M45" s="6">
        <v>1121372.06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 x14ac:dyDescent="0.25">
      <c r="A46" s="4" t="s">
        <v>39</v>
      </c>
      <c r="B46" s="5">
        <v>6456.99</v>
      </c>
      <c r="C46" s="5">
        <v>2573.7600000000002</v>
      </c>
      <c r="D46" s="5">
        <v>240016.16</v>
      </c>
      <c r="E46" s="5">
        <v>0</v>
      </c>
      <c r="F46" s="5">
        <v>0</v>
      </c>
      <c r="G46" s="5">
        <v>0</v>
      </c>
      <c r="H46" s="5">
        <v>0</v>
      </c>
      <c r="I46" s="5">
        <v>22528</v>
      </c>
      <c r="J46" s="5">
        <v>493639.8</v>
      </c>
      <c r="K46" s="5">
        <v>0</v>
      </c>
      <c r="L46" s="5">
        <v>0</v>
      </c>
      <c r="M46" s="6">
        <v>765214.71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 x14ac:dyDescent="0.25">
      <c r="A47" s="4" t="s">
        <v>40</v>
      </c>
      <c r="B47" s="5">
        <v>14215.2</v>
      </c>
      <c r="C47" s="5">
        <v>0</v>
      </c>
      <c r="D47" s="5">
        <v>534821.81000000006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652380</v>
      </c>
      <c r="K47" s="5">
        <v>0</v>
      </c>
      <c r="L47" s="5">
        <v>0</v>
      </c>
      <c r="M47" s="6">
        <v>1201417.01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 x14ac:dyDescent="0.25">
      <c r="A48" s="4" t="s">
        <v>41</v>
      </c>
      <c r="B48" s="5">
        <v>7957.44</v>
      </c>
      <c r="C48" s="5">
        <v>0</v>
      </c>
      <c r="D48" s="5">
        <v>263370.94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459040</v>
      </c>
      <c r="K48" s="5">
        <v>0</v>
      </c>
      <c r="L48" s="5">
        <v>0</v>
      </c>
      <c r="M48" s="6">
        <v>730368.38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spans="1:48" x14ac:dyDescent="0.25">
      <c r="A49" s="4" t="s">
        <v>42</v>
      </c>
      <c r="B49" s="5">
        <v>19486.32</v>
      </c>
      <c r="C49" s="5">
        <v>9832.2000000000007</v>
      </c>
      <c r="D49" s="5">
        <v>257354.26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635775.98</v>
      </c>
      <c r="K49" s="5">
        <v>0</v>
      </c>
      <c r="L49" s="5">
        <v>0</v>
      </c>
      <c r="M49" s="6">
        <v>922448.76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48" x14ac:dyDescent="0.25">
      <c r="A50" s="4" t="s">
        <v>43</v>
      </c>
      <c r="B50" s="5">
        <v>7877.16</v>
      </c>
      <c r="C50" s="5">
        <v>0</v>
      </c>
      <c r="D50" s="5">
        <v>448615.08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850726</v>
      </c>
      <c r="K50" s="5">
        <v>0</v>
      </c>
      <c r="L50" s="5">
        <v>0</v>
      </c>
      <c r="M50" s="6">
        <v>1307218.24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1:48" x14ac:dyDescent="0.25">
      <c r="A51" s="4" t="s">
        <v>44</v>
      </c>
      <c r="B51" s="5">
        <v>11094.61</v>
      </c>
      <c r="C51" s="5">
        <v>2650.32</v>
      </c>
      <c r="D51" s="5">
        <v>183078.28</v>
      </c>
      <c r="E51" s="5">
        <v>0</v>
      </c>
      <c r="F51" s="5">
        <v>0</v>
      </c>
      <c r="G51" s="5">
        <v>0</v>
      </c>
      <c r="H51" s="5">
        <v>0</v>
      </c>
      <c r="I51" s="5">
        <v>36000</v>
      </c>
      <c r="J51" s="5">
        <v>1100825</v>
      </c>
      <c r="K51" s="5">
        <v>0</v>
      </c>
      <c r="L51" s="5">
        <v>0</v>
      </c>
      <c r="M51" s="6">
        <v>1333648.21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1:48" x14ac:dyDescent="0.25">
      <c r="A52" s="4" t="s">
        <v>45</v>
      </c>
      <c r="B52" s="5">
        <v>60221.52</v>
      </c>
      <c r="C52" s="5">
        <v>0</v>
      </c>
      <c r="D52" s="5">
        <v>308389.56</v>
      </c>
      <c r="E52" s="5">
        <v>0</v>
      </c>
      <c r="F52" s="5">
        <v>0</v>
      </c>
      <c r="G52" s="5">
        <v>0</v>
      </c>
      <c r="H52" s="5">
        <v>0</v>
      </c>
      <c r="I52" s="5">
        <v>45000</v>
      </c>
      <c r="J52" s="5">
        <v>1309886.75</v>
      </c>
      <c r="K52" s="5">
        <v>0</v>
      </c>
      <c r="L52" s="5">
        <v>0</v>
      </c>
      <c r="M52" s="6">
        <v>1723497.83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1:48" x14ac:dyDescent="0.25">
      <c r="A53" s="4" t="s">
        <v>46</v>
      </c>
      <c r="B53" s="5">
        <v>13871.4</v>
      </c>
      <c r="C53" s="5">
        <v>702.24</v>
      </c>
      <c r="D53" s="5">
        <v>212788.46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992723.24</v>
      </c>
      <c r="K53" s="5">
        <v>0</v>
      </c>
      <c r="L53" s="5">
        <v>0</v>
      </c>
      <c r="M53" s="6">
        <v>1220085.3400000001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1:48" x14ac:dyDescent="0.25">
      <c r="A54" s="4" t="s">
        <v>47</v>
      </c>
      <c r="B54" s="5">
        <v>8077.86</v>
      </c>
      <c r="C54" s="5">
        <v>2573.7600000000002</v>
      </c>
      <c r="D54" s="5">
        <v>170675.46</v>
      </c>
      <c r="E54" s="5">
        <v>0</v>
      </c>
      <c r="F54" s="5">
        <v>0</v>
      </c>
      <c r="G54" s="5">
        <v>0</v>
      </c>
      <c r="H54" s="5">
        <v>0</v>
      </c>
      <c r="I54" s="5">
        <v>162</v>
      </c>
      <c r="J54" s="5">
        <v>987845</v>
      </c>
      <c r="K54" s="5">
        <v>0</v>
      </c>
      <c r="L54" s="5">
        <v>0</v>
      </c>
      <c r="M54" s="6">
        <v>1169334.08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1:48" x14ac:dyDescent="0.25">
      <c r="A55" s="4"/>
      <c r="B55" s="40">
        <f>SUBTOTAL(109,B43:B54)</f>
        <v>179408.44</v>
      </c>
      <c r="C55" s="40">
        <f t="shared" ref="C55:M55" si="3">SUBTOTAL(109,C43:C54)</f>
        <v>27355.14</v>
      </c>
      <c r="D55" s="40">
        <f t="shared" si="3"/>
        <v>3308010.4399999995</v>
      </c>
      <c r="E55" s="40">
        <f t="shared" si="3"/>
        <v>0</v>
      </c>
      <c r="F55" s="40">
        <v>0</v>
      </c>
      <c r="G55" s="40">
        <f t="shared" si="3"/>
        <v>0</v>
      </c>
      <c r="H55" s="40">
        <f t="shared" si="3"/>
        <v>0</v>
      </c>
      <c r="I55" s="40">
        <f t="shared" si="3"/>
        <v>589051.22</v>
      </c>
      <c r="J55" s="40">
        <f t="shared" si="3"/>
        <v>8632105.6600000001</v>
      </c>
      <c r="K55" s="40">
        <f t="shared" si="3"/>
        <v>0</v>
      </c>
      <c r="L55" s="40">
        <f t="shared" si="3"/>
        <v>0</v>
      </c>
      <c r="M55" s="13">
        <f t="shared" si="3"/>
        <v>12735930.899999999</v>
      </c>
    </row>
    <row r="56" spans="1:48" x14ac:dyDescent="0.25">
      <c r="A56" s="4" t="s">
        <v>48</v>
      </c>
      <c r="B56" s="5">
        <v>4636.62</v>
      </c>
      <c r="C56" s="5">
        <v>2083.44</v>
      </c>
      <c r="D56" s="5">
        <v>246494.87</v>
      </c>
      <c r="E56" s="5">
        <v>0</v>
      </c>
      <c r="F56" s="5">
        <v>0</v>
      </c>
      <c r="G56" s="5">
        <v>0</v>
      </c>
      <c r="H56" s="5">
        <v>717730.75</v>
      </c>
      <c r="I56" s="5">
        <v>0</v>
      </c>
      <c r="J56" s="5">
        <v>445200.4</v>
      </c>
      <c r="K56" s="5">
        <v>0</v>
      </c>
      <c r="L56" s="5">
        <v>0</v>
      </c>
      <c r="M56" s="6">
        <v>1416146.08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1:48" x14ac:dyDescent="0.25">
      <c r="A57" s="4" t="s">
        <v>49</v>
      </c>
      <c r="B57" s="5">
        <v>12665.9</v>
      </c>
      <c r="C57" s="5">
        <v>11933.3</v>
      </c>
      <c r="D57" s="5">
        <v>256631.92</v>
      </c>
      <c r="E57" s="5">
        <v>0</v>
      </c>
      <c r="F57" s="5">
        <v>0</v>
      </c>
      <c r="G57" s="5">
        <v>0</v>
      </c>
      <c r="H57" s="5">
        <v>328320</v>
      </c>
      <c r="I57" s="5">
        <v>0</v>
      </c>
      <c r="J57" s="5">
        <v>556177</v>
      </c>
      <c r="K57" s="5">
        <v>0</v>
      </c>
      <c r="L57" s="5">
        <v>0</v>
      </c>
      <c r="M57" s="6">
        <v>1165728.1200000001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</row>
    <row r="58" spans="1:48" x14ac:dyDescent="0.25">
      <c r="A58" s="4" t="s">
        <v>50</v>
      </c>
      <c r="B58" s="5">
        <v>2599.1999999999998</v>
      </c>
      <c r="C58" s="5">
        <v>14033.61</v>
      </c>
      <c r="D58" s="5">
        <v>281992.3</v>
      </c>
      <c r="E58" s="5">
        <v>0</v>
      </c>
      <c r="F58" s="5">
        <v>0</v>
      </c>
      <c r="G58" s="5">
        <v>0</v>
      </c>
      <c r="H58" s="5">
        <v>41720</v>
      </c>
      <c r="I58" s="5">
        <v>0</v>
      </c>
      <c r="J58" s="5">
        <v>384026</v>
      </c>
      <c r="K58" s="5">
        <v>0</v>
      </c>
      <c r="L58" s="5">
        <v>0</v>
      </c>
      <c r="M58" s="6">
        <v>724371.11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</row>
    <row r="59" spans="1:48" x14ac:dyDescent="0.25">
      <c r="A59" s="4" t="s">
        <v>51</v>
      </c>
      <c r="B59" s="5">
        <v>6187.78</v>
      </c>
      <c r="C59" s="5">
        <v>4886.88</v>
      </c>
      <c r="D59" s="5">
        <v>185279.73</v>
      </c>
      <c r="E59" s="5">
        <v>73700</v>
      </c>
      <c r="F59" s="5">
        <v>0</v>
      </c>
      <c r="G59" s="5">
        <v>0</v>
      </c>
      <c r="H59" s="5">
        <v>0</v>
      </c>
      <c r="I59" s="5">
        <v>0</v>
      </c>
      <c r="J59" s="5">
        <v>564548</v>
      </c>
      <c r="K59" s="5">
        <v>0</v>
      </c>
      <c r="L59" s="5">
        <v>0</v>
      </c>
      <c r="M59" s="6">
        <v>834602.39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</row>
    <row r="60" spans="1:48" x14ac:dyDescent="0.25">
      <c r="A60" s="4" t="s">
        <v>52</v>
      </c>
      <c r="B60" s="5">
        <v>10264</v>
      </c>
      <c r="C60" s="5">
        <v>9793.17</v>
      </c>
      <c r="D60" s="5">
        <v>670067.72</v>
      </c>
      <c r="E60" s="5">
        <v>0</v>
      </c>
      <c r="F60" s="5">
        <v>0</v>
      </c>
      <c r="G60" s="5">
        <v>0</v>
      </c>
      <c r="H60" s="5">
        <v>10800</v>
      </c>
      <c r="I60" s="5">
        <v>0</v>
      </c>
      <c r="J60" s="5">
        <v>766531.35</v>
      </c>
      <c r="K60" s="5">
        <v>0</v>
      </c>
      <c r="L60" s="5">
        <v>0</v>
      </c>
      <c r="M60" s="6">
        <v>1467456.24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</row>
    <row r="61" spans="1:48" x14ac:dyDescent="0.25">
      <c r="A61" s="4" t="s">
        <v>53</v>
      </c>
      <c r="B61" s="5">
        <v>4763.16</v>
      </c>
      <c r="C61" s="5">
        <v>2573.7600000000002</v>
      </c>
      <c r="D61" s="5">
        <v>344147.74</v>
      </c>
      <c r="E61" s="5">
        <v>0</v>
      </c>
      <c r="F61" s="5">
        <v>0</v>
      </c>
      <c r="G61" s="5">
        <v>0</v>
      </c>
      <c r="H61" s="5">
        <v>335900</v>
      </c>
      <c r="I61" s="5">
        <v>0</v>
      </c>
      <c r="J61" s="5">
        <v>791674.5</v>
      </c>
      <c r="K61" s="5">
        <v>0</v>
      </c>
      <c r="L61" s="5">
        <v>0</v>
      </c>
      <c r="M61" s="6">
        <v>1479059.16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</row>
    <row r="62" spans="1:48" x14ac:dyDescent="0.25">
      <c r="A62" s="4" t="s">
        <v>54</v>
      </c>
      <c r="B62" s="5">
        <v>25610.16</v>
      </c>
      <c r="C62" s="5">
        <v>0</v>
      </c>
      <c r="D62" s="5">
        <v>346764.23</v>
      </c>
      <c r="E62" s="5">
        <v>145504</v>
      </c>
      <c r="F62" s="5">
        <v>0</v>
      </c>
      <c r="G62" s="5">
        <v>0</v>
      </c>
      <c r="H62" s="5">
        <v>1270010.96</v>
      </c>
      <c r="I62" s="5">
        <v>0</v>
      </c>
      <c r="J62" s="5">
        <v>614928.29</v>
      </c>
      <c r="K62" s="5">
        <v>0</v>
      </c>
      <c r="L62" s="5">
        <v>0</v>
      </c>
      <c r="M62" s="6">
        <v>2402817.64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</row>
    <row r="63" spans="1:48" x14ac:dyDescent="0.25">
      <c r="A63" s="4" t="s">
        <v>55</v>
      </c>
      <c r="B63" s="5">
        <v>4481.3999999999996</v>
      </c>
      <c r="C63" s="5">
        <v>17564.38</v>
      </c>
      <c r="D63" s="5">
        <v>338224.52</v>
      </c>
      <c r="E63" s="5">
        <v>0</v>
      </c>
      <c r="F63" s="5">
        <v>0</v>
      </c>
      <c r="G63" s="5">
        <v>0</v>
      </c>
      <c r="H63" s="5">
        <v>1640388</v>
      </c>
      <c r="I63" s="5">
        <v>0</v>
      </c>
      <c r="J63" s="5">
        <v>586087.25</v>
      </c>
      <c r="K63" s="5">
        <v>0</v>
      </c>
      <c r="L63" s="5">
        <v>14400</v>
      </c>
      <c r="M63" s="6">
        <v>2601145.5499999998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</row>
    <row r="64" spans="1:48" x14ac:dyDescent="0.25">
      <c r="A64" s="4" t="s">
        <v>56</v>
      </c>
      <c r="B64" s="5">
        <v>10191.24</v>
      </c>
      <c r="C64" s="5">
        <v>0</v>
      </c>
      <c r="D64" s="5">
        <v>259144.56</v>
      </c>
      <c r="E64" s="5">
        <v>0</v>
      </c>
      <c r="F64" s="5">
        <v>0</v>
      </c>
      <c r="G64" s="5">
        <v>0</v>
      </c>
      <c r="H64" s="5">
        <v>491160</v>
      </c>
      <c r="I64" s="5">
        <v>0</v>
      </c>
      <c r="J64" s="5">
        <v>560607.5</v>
      </c>
      <c r="K64" s="5">
        <v>4000</v>
      </c>
      <c r="L64" s="5">
        <v>86400</v>
      </c>
      <c r="M64" s="6">
        <v>1411503.3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</row>
    <row r="65" spans="1:48" x14ac:dyDescent="0.25">
      <c r="A65" s="4" t="s">
        <v>57</v>
      </c>
      <c r="B65" s="5">
        <v>9140.2199999999993</v>
      </c>
      <c r="C65" s="5">
        <v>7156.34</v>
      </c>
      <c r="D65" s="5">
        <v>420500.5</v>
      </c>
      <c r="E65" s="5">
        <v>0</v>
      </c>
      <c r="F65" s="5">
        <v>0</v>
      </c>
      <c r="G65" s="5">
        <v>0</v>
      </c>
      <c r="H65" s="5">
        <v>51840</v>
      </c>
      <c r="I65" s="5">
        <v>0</v>
      </c>
      <c r="J65" s="5">
        <v>899212.26</v>
      </c>
      <c r="K65" s="5">
        <v>10450</v>
      </c>
      <c r="L65" s="5">
        <v>49500</v>
      </c>
      <c r="M65" s="6">
        <v>1447799.32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</row>
    <row r="66" spans="1:48" x14ac:dyDescent="0.25">
      <c r="A66" s="4" t="s">
        <v>58</v>
      </c>
      <c r="B66" s="5">
        <v>12858.44</v>
      </c>
      <c r="C66" s="5">
        <v>2035.95</v>
      </c>
      <c r="D66" s="5">
        <v>156715.81</v>
      </c>
      <c r="E66" s="5">
        <v>26737.919999999998</v>
      </c>
      <c r="F66" s="5">
        <v>0</v>
      </c>
      <c r="G66" s="5">
        <v>0</v>
      </c>
      <c r="H66" s="5">
        <v>0</v>
      </c>
      <c r="I66" s="5">
        <v>0</v>
      </c>
      <c r="J66" s="5">
        <v>572360</v>
      </c>
      <c r="K66" s="5">
        <v>0</v>
      </c>
      <c r="L66" s="5">
        <v>33750</v>
      </c>
      <c r="M66" s="6">
        <v>804458.12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</row>
    <row r="67" spans="1:48" x14ac:dyDescent="0.25">
      <c r="A67" s="4" t="s">
        <v>59</v>
      </c>
      <c r="B67" s="5">
        <v>8562.7900000000009</v>
      </c>
      <c r="C67" s="5">
        <v>2348.7600000000002</v>
      </c>
      <c r="D67" s="5">
        <v>353270.03</v>
      </c>
      <c r="E67" s="5">
        <v>98435.04</v>
      </c>
      <c r="F67" s="5">
        <v>0</v>
      </c>
      <c r="G67" s="5">
        <v>0</v>
      </c>
      <c r="H67" s="5">
        <v>0</v>
      </c>
      <c r="I67" s="5">
        <v>0</v>
      </c>
      <c r="J67" s="5">
        <v>433720</v>
      </c>
      <c r="K67" s="5">
        <v>0</v>
      </c>
      <c r="L67" s="5">
        <v>0</v>
      </c>
      <c r="M67" s="6">
        <v>896336.62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</row>
    <row r="68" spans="1:48" x14ac:dyDescent="0.25">
      <c r="A68" s="4"/>
      <c r="B68" s="40">
        <f>SUBTOTAL(109,B56:B67)</f>
        <v>111960.91</v>
      </c>
      <c r="C68" s="40">
        <f t="shared" ref="C68:M68" si="4">SUBTOTAL(109,C56:C67)</f>
        <v>74409.589999999982</v>
      </c>
      <c r="D68" s="40">
        <f t="shared" si="4"/>
        <v>3859233.9299999997</v>
      </c>
      <c r="E68" s="40">
        <f t="shared" si="4"/>
        <v>344376.95999999996</v>
      </c>
      <c r="F68" s="40">
        <v>0</v>
      </c>
      <c r="G68" s="40">
        <f t="shared" si="4"/>
        <v>0</v>
      </c>
      <c r="H68" s="40">
        <f t="shared" si="4"/>
        <v>4887869.71</v>
      </c>
      <c r="I68" s="40">
        <f t="shared" si="4"/>
        <v>0</v>
      </c>
      <c r="J68" s="40">
        <f t="shared" si="4"/>
        <v>7175072.5499999998</v>
      </c>
      <c r="K68" s="40">
        <f t="shared" si="4"/>
        <v>14450</v>
      </c>
      <c r="L68" s="40">
        <f t="shared" si="4"/>
        <v>184050</v>
      </c>
      <c r="M68" s="13">
        <f t="shared" si="4"/>
        <v>16651423.649999999</v>
      </c>
    </row>
    <row r="69" spans="1:48" x14ac:dyDescent="0.25">
      <c r="A69" s="4" t="s">
        <v>60</v>
      </c>
      <c r="B69" s="5">
        <v>46018.78</v>
      </c>
      <c r="C69" s="5">
        <v>2394.06</v>
      </c>
      <c r="D69" s="5">
        <v>178129.44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302315.90000000002</v>
      </c>
      <c r="K69" s="5">
        <v>0</v>
      </c>
      <c r="L69" s="5">
        <v>0</v>
      </c>
      <c r="M69" s="6">
        <v>528858.18000000005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</row>
    <row r="70" spans="1:48" x14ac:dyDescent="0.25">
      <c r="A70" s="4" t="s">
        <v>61</v>
      </c>
      <c r="B70" s="5">
        <v>25365.24</v>
      </c>
      <c r="C70" s="5">
        <v>3168</v>
      </c>
      <c r="D70" s="5">
        <v>431977.68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447190</v>
      </c>
      <c r="K70" s="5">
        <v>0</v>
      </c>
      <c r="L70" s="5">
        <v>0</v>
      </c>
      <c r="M70" s="6">
        <v>907700.92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</row>
    <row r="71" spans="1:48" x14ac:dyDescent="0.25">
      <c r="A71" s="4" t="s">
        <v>62</v>
      </c>
      <c r="B71" s="5">
        <v>26330.53</v>
      </c>
      <c r="C71" s="5">
        <v>0</v>
      </c>
      <c r="D71" s="5">
        <v>865834.25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229590</v>
      </c>
      <c r="K71" s="5">
        <v>0</v>
      </c>
      <c r="L71" s="5">
        <v>0</v>
      </c>
      <c r="M71" s="6">
        <v>1121754.78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</row>
    <row r="72" spans="1:48" x14ac:dyDescent="0.25">
      <c r="A72" s="4" t="s">
        <v>63</v>
      </c>
      <c r="B72" s="5">
        <v>11302.26</v>
      </c>
      <c r="C72" s="5">
        <v>0</v>
      </c>
      <c r="D72" s="5">
        <v>571522.49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308158</v>
      </c>
      <c r="K72" s="5">
        <v>0</v>
      </c>
      <c r="L72" s="5">
        <v>0</v>
      </c>
      <c r="M72" s="6">
        <v>890982.75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</row>
    <row r="73" spans="1:48" x14ac:dyDescent="0.25">
      <c r="A73" s="4" t="s">
        <v>64</v>
      </c>
      <c r="B73" s="5">
        <v>6626.48</v>
      </c>
      <c r="C73" s="5">
        <v>1628.76</v>
      </c>
      <c r="D73" s="5">
        <v>428383.43</v>
      </c>
      <c r="E73" s="5">
        <v>0</v>
      </c>
      <c r="F73" s="5">
        <v>0</v>
      </c>
      <c r="G73" s="5">
        <v>0</v>
      </c>
      <c r="H73" s="5">
        <v>30720</v>
      </c>
      <c r="I73" s="5">
        <v>0</v>
      </c>
      <c r="J73" s="5">
        <v>355470</v>
      </c>
      <c r="K73" s="5">
        <v>0</v>
      </c>
      <c r="L73" s="5">
        <v>0</v>
      </c>
      <c r="M73" s="6">
        <v>822828.67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</row>
    <row r="74" spans="1:48" x14ac:dyDescent="0.25">
      <c r="A74" s="4" t="s">
        <v>65</v>
      </c>
      <c r="B74" s="5">
        <v>12383.48</v>
      </c>
      <c r="C74" s="5">
        <v>52.5</v>
      </c>
      <c r="D74" s="5">
        <v>34944.6</v>
      </c>
      <c r="E74" s="5">
        <v>0</v>
      </c>
      <c r="F74" s="5">
        <v>0</v>
      </c>
      <c r="G74" s="5">
        <v>0</v>
      </c>
      <c r="H74" s="5">
        <v>26790</v>
      </c>
      <c r="I74" s="5">
        <v>0</v>
      </c>
      <c r="J74" s="5">
        <v>258477</v>
      </c>
      <c r="K74" s="5">
        <v>0</v>
      </c>
      <c r="L74" s="5">
        <v>0</v>
      </c>
      <c r="M74" s="6">
        <v>332647.58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</row>
    <row r="75" spans="1:48" x14ac:dyDescent="0.25">
      <c r="A75" s="4" t="s">
        <v>66</v>
      </c>
      <c r="B75" s="5">
        <v>8480.74</v>
      </c>
      <c r="C75" s="5">
        <v>1628.76</v>
      </c>
      <c r="D75" s="5">
        <v>60542.720000000001</v>
      </c>
      <c r="E75" s="5">
        <v>94472.78</v>
      </c>
      <c r="F75" s="5">
        <v>0</v>
      </c>
      <c r="G75" s="5">
        <v>0</v>
      </c>
      <c r="H75" s="5">
        <v>78525</v>
      </c>
      <c r="I75" s="5">
        <v>0</v>
      </c>
      <c r="J75" s="5">
        <v>218690</v>
      </c>
      <c r="K75" s="5">
        <v>0</v>
      </c>
      <c r="L75" s="5">
        <v>0</v>
      </c>
      <c r="M75" s="6">
        <v>462340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</row>
    <row r="76" spans="1:48" x14ac:dyDescent="0.25">
      <c r="A76" s="4" t="s">
        <v>67</v>
      </c>
      <c r="B76" s="5">
        <v>10157.549999999999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38755</v>
      </c>
      <c r="I76" s="5">
        <v>0</v>
      </c>
      <c r="J76" s="5">
        <v>367680</v>
      </c>
      <c r="K76" s="5">
        <v>0</v>
      </c>
      <c r="L76" s="5">
        <v>0</v>
      </c>
      <c r="M76" s="6">
        <v>416592.55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</row>
    <row r="77" spans="1:48" x14ac:dyDescent="0.25">
      <c r="A77" s="4" t="s">
        <v>68</v>
      </c>
      <c r="B77" s="7">
        <v>5715.36</v>
      </c>
      <c r="C77" s="7">
        <v>2299.6799999999998</v>
      </c>
      <c r="D77" s="7">
        <v>57227</v>
      </c>
      <c r="E77" s="5">
        <v>0</v>
      </c>
      <c r="F77" s="5">
        <v>0</v>
      </c>
      <c r="G77" s="5">
        <v>0</v>
      </c>
      <c r="H77" s="7">
        <v>112663.98</v>
      </c>
      <c r="I77" s="5">
        <v>0</v>
      </c>
      <c r="J77" s="7">
        <v>339211</v>
      </c>
      <c r="K77" s="5">
        <v>0</v>
      </c>
      <c r="L77" s="5">
        <v>0</v>
      </c>
      <c r="M77" s="6">
        <v>517117.02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</row>
    <row r="78" spans="1:48" x14ac:dyDescent="0.25">
      <c r="A78" s="4" t="s">
        <v>69</v>
      </c>
      <c r="B78" s="5">
        <v>18962.099999999999</v>
      </c>
      <c r="C78" s="5">
        <v>2179.63</v>
      </c>
      <c r="D78" s="5">
        <v>0</v>
      </c>
      <c r="E78" s="5">
        <v>0</v>
      </c>
      <c r="F78" s="5">
        <v>0</v>
      </c>
      <c r="G78" s="5">
        <v>0</v>
      </c>
      <c r="H78" s="5">
        <v>400238.8</v>
      </c>
      <c r="I78" s="5">
        <v>0</v>
      </c>
      <c r="J78" s="5">
        <v>349880</v>
      </c>
      <c r="K78" s="5">
        <v>0</v>
      </c>
      <c r="L78" s="5">
        <v>0</v>
      </c>
      <c r="M78" s="6">
        <v>771260.53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</row>
    <row r="79" spans="1:48" x14ac:dyDescent="0.25">
      <c r="A79" s="4" t="s">
        <v>70</v>
      </c>
      <c r="B79" s="5">
        <v>215456.82</v>
      </c>
      <c r="C79" s="5">
        <v>839.58</v>
      </c>
      <c r="D79" s="5">
        <v>28728</v>
      </c>
      <c r="E79" s="5">
        <v>0</v>
      </c>
      <c r="F79" s="5">
        <v>0</v>
      </c>
      <c r="G79" s="5">
        <v>0</v>
      </c>
      <c r="H79" s="5">
        <v>206000</v>
      </c>
      <c r="I79" s="5">
        <v>0</v>
      </c>
      <c r="J79" s="5">
        <v>665749</v>
      </c>
      <c r="K79" s="5">
        <v>0</v>
      </c>
      <c r="L79" s="5">
        <v>0</v>
      </c>
      <c r="M79" s="6">
        <v>1116773.3999999999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</row>
    <row r="80" spans="1:48" x14ac:dyDescent="0.25">
      <c r="A80" s="4" t="s">
        <v>71</v>
      </c>
      <c r="B80" s="5">
        <v>19819.8</v>
      </c>
      <c r="C80" s="5">
        <v>1119.44</v>
      </c>
      <c r="D80" s="5">
        <v>14102.4</v>
      </c>
      <c r="E80" s="5">
        <v>320039.25</v>
      </c>
      <c r="F80" s="5">
        <v>0</v>
      </c>
      <c r="G80" s="5">
        <v>0</v>
      </c>
      <c r="H80" s="5">
        <v>354220</v>
      </c>
      <c r="I80" s="5">
        <v>0</v>
      </c>
      <c r="J80" s="5">
        <v>319840</v>
      </c>
      <c r="K80" s="5">
        <v>0</v>
      </c>
      <c r="L80" s="5">
        <v>0</v>
      </c>
      <c r="M80" s="6">
        <v>1029140.89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</row>
    <row r="81" spans="1:48" x14ac:dyDescent="0.25">
      <c r="A81" s="4"/>
      <c r="B81" s="40">
        <f>SUBTOTAL(109,B69:B80)</f>
        <v>406619.13999999996</v>
      </c>
      <c r="C81" s="40">
        <f t="shared" ref="C81:L81" si="5">SUBTOTAL(109,C69:C80)</f>
        <v>15310.41</v>
      </c>
      <c r="D81" s="40">
        <f t="shared" si="5"/>
        <v>2671392.0100000002</v>
      </c>
      <c r="E81" s="40">
        <f t="shared" si="5"/>
        <v>414512.03</v>
      </c>
      <c r="F81" s="40">
        <v>0</v>
      </c>
      <c r="G81" s="40">
        <f t="shared" si="5"/>
        <v>0</v>
      </c>
      <c r="H81" s="40">
        <f t="shared" si="5"/>
        <v>1247912.78</v>
      </c>
      <c r="I81" s="40">
        <f t="shared" si="5"/>
        <v>0</v>
      </c>
      <c r="J81" s="40">
        <f t="shared" si="5"/>
        <v>4162250.9</v>
      </c>
      <c r="K81" s="40">
        <f t="shared" si="5"/>
        <v>0</v>
      </c>
      <c r="L81" s="40">
        <f t="shared" si="5"/>
        <v>0</v>
      </c>
      <c r="M81" s="13">
        <f>SUBTOTAL(109,M69:M80)</f>
        <v>8917997.2699999996</v>
      </c>
    </row>
    <row r="82" spans="1:48" x14ac:dyDescent="0.25">
      <c r="A82" s="4" t="s">
        <v>244</v>
      </c>
      <c r="B82" s="73">
        <v>9471.7199999999993</v>
      </c>
      <c r="C82" s="73">
        <v>1319.58</v>
      </c>
      <c r="D82" s="73">
        <v>0</v>
      </c>
      <c r="E82" s="73">
        <v>0</v>
      </c>
      <c r="F82" s="73">
        <v>0</v>
      </c>
      <c r="G82" s="73">
        <v>23040</v>
      </c>
      <c r="H82" s="73">
        <v>53280</v>
      </c>
      <c r="I82" s="73">
        <v>0</v>
      </c>
      <c r="J82" s="73">
        <v>1083102.2</v>
      </c>
      <c r="K82" s="73">
        <v>0</v>
      </c>
      <c r="L82" s="73">
        <v>0</v>
      </c>
      <c r="M82" s="74">
        <v>1170213.5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</row>
    <row r="83" spans="1:48" x14ac:dyDescent="0.25">
      <c r="A83" s="4" t="s">
        <v>246</v>
      </c>
      <c r="B83" s="14">
        <v>8124.48</v>
      </c>
      <c r="C83" s="73">
        <v>0</v>
      </c>
      <c r="D83" s="73">
        <v>0</v>
      </c>
      <c r="E83" s="73">
        <v>0</v>
      </c>
      <c r="F83" s="14">
        <v>61000</v>
      </c>
      <c r="G83" s="73">
        <v>0</v>
      </c>
      <c r="H83" s="14">
        <v>21600</v>
      </c>
      <c r="I83" s="73">
        <v>0</v>
      </c>
      <c r="J83" s="14">
        <v>837794.62</v>
      </c>
      <c r="K83" s="73">
        <v>0</v>
      </c>
      <c r="L83" s="14">
        <v>456</v>
      </c>
      <c r="M83" s="14">
        <v>928975.1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</row>
    <row r="84" spans="1:48" x14ac:dyDescent="0.25">
      <c r="A84" s="4" t="s">
        <v>250</v>
      </c>
      <c r="B84" s="14">
        <v>26121.119999999999</v>
      </c>
      <c r="C84" s="14">
        <v>2520</v>
      </c>
      <c r="D84" s="14">
        <v>125498.48</v>
      </c>
      <c r="E84" s="14">
        <v>78472.800000000003</v>
      </c>
      <c r="F84" s="75">
        <v>45750</v>
      </c>
      <c r="G84" s="14">
        <v>0</v>
      </c>
      <c r="H84" s="14">
        <v>0</v>
      </c>
      <c r="I84" s="14">
        <v>0</v>
      </c>
      <c r="J84" s="14">
        <v>915881.76</v>
      </c>
      <c r="K84" s="14">
        <v>0</v>
      </c>
      <c r="L84" s="14">
        <v>0</v>
      </c>
      <c r="M84" s="14">
        <v>1194244.1599999999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</row>
    <row r="85" spans="1:48" x14ac:dyDescent="0.25">
      <c r="A85" s="4" t="s">
        <v>254</v>
      </c>
      <c r="B85" s="14">
        <v>121575</v>
      </c>
      <c r="C85" s="14">
        <v>0</v>
      </c>
      <c r="D85" s="14">
        <v>72600</v>
      </c>
      <c r="E85" s="14">
        <v>0</v>
      </c>
      <c r="F85" s="75">
        <v>0</v>
      </c>
      <c r="G85" s="14">
        <v>0</v>
      </c>
      <c r="H85" s="14">
        <v>82500</v>
      </c>
      <c r="I85" s="14">
        <v>0</v>
      </c>
      <c r="J85" s="14">
        <v>295440</v>
      </c>
      <c r="K85" s="14">
        <v>0</v>
      </c>
      <c r="L85" s="14">
        <v>0</v>
      </c>
      <c r="M85" s="14">
        <v>572115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</row>
    <row r="86" spans="1:48" x14ac:dyDescent="0.25">
      <c r="A86" s="4" t="s">
        <v>257</v>
      </c>
      <c r="B86" s="14">
        <v>16834.88</v>
      </c>
      <c r="C86" s="14">
        <v>1596</v>
      </c>
      <c r="D86" s="14">
        <v>144590.82</v>
      </c>
      <c r="E86" s="14">
        <v>0</v>
      </c>
      <c r="F86" s="75">
        <v>0</v>
      </c>
      <c r="G86" s="14">
        <v>0</v>
      </c>
      <c r="H86" s="14">
        <v>90000</v>
      </c>
      <c r="I86" s="14">
        <v>0</v>
      </c>
      <c r="J86" s="14">
        <v>658422.12</v>
      </c>
      <c r="K86" s="14">
        <v>0</v>
      </c>
      <c r="L86" s="14">
        <v>0</v>
      </c>
      <c r="M86" s="14">
        <v>911443.82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</row>
    <row r="87" spans="1:48" x14ac:dyDescent="0.25">
      <c r="A87" s="4" t="s">
        <v>262</v>
      </c>
      <c r="B87" s="14">
        <v>23461.119999999999</v>
      </c>
      <c r="C87" s="14">
        <v>38.33</v>
      </c>
      <c r="D87" s="14">
        <v>28080</v>
      </c>
      <c r="E87" s="14">
        <v>0</v>
      </c>
      <c r="F87" s="75">
        <v>0</v>
      </c>
      <c r="G87" s="14">
        <v>0</v>
      </c>
      <c r="H87" s="14">
        <v>114902.39999999999</v>
      </c>
      <c r="I87" s="14">
        <v>0</v>
      </c>
      <c r="J87" s="14">
        <v>778118.17</v>
      </c>
      <c r="K87" s="14">
        <v>0</v>
      </c>
      <c r="L87" s="14">
        <v>0</v>
      </c>
      <c r="M87" s="14">
        <v>944600.02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8" x14ac:dyDescent="0.25">
      <c r="A88" s="4" t="s">
        <v>266</v>
      </c>
      <c r="B88" s="14">
        <v>6884.92</v>
      </c>
      <c r="C88" s="14">
        <v>74.400000000000006</v>
      </c>
      <c r="D88" s="14">
        <v>113521.76</v>
      </c>
      <c r="E88" s="14">
        <v>0</v>
      </c>
      <c r="F88" s="75">
        <v>0</v>
      </c>
      <c r="G88" s="14">
        <v>8268</v>
      </c>
      <c r="H88" s="14">
        <v>0</v>
      </c>
      <c r="I88" s="14">
        <v>0</v>
      </c>
      <c r="J88" s="14">
        <v>683357.85</v>
      </c>
      <c r="K88" s="14">
        <v>0</v>
      </c>
      <c r="L88" s="14">
        <v>191.7</v>
      </c>
      <c r="M88" s="14">
        <v>812298.63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</row>
    <row r="89" spans="1:48" x14ac:dyDescent="0.25">
      <c r="A89" s="4" t="s">
        <v>268</v>
      </c>
      <c r="B89" s="14">
        <v>3790</v>
      </c>
      <c r="C89" s="14">
        <v>0</v>
      </c>
      <c r="D89" s="14">
        <v>10800</v>
      </c>
      <c r="E89" s="14">
        <v>0</v>
      </c>
      <c r="F89" s="75">
        <v>0</v>
      </c>
      <c r="G89" s="14">
        <v>0</v>
      </c>
      <c r="H89" s="14">
        <v>102240</v>
      </c>
      <c r="I89" s="14">
        <v>0</v>
      </c>
      <c r="J89" s="14">
        <v>2518116.7799999998</v>
      </c>
      <c r="K89" s="14">
        <v>0</v>
      </c>
      <c r="L89" s="14">
        <v>0</v>
      </c>
      <c r="M89" s="14">
        <v>2634946.7799999998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</row>
    <row r="90" spans="1:48" x14ac:dyDescent="0.25">
      <c r="A90" s="4" t="s">
        <v>269</v>
      </c>
      <c r="B90" s="14">
        <v>21279.39</v>
      </c>
      <c r="C90" s="14">
        <v>400</v>
      </c>
      <c r="D90" s="14">
        <v>52974</v>
      </c>
      <c r="E90" s="14">
        <v>121856.16</v>
      </c>
      <c r="F90" s="75">
        <v>0</v>
      </c>
      <c r="G90" s="14">
        <v>0</v>
      </c>
      <c r="H90" s="14">
        <v>639000</v>
      </c>
      <c r="I90" s="14">
        <v>0</v>
      </c>
      <c r="J90" s="14">
        <v>4586028.63</v>
      </c>
      <c r="K90" s="14">
        <v>0</v>
      </c>
      <c r="L90" s="14">
        <v>131.76</v>
      </c>
      <c r="M90" s="14">
        <v>5421669.9400000004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8" x14ac:dyDescent="0.25">
      <c r="A91" s="4" t="s">
        <v>271</v>
      </c>
      <c r="B91" s="14">
        <v>24386.46</v>
      </c>
      <c r="C91" s="14">
        <v>209.5</v>
      </c>
      <c r="D91" s="14">
        <v>69725.25</v>
      </c>
      <c r="E91" s="14">
        <v>0</v>
      </c>
      <c r="F91" s="75">
        <v>0</v>
      </c>
      <c r="G91" s="14">
        <v>0</v>
      </c>
      <c r="H91" s="14">
        <v>184500</v>
      </c>
      <c r="I91" s="14">
        <v>0</v>
      </c>
      <c r="J91" s="14">
        <v>4227003.3899999997</v>
      </c>
      <c r="K91" s="14">
        <v>0</v>
      </c>
      <c r="L91" s="14">
        <v>0</v>
      </c>
      <c r="M91" s="14">
        <v>4505824.5999999996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8" x14ac:dyDescent="0.25">
      <c r="A92" s="4" t="s">
        <v>272</v>
      </c>
      <c r="B92" s="22">
        <v>9882.6</v>
      </c>
      <c r="C92" s="22">
        <v>0</v>
      </c>
      <c r="D92" s="22">
        <v>2160</v>
      </c>
      <c r="E92" s="22">
        <v>0</v>
      </c>
      <c r="F92" s="61">
        <v>0</v>
      </c>
      <c r="G92" s="22">
        <v>0</v>
      </c>
      <c r="H92" s="22">
        <v>54000</v>
      </c>
      <c r="I92" s="22">
        <v>0</v>
      </c>
      <c r="J92" s="22">
        <v>3305017.25</v>
      </c>
      <c r="K92" s="22">
        <v>0</v>
      </c>
      <c r="L92" s="22">
        <v>0</v>
      </c>
      <c r="M92" s="22">
        <v>3371059.85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8" x14ac:dyDescent="0.25">
      <c r="A93" s="4" t="s">
        <v>274</v>
      </c>
      <c r="B93" s="22">
        <v>15183.34</v>
      </c>
      <c r="C93" s="22">
        <v>0</v>
      </c>
      <c r="D93" s="22">
        <v>26653.74</v>
      </c>
      <c r="E93" s="22">
        <v>0</v>
      </c>
      <c r="F93" s="61">
        <v>0</v>
      </c>
      <c r="G93" s="22">
        <v>0</v>
      </c>
      <c r="H93" s="22">
        <v>89400</v>
      </c>
      <c r="I93" s="22">
        <v>0</v>
      </c>
      <c r="J93" s="22">
        <v>2362714.75</v>
      </c>
      <c r="K93" s="22">
        <v>0</v>
      </c>
      <c r="L93" s="22">
        <v>0</v>
      </c>
      <c r="M93" s="22">
        <v>2493951.83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8" x14ac:dyDescent="0.25">
      <c r="A94" s="39"/>
      <c r="B94" s="40">
        <f>SUBTOTAL(109,B82:B93)</f>
        <v>286995.03000000003</v>
      </c>
      <c r="C94" s="40">
        <f t="shared" ref="C94:L94" si="6">SUBTOTAL(109,C82:C93)</f>
        <v>6157.8099999999995</v>
      </c>
      <c r="D94" s="40">
        <f t="shared" si="6"/>
        <v>646604.05000000005</v>
      </c>
      <c r="E94" s="40">
        <f>SUBTOTAL(109,E82:E93)</f>
        <v>200328.96000000002</v>
      </c>
      <c r="F94" s="40">
        <f t="shared" si="6"/>
        <v>106750</v>
      </c>
      <c r="G94" s="40">
        <f t="shared" si="6"/>
        <v>31308</v>
      </c>
      <c r="H94" s="40">
        <f t="shared" si="6"/>
        <v>1431422.4</v>
      </c>
      <c r="I94" s="40">
        <f t="shared" si="6"/>
        <v>0</v>
      </c>
      <c r="J94" s="40">
        <f t="shared" si="6"/>
        <v>22250997.52</v>
      </c>
      <c r="K94" s="40">
        <f t="shared" si="6"/>
        <v>0</v>
      </c>
      <c r="L94" s="40">
        <f t="shared" si="6"/>
        <v>779.46</v>
      </c>
      <c r="M94" s="40">
        <f>SUBTOTAL(109,M82:M93)</f>
        <v>24961343.229999997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8" x14ac:dyDescent="0.25">
      <c r="A95" s="46" t="s">
        <v>277</v>
      </c>
      <c r="B95" s="22">
        <v>17490.87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145950</v>
      </c>
      <c r="K95" s="22">
        <v>0</v>
      </c>
      <c r="L95" s="22">
        <v>0</v>
      </c>
      <c r="M95" s="22">
        <v>163440.87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8" x14ac:dyDescent="0.25">
      <c r="A96" s="46" t="s">
        <v>279</v>
      </c>
      <c r="B96" s="22">
        <v>7900.03</v>
      </c>
      <c r="C96" s="22">
        <v>6654</v>
      </c>
      <c r="D96" s="22">
        <v>3600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784777.83</v>
      </c>
      <c r="K96" s="22">
        <v>0</v>
      </c>
      <c r="L96" s="22">
        <v>0</v>
      </c>
      <c r="M96" s="22">
        <v>802931.86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</row>
    <row r="97" spans="1:47" x14ac:dyDescent="0.25">
      <c r="A97" s="46" t="s">
        <v>283</v>
      </c>
      <c r="B97" s="22">
        <v>11661.24</v>
      </c>
      <c r="C97" s="22">
        <v>81.599999999999994</v>
      </c>
      <c r="D97" s="22">
        <v>61116.6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1493162.22</v>
      </c>
      <c r="K97" s="22">
        <v>0</v>
      </c>
      <c r="L97" s="22">
        <v>210.84</v>
      </c>
      <c r="M97" s="22">
        <v>1566232.5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</row>
    <row r="98" spans="1:47" x14ac:dyDescent="0.25">
      <c r="A98" s="46" t="s">
        <v>285</v>
      </c>
      <c r="B98" s="22">
        <v>52887.45</v>
      </c>
      <c r="C98" s="22">
        <v>2304</v>
      </c>
      <c r="D98" s="22">
        <v>61698.64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1941627.38</v>
      </c>
      <c r="K98" s="22">
        <v>0</v>
      </c>
      <c r="L98" s="22">
        <v>0</v>
      </c>
      <c r="M98" s="22">
        <v>2058517.47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</row>
    <row r="99" spans="1:47" x14ac:dyDescent="0.25">
      <c r="A99" s="46" t="s">
        <v>287</v>
      </c>
      <c r="B99" s="22">
        <v>8820.6299999999992</v>
      </c>
      <c r="C99" s="22">
        <v>13074</v>
      </c>
      <c r="D99" s="22">
        <v>102454.24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949874.3</v>
      </c>
      <c r="K99" s="22">
        <v>0</v>
      </c>
      <c r="L99" s="22">
        <v>0</v>
      </c>
      <c r="M99" s="22">
        <v>1074223.17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x14ac:dyDescent="0.25">
      <c r="A100" s="46" t="s">
        <v>289</v>
      </c>
      <c r="B100" s="22">
        <v>16425.689999999999</v>
      </c>
      <c r="C100" s="22">
        <v>7692</v>
      </c>
      <c r="D100" s="22">
        <v>26751.599999999999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663946.41</v>
      </c>
      <c r="K100" s="22">
        <v>0</v>
      </c>
      <c r="L100" s="22">
        <v>0</v>
      </c>
      <c r="M100" s="22">
        <v>714815.7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46" t="s">
        <v>291</v>
      </c>
      <c r="B101" s="22">
        <v>32162.68</v>
      </c>
      <c r="C101" s="22">
        <v>5856</v>
      </c>
      <c r="D101" s="22">
        <v>11620</v>
      </c>
      <c r="E101" s="22">
        <v>0</v>
      </c>
      <c r="F101" s="22">
        <v>0</v>
      </c>
      <c r="G101" s="22">
        <v>0</v>
      </c>
      <c r="H101" s="22">
        <v>18000</v>
      </c>
      <c r="I101" s="22">
        <v>0</v>
      </c>
      <c r="J101" s="22">
        <v>305251.34000000003</v>
      </c>
      <c r="K101" s="22">
        <v>0</v>
      </c>
      <c r="L101" s="22">
        <v>0</v>
      </c>
      <c r="M101" s="22">
        <v>372890.02</v>
      </c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x14ac:dyDescent="0.25">
      <c r="A102" s="46" t="s">
        <v>293</v>
      </c>
      <c r="B102" s="22">
        <v>0</v>
      </c>
      <c r="C102" s="22">
        <v>37.200000000000003</v>
      </c>
      <c r="D102" s="22">
        <v>38875.199999999997</v>
      </c>
      <c r="E102" s="22">
        <v>0</v>
      </c>
      <c r="F102" s="22">
        <v>0</v>
      </c>
      <c r="G102" s="22">
        <v>0</v>
      </c>
      <c r="H102" s="22">
        <v>298212</v>
      </c>
      <c r="I102" s="22">
        <v>0</v>
      </c>
      <c r="J102" s="22">
        <v>357025.8</v>
      </c>
      <c r="K102" s="22">
        <v>0</v>
      </c>
      <c r="L102" s="22">
        <v>0</v>
      </c>
      <c r="M102" s="22">
        <v>694150.2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</row>
    <row r="103" spans="1:47" x14ac:dyDescent="0.25">
      <c r="A103" s="46" t="s">
        <v>297</v>
      </c>
      <c r="B103" s="22">
        <v>3373.9</v>
      </c>
      <c r="C103" s="22">
        <v>0</v>
      </c>
      <c r="D103" s="22">
        <v>29014.560000000001</v>
      </c>
      <c r="E103" s="22">
        <v>0</v>
      </c>
      <c r="F103" s="22">
        <v>0</v>
      </c>
      <c r="G103" s="22">
        <v>0</v>
      </c>
      <c r="H103" s="22">
        <v>110200</v>
      </c>
      <c r="I103" s="22">
        <v>0</v>
      </c>
      <c r="J103" s="22">
        <v>134150</v>
      </c>
      <c r="K103" s="22">
        <v>0</v>
      </c>
      <c r="L103" s="22">
        <v>0</v>
      </c>
      <c r="M103" s="22">
        <v>276738.46000000002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04" spans="1:47" x14ac:dyDescent="0.25">
      <c r="A104" s="46" t="s">
        <v>299</v>
      </c>
      <c r="B104" s="22">
        <v>94.56</v>
      </c>
      <c r="C104" s="22">
        <v>1639.68</v>
      </c>
      <c r="D104" s="22">
        <v>37738.800000000003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307497.2</v>
      </c>
      <c r="K104" s="22">
        <v>0</v>
      </c>
      <c r="L104" s="22">
        <v>0</v>
      </c>
      <c r="M104" s="22">
        <v>346970.24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</row>
    <row r="105" spans="1:47" x14ac:dyDescent="0.25">
      <c r="A105" s="46" t="s">
        <v>301</v>
      </c>
      <c r="B105" s="22">
        <v>0</v>
      </c>
      <c r="C105" s="22">
        <v>88.42</v>
      </c>
      <c r="D105" s="22">
        <v>80900.649999999994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397935.77</v>
      </c>
      <c r="K105" s="22">
        <v>0</v>
      </c>
      <c r="L105" s="22">
        <v>0</v>
      </c>
      <c r="M105" s="22">
        <v>478924.84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</row>
    <row r="106" spans="1:47" x14ac:dyDescent="0.25">
      <c r="A106" s="46" t="s">
        <v>304</v>
      </c>
      <c r="B106" s="22">
        <v>4867.5</v>
      </c>
      <c r="C106" s="22">
        <v>0</v>
      </c>
      <c r="D106" s="22">
        <v>18000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192432.96</v>
      </c>
      <c r="K106" s="22">
        <v>0</v>
      </c>
      <c r="L106" s="22">
        <v>0</v>
      </c>
      <c r="M106" s="22">
        <v>215300.46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</row>
    <row r="107" spans="1:47" x14ac:dyDescent="0.25">
      <c r="A107" s="39"/>
      <c r="B107" s="40">
        <f>SUBTOTAL(109,B95:B106)</f>
        <v>155684.54999999999</v>
      </c>
      <c r="C107" s="40">
        <f t="shared" ref="C107:L107" si="7">SUBTOTAL(109,C95:C106)</f>
        <v>37426.899999999994</v>
      </c>
      <c r="D107" s="40">
        <f t="shared" si="7"/>
        <v>471770.28999999992</v>
      </c>
      <c r="E107" s="40">
        <f t="shared" si="7"/>
        <v>0</v>
      </c>
      <c r="F107" s="40">
        <v>0</v>
      </c>
      <c r="G107" s="40">
        <f t="shared" si="7"/>
        <v>0</v>
      </c>
      <c r="H107" s="40">
        <f t="shared" si="7"/>
        <v>426412</v>
      </c>
      <c r="I107" s="40">
        <f t="shared" si="7"/>
        <v>0</v>
      </c>
      <c r="J107" s="40">
        <f t="shared" si="7"/>
        <v>7673631.21</v>
      </c>
      <c r="K107" s="40">
        <f t="shared" si="7"/>
        <v>0</v>
      </c>
      <c r="L107" s="40">
        <f t="shared" si="7"/>
        <v>210.84</v>
      </c>
      <c r="M107" s="40">
        <f>SUBTOTAL(109,M95:M106)</f>
        <v>8765135.790000001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</row>
    <row r="108" spans="1:47" x14ac:dyDescent="0.25">
      <c r="A108" s="72" t="s">
        <v>307</v>
      </c>
      <c r="B108" s="76">
        <v>7987.1</v>
      </c>
      <c r="C108" s="76">
        <v>447.1</v>
      </c>
      <c r="D108" s="76">
        <v>49547.199999999997</v>
      </c>
      <c r="E108" s="76">
        <v>0</v>
      </c>
      <c r="F108" s="71">
        <v>0</v>
      </c>
      <c r="G108" s="76">
        <v>0</v>
      </c>
      <c r="H108" s="76">
        <v>0</v>
      </c>
      <c r="I108" s="76">
        <v>0</v>
      </c>
      <c r="J108" s="76">
        <v>86198.75</v>
      </c>
      <c r="K108" s="76">
        <v>0</v>
      </c>
      <c r="L108" s="76">
        <v>0</v>
      </c>
      <c r="M108" s="77">
        <v>144180.15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</row>
    <row r="109" spans="1:47" x14ac:dyDescent="0.25">
      <c r="A109" s="72" t="s">
        <v>309</v>
      </c>
      <c r="B109" s="76">
        <v>2353.3000000000002</v>
      </c>
      <c r="C109" s="76">
        <v>1440</v>
      </c>
      <c r="D109" s="76">
        <v>40771.599999999999</v>
      </c>
      <c r="E109" s="76">
        <v>0</v>
      </c>
      <c r="F109" s="71">
        <v>0</v>
      </c>
      <c r="G109" s="76">
        <v>0</v>
      </c>
      <c r="H109" s="76">
        <v>0</v>
      </c>
      <c r="I109" s="76">
        <v>0</v>
      </c>
      <c r="J109" s="76">
        <v>336273.96</v>
      </c>
      <c r="K109" s="76">
        <v>0</v>
      </c>
      <c r="L109" s="76">
        <v>0</v>
      </c>
      <c r="M109" s="77">
        <v>380838.86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</row>
    <row r="110" spans="1:47" x14ac:dyDescent="0.25">
      <c r="A110" s="72" t="s">
        <v>311</v>
      </c>
      <c r="B110" s="76">
        <v>1440</v>
      </c>
      <c r="C110" s="76">
        <v>62.4</v>
      </c>
      <c r="D110" s="76">
        <v>74651.600000000006</v>
      </c>
      <c r="E110" s="76">
        <v>166500</v>
      </c>
      <c r="F110" s="71">
        <v>0</v>
      </c>
      <c r="G110" s="76">
        <v>44800</v>
      </c>
      <c r="H110" s="76">
        <v>0</v>
      </c>
      <c r="I110" s="76">
        <v>0</v>
      </c>
      <c r="J110" s="76">
        <v>192466.8</v>
      </c>
      <c r="K110" s="76">
        <v>0</v>
      </c>
      <c r="L110" s="76">
        <v>0</v>
      </c>
      <c r="M110" s="77">
        <v>479920.8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</row>
    <row r="111" spans="1:47" x14ac:dyDescent="0.25">
      <c r="A111" s="72" t="s">
        <v>317</v>
      </c>
      <c r="B111" s="76">
        <v>13774.1</v>
      </c>
      <c r="C111" s="76">
        <v>0</v>
      </c>
      <c r="D111" s="76">
        <v>96749.58</v>
      </c>
      <c r="E111" s="76">
        <v>0</v>
      </c>
      <c r="F111" s="86">
        <v>60400</v>
      </c>
      <c r="G111" s="76">
        <v>0</v>
      </c>
      <c r="H111" s="76">
        <v>0</v>
      </c>
      <c r="I111" s="76">
        <v>0</v>
      </c>
      <c r="J111" s="76">
        <v>66432.5</v>
      </c>
      <c r="K111" s="76">
        <v>0</v>
      </c>
      <c r="L111" s="76">
        <v>0</v>
      </c>
      <c r="M111" s="77">
        <v>237356.18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</row>
    <row r="112" spans="1:47" x14ac:dyDescent="0.25">
      <c r="A112" s="72" t="s">
        <v>457</v>
      </c>
      <c r="B112" s="76">
        <v>5828.05</v>
      </c>
      <c r="C112" s="76">
        <v>0</v>
      </c>
      <c r="D112" s="76">
        <v>77875.399999999994</v>
      </c>
      <c r="E112" s="76">
        <v>0</v>
      </c>
      <c r="F112" s="86">
        <v>0</v>
      </c>
      <c r="G112" s="76">
        <v>0</v>
      </c>
      <c r="H112" s="76">
        <v>0</v>
      </c>
      <c r="I112" s="76">
        <v>0</v>
      </c>
      <c r="J112" s="76">
        <v>52344.95</v>
      </c>
      <c r="K112" s="76">
        <v>0</v>
      </c>
      <c r="L112" s="76">
        <v>0</v>
      </c>
      <c r="M112" s="77">
        <v>136048.4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</row>
    <row r="113" spans="1:47" x14ac:dyDescent="0.25">
      <c r="A113" s="72" t="s">
        <v>460</v>
      </c>
      <c r="B113" s="9">
        <v>0</v>
      </c>
      <c r="C113" s="9">
        <v>0</v>
      </c>
      <c r="D113" s="9">
        <v>10057.6</v>
      </c>
      <c r="E113" s="9">
        <v>0</v>
      </c>
      <c r="F113" s="85">
        <v>0</v>
      </c>
      <c r="G113" s="9">
        <v>0</v>
      </c>
      <c r="H113" s="9">
        <v>8200</v>
      </c>
      <c r="I113" s="9">
        <v>0</v>
      </c>
      <c r="J113" s="9">
        <v>113412.5</v>
      </c>
      <c r="K113" s="9">
        <v>0</v>
      </c>
      <c r="L113" s="9">
        <v>0</v>
      </c>
      <c r="M113" s="9">
        <v>131670.1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</row>
    <row r="114" spans="1:47" x14ac:dyDescent="0.25">
      <c r="A114" s="72" t="s">
        <v>462</v>
      </c>
      <c r="B114" s="9">
        <v>1209.5999999999999</v>
      </c>
      <c r="C114" s="9">
        <v>950</v>
      </c>
      <c r="D114" s="9">
        <v>117064.2</v>
      </c>
      <c r="E114" s="9">
        <v>0</v>
      </c>
      <c r="F114" s="85">
        <v>22811.48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142035.28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</row>
    <row r="115" spans="1:47" x14ac:dyDescent="0.25">
      <c r="A115" s="72" t="s">
        <v>464</v>
      </c>
      <c r="B115" s="9">
        <v>900</v>
      </c>
      <c r="C115" s="9">
        <v>1080</v>
      </c>
      <c r="D115" s="9">
        <v>108048.4</v>
      </c>
      <c r="E115" s="9">
        <v>21126.65</v>
      </c>
      <c r="F115" s="85">
        <v>0</v>
      </c>
      <c r="G115" s="9">
        <v>0</v>
      </c>
      <c r="H115" s="9">
        <v>0</v>
      </c>
      <c r="I115" s="9">
        <v>0</v>
      </c>
      <c r="J115" s="9">
        <v>151605.6</v>
      </c>
      <c r="K115" s="9">
        <v>0</v>
      </c>
      <c r="L115" s="9">
        <v>0</v>
      </c>
      <c r="M115" s="9">
        <v>282760.65000000002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</row>
    <row r="116" spans="1:47" x14ac:dyDescent="0.25">
      <c r="A116" s="72" t="s">
        <v>467</v>
      </c>
      <c r="B116" s="9">
        <v>0</v>
      </c>
      <c r="C116" s="9">
        <v>0</v>
      </c>
      <c r="D116" s="9">
        <v>52257.599999999999</v>
      </c>
      <c r="E116" s="9">
        <v>0</v>
      </c>
      <c r="F116" s="90">
        <v>0</v>
      </c>
      <c r="G116" s="9">
        <v>0</v>
      </c>
      <c r="H116" s="9">
        <v>0</v>
      </c>
      <c r="I116" s="9">
        <v>0</v>
      </c>
      <c r="J116" s="9">
        <v>43100</v>
      </c>
      <c r="K116" s="9">
        <v>0</v>
      </c>
      <c r="L116" s="9">
        <v>0</v>
      </c>
      <c r="M116" s="9">
        <v>95357.6</v>
      </c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</row>
    <row r="117" spans="1:47" x14ac:dyDescent="0.25">
      <c r="A117" s="72" t="s">
        <v>470</v>
      </c>
      <c r="B117" s="9">
        <v>1555.2</v>
      </c>
      <c r="C117" s="9">
        <v>0</v>
      </c>
      <c r="D117" s="9">
        <v>89813.8</v>
      </c>
      <c r="E117" s="9">
        <v>0</v>
      </c>
      <c r="F117" s="93">
        <v>0</v>
      </c>
      <c r="G117" s="9">
        <v>0</v>
      </c>
      <c r="H117" s="9">
        <v>0</v>
      </c>
      <c r="I117" s="9">
        <v>0</v>
      </c>
      <c r="J117" s="9">
        <v>17880</v>
      </c>
      <c r="K117" s="9">
        <v>0</v>
      </c>
      <c r="L117" s="9">
        <v>0</v>
      </c>
      <c r="M117" s="9">
        <v>109249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</row>
    <row r="118" spans="1:47" x14ac:dyDescent="0.25">
      <c r="A118" s="72" t="s">
        <v>474</v>
      </c>
      <c r="B118" s="9">
        <v>2648</v>
      </c>
      <c r="C118" s="9">
        <v>0</v>
      </c>
      <c r="D118" s="9">
        <v>75517.38</v>
      </c>
      <c r="E118" s="9">
        <v>35046.910000000003</v>
      </c>
      <c r="F118" s="93">
        <v>0</v>
      </c>
      <c r="G118" s="9">
        <v>0</v>
      </c>
      <c r="H118" s="9">
        <v>0</v>
      </c>
      <c r="I118" s="9">
        <v>0</v>
      </c>
      <c r="J118" s="9">
        <v>1104</v>
      </c>
      <c r="K118" s="9">
        <v>0</v>
      </c>
      <c r="L118" s="9">
        <v>0</v>
      </c>
      <c r="M118" s="9">
        <v>114316.29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</row>
    <row r="119" spans="1:47" x14ac:dyDescent="0.25">
      <c r="A119" s="72" t="s">
        <v>478</v>
      </c>
      <c r="B119" s="9">
        <v>0</v>
      </c>
      <c r="C119" s="9">
        <v>4981.5</v>
      </c>
      <c r="D119" s="9">
        <v>62796.18</v>
      </c>
      <c r="E119" s="9">
        <v>114784.53</v>
      </c>
      <c r="F119" s="61">
        <v>0</v>
      </c>
      <c r="G119" s="9">
        <v>0</v>
      </c>
      <c r="H119" s="9">
        <v>0</v>
      </c>
      <c r="I119" s="9">
        <v>0</v>
      </c>
      <c r="J119" s="9">
        <v>33064.32</v>
      </c>
      <c r="K119" s="9">
        <v>0</v>
      </c>
      <c r="L119" s="9">
        <v>0</v>
      </c>
      <c r="M119" s="22">
        <f>+(Tabla4[[#This Row],[ 0713331000]]+Tabla4[[#This Row],[ 0713332000]]+Tabla4[[#This Row],[ 0713334000]]+Tabla4[[#This Row],[ 1001190000]]+Tabla4[[#This Row],[1001990000]]+Tabla4[[#This Row],[ 1005902000]]+Tabla4[[#This Row],[ 1005903000]]+Tabla4[[#This Row],[ 1006109000]]+Tabla4[[#This Row],[ 1006309000]]+Tabla4[[#This Row],[ 1006400000]]+Tabla4[[#This Row],[ 1007900000]])</f>
        <v>215626.53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</row>
    <row r="120" spans="1:47" x14ac:dyDescent="0.25">
      <c r="B120" s="40">
        <f>SUBTOTAL(109,B108:B119)</f>
        <v>37695.349999999991</v>
      </c>
      <c r="C120" s="40">
        <f t="shared" ref="C120:M120" si="8">SUBTOTAL(109,C108:C119)</f>
        <v>8961</v>
      </c>
      <c r="D120" s="40">
        <f t="shared" si="8"/>
        <v>855150.54</v>
      </c>
      <c r="E120" s="40">
        <f t="shared" si="8"/>
        <v>337458.08999999997</v>
      </c>
      <c r="F120" s="40">
        <f t="shared" si="8"/>
        <v>83211.48</v>
      </c>
      <c r="G120" s="40">
        <f t="shared" si="8"/>
        <v>44800</v>
      </c>
      <c r="H120" s="40">
        <f t="shared" si="8"/>
        <v>8200</v>
      </c>
      <c r="I120" s="40">
        <f t="shared" si="8"/>
        <v>0</v>
      </c>
      <c r="J120" s="40">
        <f t="shared" si="8"/>
        <v>1093883.3800000001</v>
      </c>
      <c r="K120" s="40">
        <f t="shared" si="8"/>
        <v>0</v>
      </c>
      <c r="L120" s="40">
        <f t="shared" si="8"/>
        <v>0</v>
      </c>
      <c r="M120" s="40">
        <f t="shared" si="8"/>
        <v>2469359.84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</row>
    <row r="121" spans="1:47" x14ac:dyDescent="0.25">
      <c r="A121" s="46" t="s">
        <v>479</v>
      </c>
      <c r="B121" s="98">
        <v>4837.8</v>
      </c>
      <c r="C121" s="98">
        <v>1440</v>
      </c>
      <c r="D121" s="98">
        <v>12433</v>
      </c>
      <c r="E121" s="98">
        <v>71881.58</v>
      </c>
      <c r="F121" s="98">
        <v>0</v>
      </c>
      <c r="G121" s="98">
        <v>0</v>
      </c>
      <c r="H121" s="98">
        <v>0</v>
      </c>
      <c r="I121" s="98">
        <v>0</v>
      </c>
      <c r="J121" s="98">
        <v>50130.8</v>
      </c>
      <c r="K121" s="98">
        <v>0</v>
      </c>
      <c r="L121" s="98">
        <v>0</v>
      </c>
      <c r="M121" s="101">
        <f>SUM(B121:L121)</f>
        <v>140723.18</v>
      </c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</row>
    <row r="122" spans="1:47" x14ac:dyDescent="0.25">
      <c r="A122" s="46" t="s">
        <v>480</v>
      </c>
      <c r="B122" s="99">
        <v>937</v>
      </c>
      <c r="C122" s="99">
        <v>1440</v>
      </c>
      <c r="D122" s="99">
        <v>50622.2</v>
      </c>
      <c r="E122" s="99">
        <v>36363.46</v>
      </c>
      <c r="F122" s="99">
        <v>0</v>
      </c>
      <c r="G122" s="99">
        <v>0</v>
      </c>
      <c r="H122" s="99">
        <v>0</v>
      </c>
      <c r="I122" s="99">
        <v>0</v>
      </c>
      <c r="J122" s="99">
        <v>102995</v>
      </c>
      <c r="K122" s="99">
        <v>0</v>
      </c>
      <c r="L122" s="99">
        <v>0</v>
      </c>
      <c r="M122" s="107">
        <f t="shared" ref="M122:M130" si="9">SUM(B122:L122)</f>
        <v>192357.66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</row>
    <row r="123" spans="1:47" x14ac:dyDescent="0.25">
      <c r="A123" s="46" t="s">
        <v>481</v>
      </c>
      <c r="B123" s="98">
        <v>3765.64</v>
      </c>
      <c r="C123" s="98">
        <v>0</v>
      </c>
      <c r="D123" s="98">
        <v>30983.8</v>
      </c>
      <c r="E123" s="98">
        <v>36363.46</v>
      </c>
      <c r="F123" s="98">
        <v>0</v>
      </c>
      <c r="G123" s="98">
        <v>0</v>
      </c>
      <c r="H123" s="98">
        <v>0</v>
      </c>
      <c r="I123" s="98">
        <v>0</v>
      </c>
      <c r="J123" s="98">
        <v>69800</v>
      </c>
      <c r="K123" s="98">
        <v>0</v>
      </c>
      <c r="L123" s="98">
        <v>0</v>
      </c>
      <c r="M123" s="101">
        <f t="shared" si="9"/>
        <v>140912.9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</row>
    <row r="124" spans="1:47" x14ac:dyDescent="0.25">
      <c r="A124" s="46" t="s">
        <v>483</v>
      </c>
      <c r="B124" s="103">
        <v>6002.7</v>
      </c>
      <c r="C124" s="103">
        <v>0</v>
      </c>
      <c r="D124" s="103">
        <v>150437.53</v>
      </c>
      <c r="E124" s="103">
        <v>62422.22</v>
      </c>
      <c r="F124" s="103">
        <v>0</v>
      </c>
      <c r="G124" s="103">
        <v>0</v>
      </c>
      <c r="H124" s="103">
        <v>65726.7</v>
      </c>
      <c r="I124" s="103">
        <v>0</v>
      </c>
      <c r="J124" s="103">
        <v>35100</v>
      </c>
      <c r="K124" s="103">
        <v>0</v>
      </c>
      <c r="L124" s="103">
        <v>0</v>
      </c>
      <c r="M124" s="107">
        <f t="shared" si="9"/>
        <v>319689.15000000002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</row>
    <row r="125" spans="1:47" x14ac:dyDescent="0.25">
      <c r="A125" s="46" t="s">
        <v>484</v>
      </c>
      <c r="B125" s="98">
        <v>0</v>
      </c>
      <c r="C125" s="98">
        <v>0</v>
      </c>
      <c r="D125" s="98">
        <v>55372.2</v>
      </c>
      <c r="E125" s="98">
        <v>36176.19</v>
      </c>
      <c r="F125" s="98">
        <v>0</v>
      </c>
      <c r="G125" s="98">
        <v>0</v>
      </c>
      <c r="H125" s="98">
        <v>22000</v>
      </c>
      <c r="I125" s="98">
        <v>0</v>
      </c>
      <c r="J125" s="98">
        <v>162900</v>
      </c>
      <c r="K125" s="98">
        <v>0</v>
      </c>
      <c r="L125" s="98">
        <v>0</v>
      </c>
      <c r="M125" s="101">
        <f t="shared" si="9"/>
        <v>276448.39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</row>
    <row r="126" spans="1:47" x14ac:dyDescent="0.25">
      <c r="A126" s="46" t="s">
        <v>486</v>
      </c>
      <c r="B126" s="103">
        <v>4012.5</v>
      </c>
      <c r="C126" s="103">
        <v>6531.25</v>
      </c>
      <c r="D126" s="103">
        <v>137483.6</v>
      </c>
      <c r="E126" s="103">
        <v>71674.84</v>
      </c>
      <c r="F126" s="103">
        <v>0</v>
      </c>
      <c r="G126" s="103">
        <v>0</v>
      </c>
      <c r="H126" s="103">
        <v>0</v>
      </c>
      <c r="I126" s="103">
        <v>0</v>
      </c>
      <c r="J126" s="103">
        <v>115250</v>
      </c>
      <c r="K126" s="103">
        <v>0</v>
      </c>
      <c r="L126" s="103">
        <v>0</v>
      </c>
      <c r="M126" s="107">
        <f t="shared" si="9"/>
        <v>334952.19</v>
      </c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</row>
    <row r="127" spans="1:47" x14ac:dyDescent="0.25">
      <c r="A127" s="46" t="s">
        <v>487</v>
      </c>
      <c r="B127" s="98">
        <v>0</v>
      </c>
      <c r="C127" s="98">
        <v>1200</v>
      </c>
      <c r="D127" s="98">
        <v>118722.1</v>
      </c>
      <c r="E127" s="98">
        <v>0</v>
      </c>
      <c r="F127" s="98">
        <v>0</v>
      </c>
      <c r="G127" s="98">
        <v>0</v>
      </c>
      <c r="H127" s="98">
        <v>377436.71</v>
      </c>
      <c r="I127" s="98">
        <v>175493.21</v>
      </c>
      <c r="J127" s="98">
        <v>56800</v>
      </c>
      <c r="K127" s="98">
        <v>0</v>
      </c>
      <c r="L127" s="98">
        <v>0</v>
      </c>
      <c r="M127" s="101">
        <f t="shared" si="9"/>
        <v>729652.02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</row>
    <row r="128" spans="1:47" x14ac:dyDescent="0.25">
      <c r="A128" s="46" t="s">
        <v>488</v>
      </c>
      <c r="B128" s="103">
        <v>1440</v>
      </c>
      <c r="C128" s="103">
        <v>0</v>
      </c>
      <c r="D128" s="103">
        <v>132805.5</v>
      </c>
      <c r="E128" s="103">
        <v>0</v>
      </c>
      <c r="F128" s="103">
        <v>0</v>
      </c>
      <c r="G128" s="103">
        <v>0</v>
      </c>
      <c r="H128" s="103">
        <v>51741.9</v>
      </c>
      <c r="I128" s="103">
        <v>0</v>
      </c>
      <c r="J128" s="103">
        <v>15879.96</v>
      </c>
      <c r="K128" s="103">
        <v>0</v>
      </c>
      <c r="L128" s="103">
        <v>0</v>
      </c>
      <c r="M128" s="107">
        <f t="shared" si="9"/>
        <v>201867.36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</row>
    <row r="129" spans="1:47" x14ac:dyDescent="0.25">
      <c r="A129" s="46" t="s">
        <v>489</v>
      </c>
      <c r="B129" s="98">
        <v>0</v>
      </c>
      <c r="C129" s="98">
        <v>2042.5</v>
      </c>
      <c r="D129" s="98">
        <v>98461.6</v>
      </c>
      <c r="E129" s="98">
        <v>0</v>
      </c>
      <c r="F129" s="98">
        <v>0</v>
      </c>
      <c r="G129" s="98">
        <v>0</v>
      </c>
      <c r="H129" s="98">
        <v>0</v>
      </c>
      <c r="I129" s="98">
        <v>0</v>
      </c>
      <c r="J129" s="98">
        <v>12900</v>
      </c>
      <c r="K129" s="98">
        <v>0</v>
      </c>
      <c r="L129" s="98">
        <v>0</v>
      </c>
      <c r="M129" s="101">
        <f>SUM(B129:L129)</f>
        <v>113404.1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</row>
    <row r="130" spans="1:47" x14ac:dyDescent="0.25">
      <c r="A130" s="46" t="s">
        <v>490</v>
      </c>
      <c r="B130" s="103">
        <v>5242</v>
      </c>
      <c r="C130" s="103">
        <v>1992</v>
      </c>
      <c r="D130" s="103">
        <v>40329.599999999999</v>
      </c>
      <c r="E130" s="103">
        <v>0</v>
      </c>
      <c r="F130" s="103">
        <v>0</v>
      </c>
      <c r="G130" s="103">
        <v>0</v>
      </c>
      <c r="H130" s="103">
        <v>0</v>
      </c>
      <c r="I130" s="103">
        <v>0</v>
      </c>
      <c r="J130" s="103">
        <v>92565</v>
      </c>
      <c r="K130" s="103">
        <v>0</v>
      </c>
      <c r="L130" s="103">
        <v>22400</v>
      </c>
      <c r="M130" s="107">
        <f t="shared" si="9"/>
        <v>162528.6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</row>
    <row r="131" spans="1:47" x14ac:dyDescent="0.25">
      <c r="A131" s="46" t="s">
        <v>491</v>
      </c>
      <c r="B131" s="109">
        <v>5595</v>
      </c>
      <c r="C131" s="109">
        <v>0</v>
      </c>
      <c r="D131" s="109">
        <v>41059.599999999999</v>
      </c>
      <c r="E131" s="109">
        <v>109693.1</v>
      </c>
      <c r="F131" s="109">
        <v>0</v>
      </c>
      <c r="G131" s="109">
        <v>0</v>
      </c>
      <c r="H131" s="109">
        <v>255</v>
      </c>
      <c r="I131" s="109">
        <v>0</v>
      </c>
      <c r="J131" s="109">
        <v>132353.32999999999</v>
      </c>
      <c r="K131" s="109">
        <v>0</v>
      </c>
      <c r="L131" s="109">
        <v>16640</v>
      </c>
      <c r="M131" s="101">
        <f>SUM(B131:L131)</f>
        <v>305596.03000000003</v>
      </c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</row>
    <row r="132" spans="1:47" ht="15.75" thickBot="1" x14ac:dyDescent="0.3">
      <c r="A132" s="46" t="s">
        <v>493</v>
      </c>
      <c r="B132" s="103">
        <v>7379.5</v>
      </c>
      <c r="C132" s="103">
        <v>0</v>
      </c>
      <c r="D132" s="103">
        <v>70605.5</v>
      </c>
      <c r="E132" s="103">
        <v>0</v>
      </c>
      <c r="F132" s="103">
        <v>0</v>
      </c>
      <c r="G132" s="103">
        <v>0</v>
      </c>
      <c r="H132" s="103">
        <v>0</v>
      </c>
      <c r="I132" s="103">
        <v>0</v>
      </c>
      <c r="J132" s="103">
        <v>105986</v>
      </c>
      <c r="K132" s="103">
        <v>0</v>
      </c>
      <c r="L132" s="103">
        <v>0</v>
      </c>
      <c r="M132" s="107">
        <f>SUM(B132:L132)</f>
        <v>183971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</row>
    <row r="133" spans="1:47" ht="15.75" thickTop="1" x14ac:dyDescent="0.25">
      <c r="A133" s="46"/>
      <c r="B133" s="65">
        <f>SUM(B121:B132)</f>
        <v>39212.14</v>
      </c>
      <c r="C133" s="65">
        <f t="shared" ref="C133:M133" si="10">SUM(C121:C132)</f>
        <v>14645.75</v>
      </c>
      <c r="D133" s="65">
        <f t="shared" si="10"/>
        <v>939316.22999999986</v>
      </c>
      <c r="E133" s="65">
        <f t="shared" si="10"/>
        <v>424574.85</v>
      </c>
      <c r="F133" s="65">
        <f t="shared" si="10"/>
        <v>0</v>
      </c>
      <c r="G133" s="65">
        <f t="shared" si="10"/>
        <v>0</v>
      </c>
      <c r="H133" s="65">
        <f t="shared" si="10"/>
        <v>517160.31000000006</v>
      </c>
      <c r="I133" s="65">
        <f t="shared" si="10"/>
        <v>175493.21</v>
      </c>
      <c r="J133" s="65">
        <f t="shared" si="10"/>
        <v>952660.09</v>
      </c>
      <c r="K133" s="65">
        <f t="shared" si="10"/>
        <v>0</v>
      </c>
      <c r="L133" s="65">
        <f t="shared" si="10"/>
        <v>39040</v>
      </c>
      <c r="M133" s="65">
        <f t="shared" si="10"/>
        <v>3102102.58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</row>
    <row r="134" spans="1:47" x14ac:dyDescent="0.25">
      <c r="A134" s="46" t="s">
        <v>494</v>
      </c>
      <c r="B134" s="98">
        <v>0</v>
      </c>
      <c r="C134" s="98">
        <v>0</v>
      </c>
      <c r="D134" s="98">
        <v>0</v>
      </c>
      <c r="E134" s="98">
        <v>109711.38</v>
      </c>
      <c r="F134" s="98">
        <v>0</v>
      </c>
      <c r="G134" s="98">
        <v>0</v>
      </c>
      <c r="H134" s="98">
        <v>0</v>
      </c>
      <c r="I134" s="98">
        <v>0</v>
      </c>
      <c r="J134" s="98">
        <v>68095.679999999993</v>
      </c>
      <c r="K134" s="98">
        <v>0</v>
      </c>
      <c r="L134" s="98">
        <v>0</v>
      </c>
      <c r="M134" s="101">
        <v>177807.06</v>
      </c>
    </row>
    <row r="135" spans="1:47" x14ac:dyDescent="0.25">
      <c r="A135" s="46" t="s">
        <v>508</v>
      </c>
      <c r="B135" s="122">
        <v>7172</v>
      </c>
      <c r="C135" s="122">
        <v>0</v>
      </c>
      <c r="D135" s="122">
        <v>43740.800000000003</v>
      </c>
      <c r="E135" s="122">
        <v>0</v>
      </c>
      <c r="F135" s="122">
        <v>55311.56</v>
      </c>
      <c r="G135" s="122">
        <v>0</v>
      </c>
      <c r="H135" s="122">
        <v>0</v>
      </c>
      <c r="I135" s="122">
        <v>0</v>
      </c>
      <c r="J135" s="122">
        <v>101250</v>
      </c>
      <c r="K135" s="122">
        <v>0</v>
      </c>
      <c r="L135" s="122">
        <v>0</v>
      </c>
      <c r="M135" s="124">
        <v>207474.36</v>
      </c>
    </row>
    <row r="136" spans="1:47" x14ac:dyDescent="0.25">
      <c r="A136" s="46" t="s">
        <v>510</v>
      </c>
      <c r="B136" s="129">
        <v>23355.7</v>
      </c>
      <c r="C136" s="129">
        <v>2520</v>
      </c>
      <c r="D136" s="129">
        <v>34416</v>
      </c>
      <c r="E136" s="129">
        <v>0</v>
      </c>
      <c r="F136" s="129">
        <v>113671.85</v>
      </c>
      <c r="G136" s="129">
        <v>0</v>
      </c>
      <c r="H136" s="129">
        <v>0</v>
      </c>
      <c r="I136" s="129">
        <v>0</v>
      </c>
      <c r="J136" s="129">
        <v>0</v>
      </c>
      <c r="K136" s="129">
        <v>0</v>
      </c>
      <c r="L136" s="129">
        <v>184695.6</v>
      </c>
      <c r="M136" s="130">
        <v>358659.15</v>
      </c>
    </row>
    <row r="137" spans="1:47" x14ac:dyDescent="0.25">
      <c r="A137" s="46" t="s">
        <v>512</v>
      </c>
      <c r="B137" s="122">
        <v>11679.1</v>
      </c>
      <c r="C137" s="122">
        <v>0</v>
      </c>
      <c r="D137" s="122">
        <v>89956.35</v>
      </c>
      <c r="E137" s="122">
        <v>0</v>
      </c>
      <c r="F137" s="122">
        <v>60004</v>
      </c>
      <c r="G137" s="122">
        <v>0</v>
      </c>
      <c r="H137" s="122">
        <v>47000</v>
      </c>
      <c r="I137" s="122">
        <v>0</v>
      </c>
      <c r="J137" s="122">
        <v>155450</v>
      </c>
      <c r="K137" s="122">
        <v>0</v>
      </c>
      <c r="L137" s="122">
        <v>0</v>
      </c>
      <c r="M137" s="124">
        <v>364089.45</v>
      </c>
    </row>
    <row r="138" spans="1:47" x14ac:dyDescent="0.25">
      <c r="A138" s="46" t="s">
        <v>514</v>
      </c>
      <c r="B138" s="129">
        <v>1597.1</v>
      </c>
      <c r="C138" s="129">
        <v>2088</v>
      </c>
      <c r="D138" s="129">
        <v>73010.490000000005</v>
      </c>
      <c r="E138" s="129">
        <v>47297.98</v>
      </c>
      <c r="F138" s="129">
        <v>0</v>
      </c>
      <c r="G138" s="129">
        <v>0</v>
      </c>
      <c r="H138" s="129">
        <v>0</v>
      </c>
      <c r="I138" s="129">
        <v>26657.95</v>
      </c>
      <c r="J138" s="129">
        <v>110022</v>
      </c>
      <c r="K138" s="129">
        <v>86880</v>
      </c>
      <c r="L138" s="129">
        <v>2624</v>
      </c>
      <c r="M138" s="130">
        <v>350177.52</v>
      </c>
    </row>
    <row r="139" spans="1:47" x14ac:dyDescent="0.25">
      <c r="A139" s="46" t="s">
        <v>516</v>
      </c>
      <c r="B139" s="122">
        <v>2762.97</v>
      </c>
      <c r="C139" s="122">
        <v>0</v>
      </c>
      <c r="D139" s="122">
        <v>70419.039999999994</v>
      </c>
      <c r="E139" s="122">
        <v>0</v>
      </c>
      <c r="F139" s="122">
        <v>0</v>
      </c>
      <c r="G139" s="122">
        <v>21659.279999999999</v>
      </c>
      <c r="H139" s="122">
        <v>0</v>
      </c>
      <c r="I139" s="122">
        <v>165276</v>
      </c>
      <c r="J139" s="122">
        <v>0</v>
      </c>
      <c r="K139" s="122">
        <v>0</v>
      </c>
      <c r="L139" s="122">
        <v>22225</v>
      </c>
      <c r="M139" s="124">
        <v>282342.28999999998</v>
      </c>
    </row>
    <row r="140" spans="1:47" x14ac:dyDescent="0.25">
      <c r="A140" s="46" t="s">
        <v>518</v>
      </c>
      <c r="B140" s="129">
        <v>10619.42</v>
      </c>
      <c r="C140" s="129">
        <v>1527.68</v>
      </c>
      <c r="D140" s="129">
        <v>86845.78</v>
      </c>
      <c r="E140" s="129">
        <v>0</v>
      </c>
      <c r="F140" s="129">
        <v>76749.119999999995</v>
      </c>
      <c r="G140" s="129">
        <v>176893.22</v>
      </c>
      <c r="H140" s="129">
        <v>0</v>
      </c>
      <c r="I140" s="129">
        <v>284278</v>
      </c>
      <c r="J140" s="129">
        <v>0</v>
      </c>
      <c r="K140" s="129">
        <v>0</v>
      </c>
      <c r="L140" s="129">
        <v>84662.5</v>
      </c>
      <c r="M140" s="130">
        <v>721575.72</v>
      </c>
    </row>
    <row r="141" spans="1:47" x14ac:dyDescent="0.25">
      <c r="A141" s="46" t="s">
        <v>520</v>
      </c>
      <c r="B141" s="122">
        <v>0</v>
      </c>
      <c r="C141" s="122">
        <v>0</v>
      </c>
      <c r="D141" s="122">
        <v>53030.8</v>
      </c>
      <c r="E141" s="122">
        <v>0</v>
      </c>
      <c r="F141" s="122">
        <v>19596.91</v>
      </c>
      <c r="G141" s="122">
        <v>55575</v>
      </c>
      <c r="H141" s="122">
        <v>0</v>
      </c>
      <c r="I141" s="122">
        <v>0</v>
      </c>
      <c r="J141" s="122">
        <v>361490</v>
      </c>
      <c r="K141" s="122">
        <v>0</v>
      </c>
      <c r="L141" s="122">
        <v>42300</v>
      </c>
      <c r="M141" s="124">
        <v>531992.71</v>
      </c>
    </row>
    <row r="142" spans="1:47" x14ac:dyDescent="0.25">
      <c r="A142" s="46" t="s">
        <v>522</v>
      </c>
      <c r="B142" s="129">
        <v>6656.4</v>
      </c>
      <c r="C142" s="129">
        <v>179037.7</v>
      </c>
      <c r="D142" s="129">
        <v>0</v>
      </c>
      <c r="E142" s="129">
        <v>0</v>
      </c>
      <c r="F142" s="137">
        <v>0</v>
      </c>
      <c r="G142" s="137">
        <v>0</v>
      </c>
      <c r="H142" s="137">
        <v>0</v>
      </c>
      <c r="I142" s="137">
        <v>0</v>
      </c>
      <c r="J142" s="137">
        <v>138466</v>
      </c>
      <c r="K142" s="137">
        <v>0</v>
      </c>
      <c r="L142" s="137">
        <v>54300</v>
      </c>
      <c r="M142" s="130">
        <v>378460.1</v>
      </c>
    </row>
    <row r="143" spans="1:47" x14ac:dyDescent="0.25">
      <c r="A143" s="46" t="s">
        <v>524</v>
      </c>
      <c r="B143" s="122">
        <v>7884.4</v>
      </c>
      <c r="C143" s="122">
        <v>0</v>
      </c>
      <c r="D143" s="122">
        <v>146895</v>
      </c>
      <c r="E143" s="122">
        <v>0</v>
      </c>
      <c r="F143" s="122">
        <v>0</v>
      </c>
      <c r="G143" s="122">
        <v>0</v>
      </c>
      <c r="H143" s="122">
        <v>0</v>
      </c>
      <c r="I143" s="122">
        <v>0</v>
      </c>
      <c r="J143" s="122">
        <v>115566</v>
      </c>
      <c r="K143" s="122">
        <v>0</v>
      </c>
      <c r="L143" s="122">
        <v>27600</v>
      </c>
      <c r="M143" s="124">
        <v>297945.40000000002</v>
      </c>
    </row>
    <row r="144" spans="1:47" x14ac:dyDescent="0.25">
      <c r="A144" s="46" t="s">
        <v>526</v>
      </c>
      <c r="B144" s="129">
        <v>1500</v>
      </c>
      <c r="C144" s="129">
        <v>0</v>
      </c>
      <c r="D144" s="129">
        <v>111855.78</v>
      </c>
      <c r="E144" s="129">
        <v>0</v>
      </c>
      <c r="F144" s="129">
        <v>0</v>
      </c>
      <c r="G144" s="129">
        <v>0</v>
      </c>
      <c r="H144" s="129">
        <v>0</v>
      </c>
      <c r="I144" s="129">
        <v>0</v>
      </c>
      <c r="J144" s="129">
        <v>70992</v>
      </c>
      <c r="K144" s="129">
        <v>0</v>
      </c>
      <c r="L144" s="129">
        <v>0</v>
      </c>
      <c r="M144" s="130">
        <v>184347.78</v>
      </c>
    </row>
    <row r="145" spans="1:13" ht="15.75" thickBot="1" x14ac:dyDescent="0.3">
      <c r="A145" s="46" t="s">
        <v>528</v>
      </c>
      <c r="B145" s="122">
        <v>3815.55</v>
      </c>
      <c r="C145" s="122">
        <v>0</v>
      </c>
      <c r="D145" s="122">
        <v>161690.4</v>
      </c>
      <c r="E145" s="122">
        <v>0</v>
      </c>
      <c r="F145" s="122">
        <v>0</v>
      </c>
      <c r="G145" s="122">
        <v>0</v>
      </c>
      <c r="H145" s="122">
        <v>0</v>
      </c>
      <c r="I145" s="122">
        <v>189430</v>
      </c>
      <c r="J145" s="122">
        <v>0</v>
      </c>
      <c r="K145" s="122">
        <v>0</v>
      </c>
      <c r="L145" s="122">
        <v>0</v>
      </c>
      <c r="M145" s="124">
        <v>354935.95</v>
      </c>
    </row>
    <row r="146" spans="1:13" ht="15.75" thickTop="1" x14ac:dyDescent="0.25">
      <c r="A146" s="149"/>
      <c r="B146" s="65">
        <f>SUM(B134:B145)</f>
        <v>77042.64</v>
      </c>
      <c r="C146" s="65">
        <f t="shared" ref="C146:M146" si="11">SUM(C134:C145)</f>
        <v>185173.38</v>
      </c>
      <c r="D146" s="65">
        <f t="shared" si="11"/>
        <v>871860.44000000006</v>
      </c>
      <c r="E146" s="65">
        <f t="shared" si="11"/>
        <v>157009.36000000002</v>
      </c>
      <c r="F146" s="65">
        <f t="shared" si="11"/>
        <v>325333.44</v>
      </c>
      <c r="G146" s="65">
        <f t="shared" si="11"/>
        <v>254127.5</v>
      </c>
      <c r="H146" s="65">
        <f t="shared" si="11"/>
        <v>47000</v>
      </c>
      <c r="I146" s="65">
        <f t="shared" si="11"/>
        <v>665641.94999999995</v>
      </c>
      <c r="J146" s="65">
        <f t="shared" si="11"/>
        <v>1121331.68</v>
      </c>
      <c r="K146" s="65">
        <f t="shared" si="11"/>
        <v>86880</v>
      </c>
      <c r="L146" s="65">
        <f t="shared" si="11"/>
        <v>418407.1</v>
      </c>
      <c r="M146" s="65">
        <f t="shared" si="11"/>
        <v>4209807.4899999993</v>
      </c>
    </row>
    <row r="147" spans="1:13" ht="18.75" x14ac:dyDescent="0.3">
      <c r="A147" s="19"/>
      <c r="B147" s="18"/>
      <c r="C147" s="18"/>
      <c r="D147" s="18"/>
      <c r="E147" s="18"/>
    </row>
    <row r="148" spans="1:13" ht="18.75" x14ac:dyDescent="0.3">
      <c r="A148" s="17" t="s">
        <v>242</v>
      </c>
      <c r="B148" s="18"/>
      <c r="C148" s="18"/>
      <c r="D148" s="18"/>
      <c r="E148" s="18"/>
    </row>
    <row r="149" spans="1:13" ht="18.75" x14ac:dyDescent="0.3">
      <c r="A149" s="121" t="s">
        <v>531</v>
      </c>
      <c r="B149" s="18"/>
      <c r="C149" s="18"/>
      <c r="D149" s="18"/>
      <c r="E149" s="18"/>
    </row>
  </sheetData>
  <sheetProtection password="9E07" sheet="1" objects="1" scenarios="1"/>
  <mergeCells count="1">
    <mergeCell ref="A1:L1"/>
  </mergeCells>
  <pageMargins left="0.7" right="0.7" top="0.75" bottom="0.75" header="0.3" footer="0.3"/>
  <pageSetup paperSize="9" orientation="portrait" r:id="rId1"/>
  <ignoredErrors>
    <ignoredError sqref="F94" formulaRange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U149"/>
  <sheetViews>
    <sheetView topLeftCell="S1" zoomScaleNormal="100" workbookViewId="0">
      <pane ySplit="3" topLeftCell="A127" activePane="bottomLeft" state="frozen"/>
      <selection activeCell="A85" sqref="A85"/>
      <selection pane="bottomLeft" activeCell="AG148" sqref="AG148"/>
    </sheetView>
  </sheetViews>
  <sheetFormatPr baseColWidth="10" defaultRowHeight="15" x14ac:dyDescent="0.25"/>
  <cols>
    <col min="1" max="1" width="12.42578125" customWidth="1"/>
    <col min="3" max="3" width="13.28515625" customWidth="1"/>
    <col min="6" max="6" width="13.140625" customWidth="1"/>
    <col min="11" max="11" width="12" customWidth="1"/>
    <col min="24" max="24" width="11.85546875" customWidth="1"/>
    <col min="25" max="25" width="14.5703125" customWidth="1"/>
    <col min="26" max="26" width="11.85546875" customWidth="1"/>
    <col min="27" max="27" width="13.140625" customWidth="1"/>
    <col min="28" max="28" width="12.85546875" customWidth="1"/>
    <col min="29" max="29" width="12.28515625" customWidth="1"/>
    <col min="30" max="30" width="11.85546875" customWidth="1"/>
    <col min="31" max="31" width="14.42578125" customWidth="1"/>
    <col min="32" max="32" width="12.85546875" customWidth="1"/>
    <col min="33" max="33" width="13" customWidth="1"/>
  </cols>
  <sheetData>
    <row r="1" spans="1:47" ht="63" customHeight="1" x14ac:dyDescent="0.35">
      <c r="A1" s="160" t="s">
        <v>497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</row>
    <row r="2" spans="1:47" x14ac:dyDescent="0.25">
      <c r="A2" s="2" t="s">
        <v>110</v>
      </c>
      <c r="B2" s="3" t="s">
        <v>329</v>
      </c>
      <c r="C2" s="3" t="s">
        <v>330</v>
      </c>
      <c r="D2" s="3" t="s">
        <v>331</v>
      </c>
      <c r="E2" s="3" t="s">
        <v>332</v>
      </c>
      <c r="F2" s="3" t="s">
        <v>333</v>
      </c>
      <c r="G2" s="3" t="s">
        <v>334</v>
      </c>
      <c r="H2" s="3" t="s">
        <v>335</v>
      </c>
      <c r="I2" s="3" t="s">
        <v>336</v>
      </c>
      <c r="J2" s="3" t="s">
        <v>337</v>
      </c>
      <c r="K2" s="3" t="s">
        <v>338</v>
      </c>
      <c r="L2" s="3" t="s">
        <v>339</v>
      </c>
      <c r="M2" s="3" t="s">
        <v>340</v>
      </c>
      <c r="N2" s="3" t="s">
        <v>341</v>
      </c>
      <c r="O2" s="3" t="s">
        <v>342</v>
      </c>
      <c r="P2" s="3" t="s">
        <v>343</v>
      </c>
      <c r="Q2" s="3" t="s">
        <v>344</v>
      </c>
      <c r="R2" s="3" t="s">
        <v>345</v>
      </c>
      <c r="S2" s="3" t="s">
        <v>346</v>
      </c>
      <c r="T2" s="3" t="s">
        <v>347</v>
      </c>
      <c r="U2" s="3" t="s">
        <v>348</v>
      </c>
      <c r="V2" s="3" t="s">
        <v>349</v>
      </c>
      <c r="W2" s="3" t="s">
        <v>350</v>
      </c>
      <c r="X2" s="3" t="s">
        <v>351</v>
      </c>
      <c r="Y2" s="23" t="s">
        <v>352</v>
      </c>
      <c r="Z2" s="3" t="s">
        <v>353</v>
      </c>
      <c r="AA2" s="3" t="s">
        <v>354</v>
      </c>
      <c r="AB2" s="3" t="s">
        <v>355</v>
      </c>
      <c r="AC2" s="3" t="s">
        <v>356</v>
      </c>
      <c r="AD2" s="3" t="s">
        <v>357</v>
      </c>
      <c r="AE2" s="3" t="s">
        <v>358</v>
      </c>
      <c r="AF2" s="3" t="s">
        <v>359</v>
      </c>
      <c r="AG2" s="2" t="s">
        <v>109</v>
      </c>
    </row>
    <row r="3" spans="1:47" x14ac:dyDescent="0.25">
      <c r="A3" s="4" t="s">
        <v>241</v>
      </c>
      <c r="B3" s="3" t="s">
        <v>117</v>
      </c>
      <c r="C3" s="3" t="s">
        <v>118</v>
      </c>
      <c r="D3" s="3" t="s">
        <v>119</v>
      </c>
      <c r="E3" s="3" t="s">
        <v>120</v>
      </c>
      <c r="F3" s="23" t="s">
        <v>121</v>
      </c>
      <c r="G3" s="3" t="s">
        <v>122</v>
      </c>
      <c r="H3" s="3" t="s">
        <v>123</v>
      </c>
      <c r="I3" s="27" t="s">
        <v>124</v>
      </c>
      <c r="J3" s="3" t="s">
        <v>125</v>
      </c>
      <c r="K3" s="3" t="s">
        <v>126</v>
      </c>
      <c r="L3" s="3" t="s">
        <v>127</v>
      </c>
      <c r="M3" s="3" t="s">
        <v>75</v>
      </c>
      <c r="N3" s="3" t="s">
        <v>128</v>
      </c>
      <c r="O3" s="3" t="s">
        <v>99</v>
      </c>
      <c r="P3" s="3" t="s">
        <v>129</v>
      </c>
      <c r="Q3" s="3" t="s">
        <v>75</v>
      </c>
      <c r="R3" s="3" t="s">
        <v>130</v>
      </c>
      <c r="S3" s="3" t="s">
        <v>131</v>
      </c>
      <c r="T3" s="3" t="s">
        <v>132</v>
      </c>
      <c r="U3" s="3" t="s">
        <v>117</v>
      </c>
      <c r="V3" s="3" t="s">
        <v>133</v>
      </c>
      <c r="W3" s="3" t="s">
        <v>134</v>
      </c>
      <c r="X3" s="3" t="s">
        <v>72</v>
      </c>
      <c r="Y3" s="3" t="s">
        <v>135</v>
      </c>
      <c r="Z3" s="3" t="s">
        <v>136</v>
      </c>
      <c r="AA3" s="3" t="s">
        <v>79</v>
      </c>
      <c r="AB3" s="3" t="s">
        <v>137</v>
      </c>
      <c r="AC3" s="3" t="s">
        <v>138</v>
      </c>
      <c r="AD3" s="3" t="s">
        <v>139</v>
      </c>
      <c r="AE3" s="3" t="s">
        <v>140</v>
      </c>
      <c r="AF3" s="3" t="s">
        <v>141</v>
      </c>
      <c r="AG3" s="2"/>
    </row>
    <row r="4" spans="1:47" x14ac:dyDescent="0.25">
      <c r="A4" s="4" t="s">
        <v>0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206100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374.08</v>
      </c>
      <c r="AG4" s="6">
        <v>206474.08</v>
      </c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</row>
    <row r="5" spans="1:47" x14ac:dyDescent="0.25">
      <c r="A5" s="4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218118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2581.81</v>
      </c>
      <c r="AG5" s="6">
        <v>220699.81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x14ac:dyDescent="0.25">
      <c r="A6" s="4" t="s">
        <v>2</v>
      </c>
      <c r="B6" s="5">
        <v>0</v>
      </c>
      <c r="C6" s="5">
        <v>12500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35435.879999999997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150342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10375.469999999999</v>
      </c>
      <c r="AG6" s="6">
        <v>208653.35</v>
      </c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x14ac:dyDescent="0.25">
      <c r="A7" s="4" t="s">
        <v>3</v>
      </c>
      <c r="B7" s="5">
        <v>0</v>
      </c>
      <c r="C7" s="5">
        <v>25000</v>
      </c>
      <c r="D7" s="5">
        <v>0</v>
      </c>
      <c r="E7" s="5">
        <v>0</v>
      </c>
      <c r="F7" s="5">
        <v>0</v>
      </c>
      <c r="G7" s="5">
        <v>84.58</v>
      </c>
      <c r="H7" s="5">
        <v>0</v>
      </c>
      <c r="I7" s="5">
        <v>1.59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79.510000000000005</v>
      </c>
      <c r="P7" s="5">
        <v>81.510000000000005</v>
      </c>
      <c r="Q7" s="5">
        <v>79.400000000000006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117526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3760.84</v>
      </c>
      <c r="AG7" s="6">
        <v>146613.43</v>
      </c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x14ac:dyDescent="0.25">
      <c r="A8" s="4" t="s">
        <v>4</v>
      </c>
      <c r="B8" s="5">
        <v>0</v>
      </c>
      <c r="C8" s="5">
        <v>25000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7600.29</v>
      </c>
      <c r="AG8" s="6">
        <v>32600.29</v>
      </c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x14ac:dyDescent="0.25">
      <c r="A9" s="4" t="s">
        <v>5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12400.28</v>
      </c>
      <c r="AG9" s="6">
        <v>12400.28</v>
      </c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x14ac:dyDescent="0.25">
      <c r="A10" s="4" t="s">
        <v>6</v>
      </c>
      <c r="B10" s="5">
        <v>0</v>
      </c>
      <c r="C10" s="5">
        <v>0</v>
      </c>
      <c r="D10" s="5">
        <v>9979.2000000000007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2099.56</v>
      </c>
      <c r="AD10" s="5">
        <v>0</v>
      </c>
      <c r="AE10" s="5">
        <v>0</v>
      </c>
      <c r="AF10" s="5">
        <v>10301.700000000001</v>
      </c>
      <c r="AG10" s="6">
        <v>22380.46</v>
      </c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x14ac:dyDescent="0.25">
      <c r="A11" s="4" t="s">
        <v>7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61178.5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7378.89</v>
      </c>
      <c r="AG11" s="6">
        <v>68557.39</v>
      </c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x14ac:dyDescent="0.25">
      <c r="A12" s="4" t="s">
        <v>8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6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115280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9976.14</v>
      </c>
      <c r="AG12" s="6">
        <v>125262.14</v>
      </c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x14ac:dyDescent="0.25">
      <c r="A13" s="4" t="s">
        <v>9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195922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7313.33</v>
      </c>
      <c r="AG13" s="6">
        <v>203235.33</v>
      </c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x14ac:dyDescent="0.25">
      <c r="A14" s="4" t="s">
        <v>10</v>
      </c>
      <c r="B14" s="5">
        <v>24.3</v>
      </c>
      <c r="C14" s="5">
        <v>24.3</v>
      </c>
      <c r="D14" s="5">
        <v>0</v>
      </c>
      <c r="E14" s="5">
        <v>24.3</v>
      </c>
      <c r="F14" s="5">
        <v>0</v>
      </c>
      <c r="G14" s="5">
        <v>0</v>
      </c>
      <c r="H14" s="5">
        <v>0</v>
      </c>
      <c r="I14" s="5">
        <v>12.15</v>
      </c>
      <c r="J14" s="5">
        <v>0</v>
      </c>
      <c r="K14" s="5">
        <v>0</v>
      </c>
      <c r="L14" s="5">
        <v>0</v>
      </c>
      <c r="M14" s="5">
        <v>24.3</v>
      </c>
      <c r="N14" s="5">
        <v>24.3</v>
      </c>
      <c r="O14" s="5">
        <v>0</v>
      </c>
      <c r="P14" s="5">
        <v>12.15</v>
      </c>
      <c r="Q14" s="5">
        <v>0</v>
      </c>
      <c r="R14" s="5">
        <v>24.3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134158.29999999999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4348.03</v>
      </c>
      <c r="AG14" s="6">
        <v>138676.43</v>
      </c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x14ac:dyDescent="0.25">
      <c r="A15" s="4" t="s">
        <v>11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103240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964.17</v>
      </c>
      <c r="AG15" s="6">
        <v>104204.17</v>
      </c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x14ac:dyDescent="0.25">
      <c r="A16" s="4"/>
      <c r="B16" s="40">
        <f>SUBTOTAL(109,B4:B15)</f>
        <v>24.3</v>
      </c>
      <c r="C16" s="40">
        <f t="shared" ref="C16:AG16" si="0">SUBTOTAL(109,C4:C15)</f>
        <v>62524.3</v>
      </c>
      <c r="D16" s="40">
        <f t="shared" si="0"/>
        <v>9979.2000000000007</v>
      </c>
      <c r="E16" s="40">
        <f t="shared" si="0"/>
        <v>24.3</v>
      </c>
      <c r="F16" s="40">
        <f t="shared" si="0"/>
        <v>0</v>
      </c>
      <c r="G16" s="40">
        <f t="shared" si="0"/>
        <v>84.58</v>
      </c>
      <c r="H16" s="40">
        <f t="shared" si="0"/>
        <v>6</v>
      </c>
      <c r="I16" s="40">
        <f t="shared" si="0"/>
        <v>13.74</v>
      </c>
      <c r="J16" s="40">
        <f t="shared" si="0"/>
        <v>0</v>
      </c>
      <c r="K16" s="40">
        <f t="shared" si="0"/>
        <v>35435.879999999997</v>
      </c>
      <c r="L16" s="40">
        <f t="shared" si="0"/>
        <v>0</v>
      </c>
      <c r="M16" s="40">
        <f t="shared" si="0"/>
        <v>24.3</v>
      </c>
      <c r="N16" s="40">
        <f t="shared" si="0"/>
        <v>24.3</v>
      </c>
      <c r="O16" s="40">
        <f t="shared" si="0"/>
        <v>79.510000000000005</v>
      </c>
      <c r="P16" s="40">
        <f t="shared" si="0"/>
        <v>93.660000000000011</v>
      </c>
      <c r="Q16" s="40">
        <f t="shared" si="0"/>
        <v>79.400000000000006</v>
      </c>
      <c r="R16" s="40">
        <f t="shared" si="0"/>
        <v>24.3</v>
      </c>
      <c r="S16" s="40">
        <f t="shared" si="0"/>
        <v>0</v>
      </c>
      <c r="T16" s="40">
        <f t="shared" si="0"/>
        <v>0</v>
      </c>
      <c r="U16" s="40">
        <f t="shared" si="0"/>
        <v>0</v>
      </c>
      <c r="V16" s="40">
        <f t="shared" si="0"/>
        <v>0</v>
      </c>
      <c r="W16" s="40">
        <f t="shared" si="0"/>
        <v>0</v>
      </c>
      <c r="X16" s="40">
        <f t="shared" si="0"/>
        <v>0</v>
      </c>
      <c r="Y16" s="40">
        <f t="shared" si="0"/>
        <v>1301864.8</v>
      </c>
      <c r="Z16" s="40">
        <f t="shared" si="0"/>
        <v>0</v>
      </c>
      <c r="AA16" s="40">
        <f t="shared" si="0"/>
        <v>0</v>
      </c>
      <c r="AB16" s="40">
        <f t="shared" si="0"/>
        <v>0</v>
      </c>
      <c r="AC16" s="40">
        <f t="shared" si="0"/>
        <v>2099.56</v>
      </c>
      <c r="AD16" s="40">
        <f t="shared" si="0"/>
        <v>0</v>
      </c>
      <c r="AE16" s="40">
        <f t="shared" si="0"/>
        <v>0</v>
      </c>
      <c r="AF16" s="40">
        <f t="shared" si="0"/>
        <v>77375.03</v>
      </c>
      <c r="AG16" s="13">
        <f t="shared" si="0"/>
        <v>1489757.16</v>
      </c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x14ac:dyDescent="0.25">
      <c r="A17" s="4" t="s">
        <v>12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137986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6">
        <v>137986</v>
      </c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x14ac:dyDescent="0.25">
      <c r="A18" s="4" t="s">
        <v>13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103716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6">
        <v>103716</v>
      </c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x14ac:dyDescent="0.25">
      <c r="A19" s="4" t="s">
        <v>14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9342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37.26</v>
      </c>
      <c r="V19" s="5">
        <v>0</v>
      </c>
      <c r="W19" s="5">
        <v>0</v>
      </c>
      <c r="X19" s="5">
        <v>0</v>
      </c>
      <c r="Y19" s="5">
        <v>138824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2357.5500000000002</v>
      </c>
      <c r="AG19" s="6">
        <v>150560.81</v>
      </c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x14ac:dyDescent="0.25">
      <c r="A20" s="4" t="s">
        <v>15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12975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70926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5775.96</v>
      </c>
      <c r="AG20" s="6">
        <v>89676.96</v>
      </c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x14ac:dyDescent="0.25">
      <c r="A21" s="4" t="s">
        <v>16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2.95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11726</v>
      </c>
      <c r="Z21" s="5">
        <v>0</v>
      </c>
      <c r="AA21" s="5">
        <v>0</v>
      </c>
      <c r="AB21" s="5">
        <v>0</v>
      </c>
      <c r="AC21" s="5">
        <v>1.2</v>
      </c>
      <c r="AD21" s="5">
        <v>0</v>
      </c>
      <c r="AE21" s="5">
        <v>0</v>
      </c>
      <c r="AF21" s="5">
        <v>11490.28</v>
      </c>
      <c r="AG21" s="6">
        <v>23220.43</v>
      </c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x14ac:dyDescent="0.25">
      <c r="A22" s="4" t="s">
        <v>17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11474.28</v>
      </c>
      <c r="AG22" s="6">
        <v>11474.28</v>
      </c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x14ac:dyDescent="0.25">
      <c r="A23" s="4" t="s">
        <v>18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8509.27</v>
      </c>
      <c r="AG23" s="6">
        <v>8509.27</v>
      </c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x14ac:dyDescent="0.25">
      <c r="A24" s="4" t="s">
        <v>19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1575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8039.33</v>
      </c>
      <c r="AG24" s="6">
        <v>9614.33</v>
      </c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x14ac:dyDescent="0.25">
      <c r="A25" s="4" t="s">
        <v>20</v>
      </c>
      <c r="B25" s="5">
        <v>46.88</v>
      </c>
      <c r="C25" s="5">
        <v>46.88</v>
      </c>
      <c r="D25" s="5">
        <v>0</v>
      </c>
      <c r="E25" s="5">
        <v>46.88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46.88</v>
      </c>
      <c r="O25" s="5">
        <v>0</v>
      </c>
      <c r="P25" s="5">
        <v>46.88</v>
      </c>
      <c r="Q25" s="5">
        <v>0</v>
      </c>
      <c r="R25" s="5">
        <v>46.88</v>
      </c>
      <c r="S25" s="5">
        <v>0</v>
      </c>
      <c r="T25" s="5">
        <v>0</v>
      </c>
      <c r="U25" s="5">
        <v>0</v>
      </c>
      <c r="V25" s="5">
        <v>0</v>
      </c>
      <c r="W25" s="5">
        <v>46.88</v>
      </c>
      <c r="X25" s="5">
        <v>0</v>
      </c>
      <c r="Y25" s="5">
        <v>69208.88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7692.24</v>
      </c>
      <c r="AG25" s="6">
        <v>77229.279999999999</v>
      </c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x14ac:dyDescent="0.25">
      <c r="A26" s="4" t="s">
        <v>21</v>
      </c>
      <c r="B26" s="5">
        <v>50</v>
      </c>
      <c r="C26" s="5">
        <v>50</v>
      </c>
      <c r="D26" s="5">
        <v>0</v>
      </c>
      <c r="E26" s="5">
        <v>50</v>
      </c>
      <c r="F26" s="5">
        <v>0</v>
      </c>
      <c r="G26" s="5">
        <v>0</v>
      </c>
      <c r="H26" s="5">
        <v>0</v>
      </c>
      <c r="I26" s="5">
        <v>20</v>
      </c>
      <c r="J26" s="5">
        <v>0</v>
      </c>
      <c r="K26" s="5">
        <v>0</v>
      </c>
      <c r="L26" s="5">
        <v>0</v>
      </c>
      <c r="M26" s="5">
        <v>48020</v>
      </c>
      <c r="N26" s="5">
        <v>20</v>
      </c>
      <c r="O26" s="5">
        <v>30</v>
      </c>
      <c r="P26" s="5">
        <v>50</v>
      </c>
      <c r="Q26" s="5">
        <v>0</v>
      </c>
      <c r="R26" s="5">
        <v>50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161186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3763.71</v>
      </c>
      <c r="AG26" s="6">
        <v>213289.71</v>
      </c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x14ac:dyDescent="0.25">
      <c r="A27" s="4" t="s">
        <v>22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16000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228797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2720.97</v>
      </c>
      <c r="AG27" s="6">
        <v>247517.97</v>
      </c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x14ac:dyDescent="0.25">
      <c r="A28" s="4" t="s">
        <v>23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288838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936</v>
      </c>
      <c r="AG28" s="6">
        <v>289774</v>
      </c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x14ac:dyDescent="0.25">
      <c r="A29" s="4"/>
      <c r="B29" s="40">
        <f t="shared" ref="B29:AG29" si="1">SUBTOTAL(109,B17:B28)</f>
        <v>96.88</v>
      </c>
      <c r="C29" s="40">
        <f t="shared" si="1"/>
        <v>96.88</v>
      </c>
      <c r="D29" s="40">
        <f t="shared" si="1"/>
        <v>0</v>
      </c>
      <c r="E29" s="40">
        <f t="shared" si="1"/>
        <v>96.88</v>
      </c>
      <c r="F29" s="40">
        <f t="shared" si="1"/>
        <v>0</v>
      </c>
      <c r="G29" s="40">
        <f t="shared" si="1"/>
        <v>0</v>
      </c>
      <c r="H29" s="40">
        <f t="shared" si="1"/>
        <v>0</v>
      </c>
      <c r="I29" s="40">
        <f t="shared" si="1"/>
        <v>23914.95</v>
      </c>
      <c r="J29" s="40">
        <f t="shared" si="1"/>
        <v>0</v>
      </c>
      <c r="K29" s="40">
        <f t="shared" si="1"/>
        <v>0</v>
      </c>
      <c r="L29" s="40">
        <f t="shared" si="1"/>
        <v>0</v>
      </c>
      <c r="M29" s="40">
        <f t="shared" si="1"/>
        <v>64020</v>
      </c>
      <c r="N29" s="40">
        <f t="shared" si="1"/>
        <v>66.88</v>
      </c>
      <c r="O29" s="40">
        <f t="shared" si="1"/>
        <v>30</v>
      </c>
      <c r="P29" s="40">
        <f t="shared" si="1"/>
        <v>96.88</v>
      </c>
      <c r="Q29" s="40">
        <f t="shared" si="1"/>
        <v>0</v>
      </c>
      <c r="R29" s="40">
        <f t="shared" si="1"/>
        <v>96.88</v>
      </c>
      <c r="S29" s="40">
        <f t="shared" si="1"/>
        <v>0</v>
      </c>
      <c r="T29" s="40">
        <f t="shared" si="1"/>
        <v>0</v>
      </c>
      <c r="U29" s="40">
        <f t="shared" si="1"/>
        <v>37.26</v>
      </c>
      <c r="V29" s="40">
        <f t="shared" si="1"/>
        <v>0</v>
      </c>
      <c r="W29" s="40">
        <f t="shared" si="1"/>
        <v>46.88</v>
      </c>
      <c r="X29" s="40">
        <f t="shared" si="1"/>
        <v>0</v>
      </c>
      <c r="Y29" s="40">
        <f t="shared" si="1"/>
        <v>1211207.8799999999</v>
      </c>
      <c r="Z29" s="40">
        <f t="shared" si="1"/>
        <v>0</v>
      </c>
      <c r="AA29" s="40">
        <f t="shared" si="1"/>
        <v>0</v>
      </c>
      <c r="AB29" s="40">
        <f t="shared" si="1"/>
        <v>0</v>
      </c>
      <c r="AC29" s="40">
        <f t="shared" si="1"/>
        <v>1.2</v>
      </c>
      <c r="AD29" s="40">
        <f t="shared" si="1"/>
        <v>0</v>
      </c>
      <c r="AE29" s="40">
        <f t="shared" si="1"/>
        <v>0</v>
      </c>
      <c r="AF29" s="40">
        <f t="shared" si="1"/>
        <v>62759.59</v>
      </c>
      <c r="AG29" s="13">
        <f t="shared" si="1"/>
        <v>1362569.04</v>
      </c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x14ac:dyDescent="0.25">
      <c r="A30" s="4" t="s">
        <v>24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450298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2620.5</v>
      </c>
      <c r="AG30" s="6">
        <v>452918.5</v>
      </c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x14ac:dyDescent="0.25">
      <c r="A31" s="4" t="s">
        <v>25</v>
      </c>
      <c r="B31" s="5">
        <v>0</v>
      </c>
      <c r="C31" s="5">
        <v>29.89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19.920000000000002</v>
      </c>
      <c r="O31" s="5">
        <v>0</v>
      </c>
      <c r="P31" s="5">
        <v>0</v>
      </c>
      <c r="Q31" s="5">
        <v>0</v>
      </c>
      <c r="R31" s="5">
        <v>22.64</v>
      </c>
      <c r="S31" s="5">
        <v>0</v>
      </c>
      <c r="T31" s="5">
        <v>0</v>
      </c>
      <c r="U31" s="5">
        <v>4.54</v>
      </c>
      <c r="V31" s="5">
        <v>0</v>
      </c>
      <c r="W31" s="5">
        <v>0</v>
      </c>
      <c r="X31" s="5">
        <v>0</v>
      </c>
      <c r="Y31" s="5">
        <v>454082</v>
      </c>
      <c r="Z31" s="5">
        <v>0</v>
      </c>
      <c r="AA31" s="5">
        <v>0</v>
      </c>
      <c r="AB31" s="5">
        <v>0</v>
      </c>
      <c r="AC31" s="5">
        <v>636.36</v>
      </c>
      <c r="AD31" s="5">
        <v>0</v>
      </c>
      <c r="AE31" s="5">
        <v>0</v>
      </c>
      <c r="AF31" s="5">
        <v>801.79</v>
      </c>
      <c r="AG31" s="6">
        <v>455597.14</v>
      </c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x14ac:dyDescent="0.25">
      <c r="A32" s="4" t="s">
        <v>26</v>
      </c>
      <c r="B32" s="5">
        <v>23.32</v>
      </c>
      <c r="C32" s="5">
        <v>23.32</v>
      </c>
      <c r="D32" s="5">
        <v>0</v>
      </c>
      <c r="E32" s="5">
        <v>23.32</v>
      </c>
      <c r="F32" s="5">
        <v>0</v>
      </c>
      <c r="G32" s="5">
        <v>0</v>
      </c>
      <c r="H32" s="5">
        <v>0</v>
      </c>
      <c r="I32" s="5">
        <v>5100</v>
      </c>
      <c r="J32" s="5">
        <v>0</v>
      </c>
      <c r="K32" s="5">
        <v>0</v>
      </c>
      <c r="L32" s="5">
        <v>0</v>
      </c>
      <c r="M32" s="5">
        <v>23.32</v>
      </c>
      <c r="N32" s="5">
        <v>23.32</v>
      </c>
      <c r="O32" s="5">
        <v>0</v>
      </c>
      <c r="P32" s="5">
        <v>23.32</v>
      </c>
      <c r="Q32" s="5">
        <v>0</v>
      </c>
      <c r="R32" s="5">
        <v>23.32</v>
      </c>
      <c r="S32" s="5">
        <v>0</v>
      </c>
      <c r="T32" s="5">
        <v>0</v>
      </c>
      <c r="U32" s="5">
        <v>5</v>
      </c>
      <c r="V32" s="5">
        <v>0</v>
      </c>
      <c r="W32" s="5">
        <v>0</v>
      </c>
      <c r="X32" s="5">
        <v>0</v>
      </c>
      <c r="Y32" s="5">
        <v>270700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2603.9</v>
      </c>
      <c r="AG32" s="6">
        <v>278572.14</v>
      </c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x14ac:dyDescent="0.25">
      <c r="A33" s="4" t="s">
        <v>27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241529</v>
      </c>
      <c r="Z33" s="5">
        <v>0</v>
      </c>
      <c r="AA33" s="5">
        <v>147</v>
      </c>
      <c r="AB33" s="5">
        <v>0</v>
      </c>
      <c r="AC33" s="5">
        <v>0</v>
      </c>
      <c r="AD33" s="5">
        <v>0</v>
      </c>
      <c r="AE33" s="5">
        <v>0</v>
      </c>
      <c r="AF33" s="5">
        <v>5917.34</v>
      </c>
      <c r="AG33" s="6">
        <v>247593.34</v>
      </c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x14ac:dyDescent="0.25">
      <c r="A34" s="4" t="s">
        <v>28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99655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14681.46</v>
      </c>
      <c r="AG34" s="6">
        <v>114336.46</v>
      </c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x14ac:dyDescent="0.25">
      <c r="A35" s="4" t="s">
        <v>29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10724.31</v>
      </c>
      <c r="AG35" s="6">
        <v>10724.31</v>
      </c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x14ac:dyDescent="0.25">
      <c r="A36" s="4" t="s">
        <v>30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382.2</v>
      </c>
      <c r="AB36" s="5">
        <v>0</v>
      </c>
      <c r="AC36" s="5">
        <v>0</v>
      </c>
      <c r="AD36" s="5">
        <v>0</v>
      </c>
      <c r="AE36" s="5">
        <v>0</v>
      </c>
      <c r="AF36" s="5">
        <v>7168.48</v>
      </c>
      <c r="AG36" s="6">
        <v>7550.68</v>
      </c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x14ac:dyDescent="0.25">
      <c r="A37" s="4" t="s">
        <v>31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10203.879999999999</v>
      </c>
      <c r="AG37" s="6">
        <v>10203.879999999999</v>
      </c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x14ac:dyDescent="0.25">
      <c r="A38" s="4" t="s">
        <v>32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8022.98</v>
      </c>
      <c r="AG38" s="6">
        <v>8022.98</v>
      </c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x14ac:dyDescent="0.25">
      <c r="A39" s="4" t="s">
        <v>33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146734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5085.3</v>
      </c>
      <c r="AG39" s="6">
        <v>151819.29999999999</v>
      </c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x14ac:dyDescent="0.25">
      <c r="A40" s="4" t="s">
        <v>34</v>
      </c>
      <c r="B40" s="5">
        <v>1117.2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9</v>
      </c>
      <c r="V40" s="5">
        <v>0</v>
      </c>
      <c r="W40" s="5">
        <v>0</v>
      </c>
      <c r="X40" s="5">
        <v>0</v>
      </c>
      <c r="Y40" s="5">
        <v>386276</v>
      </c>
      <c r="Z40" s="5">
        <v>0</v>
      </c>
      <c r="AA40" s="5">
        <v>238</v>
      </c>
      <c r="AB40" s="5">
        <v>0</v>
      </c>
      <c r="AC40" s="5">
        <v>0</v>
      </c>
      <c r="AD40" s="5">
        <v>0</v>
      </c>
      <c r="AE40" s="5">
        <v>0</v>
      </c>
      <c r="AF40" s="5">
        <v>1598.17</v>
      </c>
      <c r="AG40" s="6">
        <v>389238.37</v>
      </c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x14ac:dyDescent="0.25">
      <c r="A41" s="4" t="s">
        <v>35</v>
      </c>
      <c r="B41" s="5">
        <v>160.66</v>
      </c>
      <c r="C41" s="5">
        <v>26.66</v>
      </c>
      <c r="D41" s="5">
        <v>25000</v>
      </c>
      <c r="E41" s="5">
        <v>160.66</v>
      </c>
      <c r="F41" s="5">
        <v>0</v>
      </c>
      <c r="G41" s="5">
        <v>0</v>
      </c>
      <c r="H41" s="5">
        <v>0</v>
      </c>
      <c r="I41" s="5">
        <v>160.66</v>
      </c>
      <c r="J41" s="5">
        <v>26.66</v>
      </c>
      <c r="K41" s="5">
        <v>0</v>
      </c>
      <c r="L41" s="5">
        <v>0</v>
      </c>
      <c r="M41" s="5">
        <v>26.66</v>
      </c>
      <c r="N41" s="5">
        <v>26.66</v>
      </c>
      <c r="O41" s="5">
        <v>0</v>
      </c>
      <c r="P41" s="5">
        <v>26.66</v>
      </c>
      <c r="Q41" s="5">
        <v>0</v>
      </c>
      <c r="R41" s="5">
        <v>26.66</v>
      </c>
      <c r="S41" s="5">
        <v>0</v>
      </c>
      <c r="T41" s="5">
        <v>0</v>
      </c>
      <c r="U41" s="5">
        <v>9</v>
      </c>
      <c r="V41" s="5">
        <v>0</v>
      </c>
      <c r="W41" s="5">
        <v>0</v>
      </c>
      <c r="X41" s="5">
        <v>0</v>
      </c>
      <c r="Y41" s="5">
        <v>550269.66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53.66</v>
      </c>
      <c r="AG41" s="6">
        <v>575974.26</v>
      </c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x14ac:dyDescent="0.25">
      <c r="A42" s="4"/>
      <c r="B42" s="40">
        <f t="shared" ref="B42:AG42" si="2">SUBTOTAL(109,B30:B41)</f>
        <v>1301.18</v>
      </c>
      <c r="C42" s="40">
        <f t="shared" si="2"/>
        <v>79.87</v>
      </c>
      <c r="D42" s="40">
        <f t="shared" si="2"/>
        <v>25000</v>
      </c>
      <c r="E42" s="40">
        <f t="shared" si="2"/>
        <v>183.98</v>
      </c>
      <c r="F42" s="40">
        <f t="shared" si="2"/>
        <v>0</v>
      </c>
      <c r="G42" s="40">
        <f t="shared" si="2"/>
        <v>0</v>
      </c>
      <c r="H42" s="40">
        <f t="shared" si="2"/>
        <v>0</v>
      </c>
      <c r="I42" s="40">
        <f t="shared" si="2"/>
        <v>5260.66</v>
      </c>
      <c r="J42" s="40">
        <f t="shared" si="2"/>
        <v>26.66</v>
      </c>
      <c r="K42" s="40">
        <f t="shared" si="2"/>
        <v>0</v>
      </c>
      <c r="L42" s="40">
        <f t="shared" si="2"/>
        <v>0</v>
      </c>
      <c r="M42" s="40">
        <f t="shared" si="2"/>
        <v>49.980000000000004</v>
      </c>
      <c r="N42" s="40">
        <f t="shared" si="2"/>
        <v>69.900000000000006</v>
      </c>
      <c r="O42" s="40">
        <f t="shared" si="2"/>
        <v>0</v>
      </c>
      <c r="P42" s="40">
        <f t="shared" si="2"/>
        <v>49.980000000000004</v>
      </c>
      <c r="Q42" s="40">
        <f t="shared" si="2"/>
        <v>0</v>
      </c>
      <c r="R42" s="40">
        <f t="shared" si="2"/>
        <v>72.62</v>
      </c>
      <c r="S42" s="40">
        <f t="shared" si="2"/>
        <v>0</v>
      </c>
      <c r="T42" s="40">
        <f t="shared" si="2"/>
        <v>0</v>
      </c>
      <c r="U42" s="40">
        <f t="shared" si="2"/>
        <v>27.54</v>
      </c>
      <c r="V42" s="40">
        <f t="shared" si="2"/>
        <v>0</v>
      </c>
      <c r="W42" s="40">
        <f t="shared" si="2"/>
        <v>0</v>
      </c>
      <c r="X42" s="40">
        <f t="shared" si="2"/>
        <v>0</v>
      </c>
      <c r="Y42" s="40">
        <f t="shared" si="2"/>
        <v>2599543.66</v>
      </c>
      <c r="Z42" s="40">
        <f t="shared" si="2"/>
        <v>0</v>
      </c>
      <c r="AA42" s="40">
        <f t="shared" si="2"/>
        <v>767.2</v>
      </c>
      <c r="AB42" s="40">
        <f t="shared" si="2"/>
        <v>0</v>
      </c>
      <c r="AC42" s="40">
        <f t="shared" si="2"/>
        <v>636.36</v>
      </c>
      <c r="AD42" s="40">
        <f t="shared" si="2"/>
        <v>0</v>
      </c>
      <c r="AE42" s="40">
        <f t="shared" si="2"/>
        <v>0</v>
      </c>
      <c r="AF42" s="40">
        <f t="shared" si="2"/>
        <v>69481.77</v>
      </c>
      <c r="AG42" s="13">
        <f t="shared" si="2"/>
        <v>2702551.3600000003</v>
      </c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x14ac:dyDescent="0.25">
      <c r="A43" s="4" t="s">
        <v>36</v>
      </c>
      <c r="B43" s="5">
        <v>2234.4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471143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450</v>
      </c>
      <c r="AG43" s="6">
        <v>473827.4</v>
      </c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x14ac:dyDescent="0.25">
      <c r="A44" s="4" t="s">
        <v>37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32</v>
      </c>
      <c r="V44" s="5">
        <v>0</v>
      </c>
      <c r="W44" s="5">
        <v>0</v>
      </c>
      <c r="X44" s="5">
        <v>0</v>
      </c>
      <c r="Y44" s="5">
        <v>336028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938</v>
      </c>
      <c r="AG44" s="6">
        <v>336998</v>
      </c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x14ac:dyDescent="0.25">
      <c r="A45" s="4" t="s">
        <v>38</v>
      </c>
      <c r="B45" s="5">
        <v>51.32</v>
      </c>
      <c r="C45" s="5">
        <v>51.32</v>
      </c>
      <c r="D45" s="5">
        <v>0</v>
      </c>
      <c r="E45" s="5">
        <v>51.32</v>
      </c>
      <c r="F45" s="5">
        <v>0</v>
      </c>
      <c r="G45" s="5">
        <v>0</v>
      </c>
      <c r="H45" s="5">
        <v>0</v>
      </c>
      <c r="I45" s="5">
        <v>21487.32</v>
      </c>
      <c r="J45" s="5">
        <v>51.32</v>
      </c>
      <c r="K45" s="5">
        <v>0</v>
      </c>
      <c r="L45" s="5">
        <v>0</v>
      </c>
      <c r="M45" s="5">
        <v>51.32</v>
      </c>
      <c r="N45" s="5">
        <v>51.32</v>
      </c>
      <c r="O45" s="5">
        <v>0</v>
      </c>
      <c r="P45" s="5">
        <v>51.32</v>
      </c>
      <c r="Q45" s="5">
        <v>0</v>
      </c>
      <c r="R45" s="5">
        <v>51.32</v>
      </c>
      <c r="S45" s="5">
        <v>0</v>
      </c>
      <c r="T45" s="5">
        <v>0</v>
      </c>
      <c r="U45" s="5">
        <v>47</v>
      </c>
      <c r="V45" s="5">
        <v>0</v>
      </c>
      <c r="W45" s="5">
        <v>0</v>
      </c>
      <c r="X45" s="5">
        <v>0</v>
      </c>
      <c r="Y45" s="5">
        <v>295965.32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1639.08</v>
      </c>
      <c r="AG45" s="6">
        <v>319549.28000000003</v>
      </c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6" spans="1:47" x14ac:dyDescent="0.25">
      <c r="A46" s="4" t="s">
        <v>39</v>
      </c>
      <c r="B46" s="5">
        <v>41.74</v>
      </c>
      <c r="C46" s="5">
        <v>41.74</v>
      </c>
      <c r="D46" s="5">
        <v>0</v>
      </c>
      <c r="E46" s="5">
        <v>41.74</v>
      </c>
      <c r="F46" s="5">
        <v>0</v>
      </c>
      <c r="G46" s="5">
        <v>0</v>
      </c>
      <c r="H46" s="5">
        <v>0</v>
      </c>
      <c r="I46" s="5">
        <v>11772</v>
      </c>
      <c r="J46" s="5">
        <v>41.74</v>
      </c>
      <c r="K46" s="5">
        <v>0</v>
      </c>
      <c r="L46" s="5">
        <v>0</v>
      </c>
      <c r="M46" s="5">
        <v>0</v>
      </c>
      <c r="N46" s="5">
        <v>41.74</v>
      </c>
      <c r="O46" s="5">
        <v>0</v>
      </c>
      <c r="P46" s="5">
        <v>0</v>
      </c>
      <c r="Q46" s="5">
        <v>0</v>
      </c>
      <c r="R46" s="5">
        <v>41.74</v>
      </c>
      <c r="S46" s="5">
        <v>0</v>
      </c>
      <c r="T46" s="5">
        <v>0</v>
      </c>
      <c r="U46" s="5">
        <v>0</v>
      </c>
      <c r="V46" s="5">
        <v>41.74</v>
      </c>
      <c r="W46" s="5">
        <v>0</v>
      </c>
      <c r="X46" s="5">
        <v>0</v>
      </c>
      <c r="Y46" s="5">
        <v>170657.74</v>
      </c>
      <c r="Z46" s="5">
        <v>0</v>
      </c>
      <c r="AA46" s="5">
        <v>0</v>
      </c>
      <c r="AB46" s="5">
        <v>0</v>
      </c>
      <c r="AC46" s="5">
        <v>41.74</v>
      </c>
      <c r="AD46" s="5">
        <v>0</v>
      </c>
      <c r="AE46" s="5">
        <v>0</v>
      </c>
      <c r="AF46" s="5">
        <v>5596.96</v>
      </c>
      <c r="AG46" s="6">
        <v>188360.62</v>
      </c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</row>
    <row r="47" spans="1:47" x14ac:dyDescent="0.25">
      <c r="A47" s="4" t="s">
        <v>40</v>
      </c>
      <c r="B47" s="5">
        <v>1149.77</v>
      </c>
      <c r="C47" s="5">
        <v>32.57</v>
      </c>
      <c r="D47" s="5">
        <v>0</v>
      </c>
      <c r="E47" s="5">
        <v>32.57</v>
      </c>
      <c r="F47" s="5">
        <v>0</v>
      </c>
      <c r="G47" s="5">
        <v>0</v>
      </c>
      <c r="H47" s="5">
        <v>0</v>
      </c>
      <c r="I47" s="5">
        <v>0</v>
      </c>
      <c r="J47" s="5">
        <v>32.57</v>
      </c>
      <c r="K47" s="5">
        <v>0</v>
      </c>
      <c r="L47" s="5">
        <v>0</v>
      </c>
      <c r="M47" s="5">
        <v>32.57</v>
      </c>
      <c r="N47" s="5">
        <v>32.57</v>
      </c>
      <c r="O47" s="5">
        <v>0</v>
      </c>
      <c r="P47" s="5">
        <v>32.57</v>
      </c>
      <c r="Q47" s="5">
        <v>0</v>
      </c>
      <c r="R47" s="5">
        <v>32.57</v>
      </c>
      <c r="S47" s="5">
        <v>32.57</v>
      </c>
      <c r="T47" s="5">
        <v>0</v>
      </c>
      <c r="U47" s="5">
        <v>0</v>
      </c>
      <c r="V47" s="5">
        <v>32.57</v>
      </c>
      <c r="W47" s="5">
        <v>0</v>
      </c>
      <c r="X47" s="5">
        <v>0</v>
      </c>
      <c r="Y47" s="5">
        <v>12368.57</v>
      </c>
      <c r="Z47" s="5">
        <v>0</v>
      </c>
      <c r="AA47" s="5">
        <v>0</v>
      </c>
      <c r="AB47" s="5">
        <v>0</v>
      </c>
      <c r="AC47" s="5">
        <v>32.57</v>
      </c>
      <c r="AD47" s="5">
        <v>0</v>
      </c>
      <c r="AE47" s="5">
        <v>0</v>
      </c>
      <c r="AF47" s="5">
        <v>10708.97</v>
      </c>
      <c r="AG47" s="6">
        <v>24553.01</v>
      </c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x14ac:dyDescent="0.25">
      <c r="A48" s="4" t="s">
        <v>41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8082.71</v>
      </c>
      <c r="AG48" s="6">
        <v>8082.71</v>
      </c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x14ac:dyDescent="0.25">
      <c r="A49" s="4" t="s">
        <v>42</v>
      </c>
      <c r="B49" s="5">
        <v>35.880000000000003</v>
      </c>
      <c r="C49" s="5">
        <v>35.880000000000003</v>
      </c>
      <c r="D49" s="5">
        <v>0</v>
      </c>
      <c r="E49" s="5">
        <v>35.880000000000003</v>
      </c>
      <c r="F49" s="5">
        <v>0</v>
      </c>
      <c r="G49" s="5">
        <v>0</v>
      </c>
      <c r="H49" s="5">
        <v>0</v>
      </c>
      <c r="I49" s="5">
        <v>0</v>
      </c>
      <c r="J49" s="5">
        <v>35.880000000000003</v>
      </c>
      <c r="K49" s="5">
        <v>0</v>
      </c>
      <c r="L49" s="5">
        <v>0</v>
      </c>
      <c r="M49" s="5">
        <v>35.880000000000003</v>
      </c>
      <c r="N49" s="5">
        <v>35.880000000000003</v>
      </c>
      <c r="O49" s="5">
        <v>0</v>
      </c>
      <c r="P49" s="5">
        <v>35.880000000000003</v>
      </c>
      <c r="Q49" s="5">
        <v>0</v>
      </c>
      <c r="R49" s="5">
        <v>35.880000000000003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35.880000000000003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9440.9500000000007</v>
      </c>
      <c r="AG49" s="6">
        <v>9763.8700000000008</v>
      </c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spans="1:47" x14ac:dyDescent="0.25">
      <c r="A50" s="4" t="s">
        <v>43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14474.28</v>
      </c>
      <c r="AG50" s="6">
        <v>14474.28</v>
      </c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x14ac:dyDescent="0.25">
      <c r="A51" s="4" t="s">
        <v>44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1.35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10410.42</v>
      </c>
      <c r="AG51" s="6">
        <v>10411.77</v>
      </c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spans="1:47" x14ac:dyDescent="0.25">
      <c r="A52" s="4" t="s">
        <v>45</v>
      </c>
      <c r="B52" s="5">
        <v>20.21</v>
      </c>
      <c r="C52" s="5">
        <v>20.21</v>
      </c>
      <c r="D52" s="5">
        <v>0</v>
      </c>
      <c r="E52" s="5">
        <v>20.21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10.1</v>
      </c>
      <c r="N52" s="5">
        <v>20.21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115431.21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10005.780000000001</v>
      </c>
      <c r="AG52" s="6">
        <v>125527.93</v>
      </c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</row>
    <row r="53" spans="1:47" x14ac:dyDescent="0.25">
      <c r="A53" s="4" t="s">
        <v>46</v>
      </c>
      <c r="B53" s="5">
        <v>23.32</v>
      </c>
      <c r="C53" s="5">
        <v>23.32</v>
      </c>
      <c r="D53" s="5">
        <v>0</v>
      </c>
      <c r="E53" s="5">
        <v>10.55</v>
      </c>
      <c r="F53" s="5">
        <v>0</v>
      </c>
      <c r="G53" s="5">
        <v>0</v>
      </c>
      <c r="H53" s="5">
        <v>0</v>
      </c>
      <c r="I53" s="5">
        <v>10.55</v>
      </c>
      <c r="J53" s="5">
        <v>23.32</v>
      </c>
      <c r="K53" s="5">
        <v>0</v>
      </c>
      <c r="L53" s="5">
        <v>0</v>
      </c>
      <c r="M53" s="5">
        <v>23.32</v>
      </c>
      <c r="N53" s="5">
        <v>10.55</v>
      </c>
      <c r="O53" s="5">
        <v>0</v>
      </c>
      <c r="P53" s="5">
        <v>23.32</v>
      </c>
      <c r="Q53" s="5">
        <v>0</v>
      </c>
      <c r="R53" s="5">
        <v>23.32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453754.32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4672.8599999999997</v>
      </c>
      <c r="AG53" s="6">
        <v>458598.75</v>
      </c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1:47" x14ac:dyDescent="0.25">
      <c r="A54" s="4" t="s">
        <v>47</v>
      </c>
      <c r="B54" s="5">
        <v>500</v>
      </c>
      <c r="C54" s="5">
        <v>40</v>
      </c>
      <c r="D54" s="5">
        <v>0</v>
      </c>
      <c r="E54" s="5">
        <v>100</v>
      </c>
      <c r="F54" s="5">
        <v>0</v>
      </c>
      <c r="G54" s="5">
        <v>0</v>
      </c>
      <c r="H54" s="5">
        <v>0</v>
      </c>
      <c r="I54" s="5">
        <v>10</v>
      </c>
      <c r="J54" s="5">
        <v>5</v>
      </c>
      <c r="K54" s="5">
        <v>0</v>
      </c>
      <c r="L54" s="5">
        <v>0</v>
      </c>
      <c r="M54" s="5">
        <v>20</v>
      </c>
      <c r="N54" s="5">
        <v>50</v>
      </c>
      <c r="O54" s="5">
        <v>0</v>
      </c>
      <c r="P54" s="5">
        <v>20</v>
      </c>
      <c r="Q54" s="5">
        <v>0</v>
      </c>
      <c r="R54" s="5">
        <v>10</v>
      </c>
      <c r="S54" s="5">
        <v>0</v>
      </c>
      <c r="T54" s="5">
        <v>0</v>
      </c>
      <c r="U54" s="5">
        <v>0</v>
      </c>
      <c r="V54" s="5">
        <v>8</v>
      </c>
      <c r="W54" s="5">
        <v>0</v>
      </c>
      <c r="X54" s="5">
        <v>0</v>
      </c>
      <c r="Y54" s="5">
        <v>634402</v>
      </c>
      <c r="Z54" s="5">
        <v>0</v>
      </c>
      <c r="AA54" s="5">
        <v>0</v>
      </c>
      <c r="AB54" s="5">
        <v>0</v>
      </c>
      <c r="AC54" s="5">
        <v>20</v>
      </c>
      <c r="AD54" s="5">
        <v>0</v>
      </c>
      <c r="AE54" s="5">
        <v>0</v>
      </c>
      <c r="AF54" s="5">
        <v>687</v>
      </c>
      <c r="AG54" s="6">
        <v>635872</v>
      </c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</row>
    <row r="55" spans="1:47" x14ac:dyDescent="0.25">
      <c r="A55" s="4"/>
      <c r="B55" s="40">
        <f t="shared" ref="B55:AG55" si="3">SUBTOTAL(109,B43:B54)</f>
        <v>4056.6400000000003</v>
      </c>
      <c r="C55" s="40">
        <f t="shared" si="3"/>
        <v>245.04</v>
      </c>
      <c r="D55" s="40">
        <f t="shared" si="3"/>
        <v>0</v>
      </c>
      <c r="E55" s="40">
        <f t="shared" si="3"/>
        <v>292.27</v>
      </c>
      <c r="F55" s="40">
        <f t="shared" si="3"/>
        <v>0</v>
      </c>
      <c r="G55" s="40">
        <f t="shared" si="3"/>
        <v>0</v>
      </c>
      <c r="H55" s="40">
        <f t="shared" si="3"/>
        <v>0</v>
      </c>
      <c r="I55" s="40">
        <f t="shared" si="3"/>
        <v>33279.870000000003</v>
      </c>
      <c r="J55" s="40">
        <f t="shared" si="3"/>
        <v>189.82999999999998</v>
      </c>
      <c r="K55" s="40">
        <f t="shared" si="3"/>
        <v>0</v>
      </c>
      <c r="L55" s="40">
        <f t="shared" si="3"/>
        <v>0</v>
      </c>
      <c r="M55" s="40">
        <f t="shared" si="3"/>
        <v>173.19</v>
      </c>
      <c r="N55" s="40">
        <f t="shared" si="3"/>
        <v>242.27</v>
      </c>
      <c r="O55" s="40">
        <f t="shared" si="3"/>
        <v>0</v>
      </c>
      <c r="P55" s="40">
        <f t="shared" si="3"/>
        <v>163.09</v>
      </c>
      <c r="Q55" s="40">
        <f t="shared" si="3"/>
        <v>0</v>
      </c>
      <c r="R55" s="40">
        <f t="shared" si="3"/>
        <v>194.82999999999998</v>
      </c>
      <c r="S55" s="40">
        <f t="shared" si="3"/>
        <v>32.57</v>
      </c>
      <c r="T55" s="40">
        <f t="shared" si="3"/>
        <v>0</v>
      </c>
      <c r="U55" s="40">
        <f t="shared" si="3"/>
        <v>80.349999999999994</v>
      </c>
      <c r="V55" s="40">
        <f t="shared" si="3"/>
        <v>82.31</v>
      </c>
      <c r="W55" s="40">
        <f t="shared" si="3"/>
        <v>0</v>
      </c>
      <c r="X55" s="40">
        <f t="shared" si="3"/>
        <v>0</v>
      </c>
      <c r="Y55" s="40">
        <f t="shared" si="3"/>
        <v>2489786.04</v>
      </c>
      <c r="Z55" s="40">
        <f t="shared" si="3"/>
        <v>0</v>
      </c>
      <c r="AA55" s="40">
        <f t="shared" si="3"/>
        <v>0</v>
      </c>
      <c r="AB55" s="40">
        <f t="shared" si="3"/>
        <v>0</v>
      </c>
      <c r="AC55" s="40">
        <f t="shared" si="3"/>
        <v>94.31</v>
      </c>
      <c r="AD55" s="40">
        <f t="shared" si="3"/>
        <v>0</v>
      </c>
      <c r="AE55" s="40">
        <f t="shared" si="3"/>
        <v>0</v>
      </c>
      <c r="AF55" s="40">
        <f t="shared" si="3"/>
        <v>77107.009999999995</v>
      </c>
      <c r="AG55" s="13">
        <f t="shared" si="3"/>
        <v>2606019.62</v>
      </c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x14ac:dyDescent="0.25">
      <c r="A56" s="4" t="s">
        <v>48</v>
      </c>
      <c r="B56" s="5">
        <v>272</v>
      </c>
      <c r="C56" s="5">
        <v>61.83</v>
      </c>
      <c r="D56" s="5">
        <v>0</v>
      </c>
      <c r="E56" s="5">
        <v>100</v>
      </c>
      <c r="F56" s="5">
        <v>0</v>
      </c>
      <c r="G56" s="5">
        <v>0</v>
      </c>
      <c r="H56" s="5">
        <v>0</v>
      </c>
      <c r="I56" s="5">
        <v>4.5</v>
      </c>
      <c r="J56" s="5">
        <v>4.5</v>
      </c>
      <c r="K56" s="5">
        <v>0</v>
      </c>
      <c r="L56" s="5">
        <v>0</v>
      </c>
      <c r="M56" s="5">
        <v>15</v>
      </c>
      <c r="N56" s="5">
        <v>20</v>
      </c>
      <c r="O56" s="5">
        <v>16</v>
      </c>
      <c r="P56" s="5">
        <v>27.22</v>
      </c>
      <c r="Q56" s="5">
        <v>0</v>
      </c>
      <c r="R56" s="5">
        <v>13.5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530177.68000000005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358</v>
      </c>
      <c r="AG56" s="6">
        <v>531070.23</v>
      </c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</row>
    <row r="57" spans="1:47" x14ac:dyDescent="0.25">
      <c r="A57" s="4" t="s">
        <v>49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10</v>
      </c>
      <c r="V57" s="5">
        <v>0</v>
      </c>
      <c r="W57" s="5">
        <v>0</v>
      </c>
      <c r="X57" s="5">
        <v>0</v>
      </c>
      <c r="Y57" s="5">
        <v>419341</v>
      </c>
      <c r="Z57" s="5">
        <v>0</v>
      </c>
      <c r="AA57" s="5">
        <v>0</v>
      </c>
      <c r="AB57" s="5">
        <v>0</v>
      </c>
      <c r="AC57" s="5">
        <v>0</v>
      </c>
      <c r="AD57" s="5">
        <v>57</v>
      </c>
      <c r="AE57" s="5">
        <v>0</v>
      </c>
      <c r="AF57" s="5">
        <v>724</v>
      </c>
      <c r="AG57" s="6">
        <v>420132</v>
      </c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1:47" x14ac:dyDescent="0.25">
      <c r="A58" s="4" t="s">
        <v>50</v>
      </c>
      <c r="B58" s="5">
        <v>26.45</v>
      </c>
      <c r="C58" s="5">
        <v>39.68</v>
      </c>
      <c r="D58" s="5">
        <v>0</v>
      </c>
      <c r="E58" s="5">
        <v>26.45</v>
      </c>
      <c r="F58" s="5">
        <v>25000</v>
      </c>
      <c r="G58" s="5">
        <v>0</v>
      </c>
      <c r="H58" s="5">
        <v>0</v>
      </c>
      <c r="I58" s="5">
        <v>26.45</v>
      </c>
      <c r="J58" s="5">
        <v>26.45</v>
      </c>
      <c r="K58" s="5">
        <v>0</v>
      </c>
      <c r="L58" s="5">
        <v>0</v>
      </c>
      <c r="M58" s="5">
        <v>26.45</v>
      </c>
      <c r="N58" s="5">
        <v>26.45</v>
      </c>
      <c r="O58" s="5">
        <v>0</v>
      </c>
      <c r="P58" s="5">
        <v>26.45</v>
      </c>
      <c r="Q58" s="5">
        <v>0</v>
      </c>
      <c r="R58" s="5">
        <v>26.45</v>
      </c>
      <c r="S58" s="5">
        <v>6.81</v>
      </c>
      <c r="T58" s="5">
        <v>0</v>
      </c>
      <c r="U58" s="5">
        <v>54.45</v>
      </c>
      <c r="V58" s="5">
        <v>26.45</v>
      </c>
      <c r="W58" s="5">
        <v>0</v>
      </c>
      <c r="X58" s="5">
        <v>0</v>
      </c>
      <c r="Y58" s="5">
        <v>355593.45</v>
      </c>
      <c r="Z58" s="5">
        <v>0</v>
      </c>
      <c r="AA58" s="5">
        <v>0</v>
      </c>
      <c r="AB58" s="5">
        <v>0</v>
      </c>
      <c r="AC58" s="5">
        <v>26.45</v>
      </c>
      <c r="AD58" s="5">
        <v>69</v>
      </c>
      <c r="AE58" s="5">
        <v>0</v>
      </c>
      <c r="AF58" s="5">
        <v>1101.27</v>
      </c>
      <c r="AG58" s="6">
        <v>382129.16</v>
      </c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x14ac:dyDescent="0.25">
      <c r="A59" s="4" t="s">
        <v>51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1650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230611</v>
      </c>
      <c r="Z59" s="5">
        <v>0</v>
      </c>
      <c r="AA59" s="5">
        <v>0</v>
      </c>
      <c r="AB59" s="5">
        <v>0</v>
      </c>
      <c r="AC59" s="5">
        <v>0</v>
      </c>
      <c r="AD59" s="5">
        <v>46</v>
      </c>
      <c r="AE59" s="5">
        <v>0</v>
      </c>
      <c r="AF59" s="5">
        <v>4828.3500000000004</v>
      </c>
      <c r="AG59" s="6">
        <v>237135.35</v>
      </c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x14ac:dyDescent="0.25">
      <c r="A60" s="4" t="s">
        <v>52</v>
      </c>
      <c r="B60" s="5">
        <v>29.22</v>
      </c>
      <c r="C60" s="5">
        <v>29.22</v>
      </c>
      <c r="D60" s="5">
        <v>0</v>
      </c>
      <c r="E60" s="5">
        <v>48.7</v>
      </c>
      <c r="F60" s="5">
        <v>0</v>
      </c>
      <c r="G60" s="5">
        <v>0</v>
      </c>
      <c r="H60" s="5">
        <v>0</v>
      </c>
      <c r="I60" s="5">
        <v>45509.22</v>
      </c>
      <c r="J60" s="5">
        <v>29.22</v>
      </c>
      <c r="K60" s="5">
        <v>0</v>
      </c>
      <c r="L60" s="5">
        <v>0</v>
      </c>
      <c r="M60" s="5">
        <v>29.22</v>
      </c>
      <c r="N60" s="5">
        <v>29.22</v>
      </c>
      <c r="O60" s="5">
        <v>0</v>
      </c>
      <c r="P60" s="5">
        <v>29.22</v>
      </c>
      <c r="Q60" s="5">
        <v>0</v>
      </c>
      <c r="R60" s="5">
        <v>29.22</v>
      </c>
      <c r="S60" s="5">
        <v>0</v>
      </c>
      <c r="T60" s="5">
        <v>0</v>
      </c>
      <c r="U60" s="5">
        <v>0</v>
      </c>
      <c r="V60" s="5">
        <v>0</v>
      </c>
      <c r="W60" s="5">
        <v>4.74</v>
      </c>
      <c r="X60" s="5">
        <v>0</v>
      </c>
      <c r="Y60" s="5">
        <v>12581.22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6816.01</v>
      </c>
      <c r="AG60" s="6">
        <v>65164.43</v>
      </c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</row>
    <row r="61" spans="1:47" x14ac:dyDescent="0.25">
      <c r="A61" s="4" t="s">
        <v>53</v>
      </c>
      <c r="B61" s="5">
        <v>8565.4500000000007</v>
      </c>
      <c r="C61" s="5">
        <v>10.91</v>
      </c>
      <c r="D61" s="5">
        <v>0</v>
      </c>
      <c r="E61" s="5">
        <v>11.37</v>
      </c>
      <c r="F61" s="5">
        <v>0</v>
      </c>
      <c r="G61" s="5">
        <v>0</v>
      </c>
      <c r="H61" s="5">
        <v>0</v>
      </c>
      <c r="I61" s="5">
        <v>2755</v>
      </c>
      <c r="J61" s="5">
        <v>2.27</v>
      </c>
      <c r="K61" s="5">
        <v>0</v>
      </c>
      <c r="L61" s="5">
        <v>0</v>
      </c>
      <c r="M61" s="5">
        <v>2</v>
      </c>
      <c r="N61" s="5">
        <v>0</v>
      </c>
      <c r="O61" s="5">
        <v>1</v>
      </c>
      <c r="P61" s="5">
        <v>4.55</v>
      </c>
      <c r="Q61" s="5">
        <v>0</v>
      </c>
      <c r="R61" s="5">
        <v>4.55</v>
      </c>
      <c r="S61" s="5">
        <v>0</v>
      </c>
      <c r="T61" s="5">
        <v>0</v>
      </c>
      <c r="U61" s="5">
        <v>6.82</v>
      </c>
      <c r="V61" s="5">
        <v>2.27</v>
      </c>
      <c r="W61" s="5">
        <v>0</v>
      </c>
      <c r="X61" s="5">
        <v>0</v>
      </c>
      <c r="Y61" s="5">
        <v>4.55</v>
      </c>
      <c r="Z61" s="5">
        <v>0</v>
      </c>
      <c r="AA61" s="5">
        <v>0</v>
      </c>
      <c r="AB61" s="5">
        <v>0</v>
      </c>
      <c r="AC61" s="5">
        <v>4.55</v>
      </c>
      <c r="AD61" s="5">
        <v>0</v>
      </c>
      <c r="AE61" s="5">
        <v>0</v>
      </c>
      <c r="AF61" s="5">
        <v>6857.96</v>
      </c>
      <c r="AG61" s="6">
        <v>18233.25</v>
      </c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</row>
    <row r="62" spans="1:47" x14ac:dyDescent="0.25">
      <c r="A62" s="4" t="s">
        <v>54</v>
      </c>
      <c r="B62" s="5">
        <v>171.77</v>
      </c>
      <c r="C62" s="5">
        <v>15.85</v>
      </c>
      <c r="D62" s="5">
        <v>0</v>
      </c>
      <c r="E62" s="5">
        <v>66.06</v>
      </c>
      <c r="F62" s="5">
        <v>0</v>
      </c>
      <c r="G62" s="5">
        <v>0</v>
      </c>
      <c r="H62" s="5">
        <v>0</v>
      </c>
      <c r="I62" s="5">
        <v>6.6</v>
      </c>
      <c r="J62" s="5">
        <v>23.78</v>
      </c>
      <c r="K62" s="5">
        <v>0</v>
      </c>
      <c r="L62" s="5">
        <v>0</v>
      </c>
      <c r="M62" s="5">
        <v>3.96</v>
      </c>
      <c r="N62" s="5">
        <v>13.22</v>
      </c>
      <c r="O62" s="5">
        <v>0</v>
      </c>
      <c r="P62" s="5">
        <v>10.57</v>
      </c>
      <c r="Q62" s="5">
        <v>0</v>
      </c>
      <c r="R62" s="5">
        <v>19.82</v>
      </c>
      <c r="S62" s="5">
        <v>2.46</v>
      </c>
      <c r="T62" s="5">
        <v>0</v>
      </c>
      <c r="U62" s="5">
        <v>0</v>
      </c>
      <c r="V62" s="5">
        <v>11.89</v>
      </c>
      <c r="W62" s="5">
        <v>0</v>
      </c>
      <c r="X62" s="5">
        <v>0.79</v>
      </c>
      <c r="Y62" s="5">
        <v>180.48</v>
      </c>
      <c r="Z62" s="5">
        <v>0</v>
      </c>
      <c r="AA62" s="5">
        <v>0.45</v>
      </c>
      <c r="AB62" s="5">
        <v>0</v>
      </c>
      <c r="AC62" s="5">
        <v>5.28</v>
      </c>
      <c r="AD62" s="5">
        <v>3.96</v>
      </c>
      <c r="AE62" s="5">
        <v>0</v>
      </c>
      <c r="AF62" s="5">
        <v>7052.32</v>
      </c>
      <c r="AG62" s="6">
        <v>7589.26</v>
      </c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</row>
    <row r="63" spans="1:47" x14ac:dyDescent="0.25">
      <c r="A63" s="4" t="s">
        <v>55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5650</v>
      </c>
      <c r="AF63" s="5">
        <v>7499.93</v>
      </c>
      <c r="AG63" s="6">
        <v>13149.93</v>
      </c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</row>
    <row r="64" spans="1:47" x14ac:dyDescent="0.25">
      <c r="A64" s="4" t="s">
        <v>56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17</v>
      </c>
      <c r="AE64" s="5">
        <v>0</v>
      </c>
      <c r="AF64" s="5">
        <v>7462.71</v>
      </c>
      <c r="AG64" s="6">
        <v>7479.71</v>
      </c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 x14ac:dyDescent="0.25">
      <c r="A65" s="4" t="s">
        <v>57</v>
      </c>
      <c r="B65" s="5">
        <v>303.89999999999998</v>
      </c>
      <c r="C65" s="5">
        <v>45.37</v>
      </c>
      <c r="D65" s="5">
        <v>0</v>
      </c>
      <c r="E65" s="5">
        <v>77.11</v>
      </c>
      <c r="F65" s="5">
        <v>0</v>
      </c>
      <c r="G65" s="5">
        <v>0</v>
      </c>
      <c r="H65" s="5">
        <v>0</v>
      </c>
      <c r="I65" s="5">
        <v>0</v>
      </c>
      <c r="J65" s="5">
        <v>7</v>
      </c>
      <c r="K65" s="5">
        <v>0</v>
      </c>
      <c r="L65" s="5">
        <v>0</v>
      </c>
      <c r="M65" s="5">
        <v>3</v>
      </c>
      <c r="N65" s="5">
        <v>23.5</v>
      </c>
      <c r="O65" s="5">
        <v>0</v>
      </c>
      <c r="P65" s="5">
        <v>40.83</v>
      </c>
      <c r="Q65" s="5">
        <v>0</v>
      </c>
      <c r="R65" s="5">
        <v>15</v>
      </c>
      <c r="S65" s="5">
        <v>1</v>
      </c>
      <c r="T65" s="5">
        <v>12</v>
      </c>
      <c r="U65" s="5">
        <v>0</v>
      </c>
      <c r="V65" s="5">
        <v>2</v>
      </c>
      <c r="W65" s="5">
        <v>0</v>
      </c>
      <c r="X65" s="5">
        <v>0</v>
      </c>
      <c r="Y65" s="5">
        <v>316173</v>
      </c>
      <c r="Z65" s="5">
        <v>0</v>
      </c>
      <c r="AA65" s="5">
        <v>0</v>
      </c>
      <c r="AB65" s="5">
        <v>0</v>
      </c>
      <c r="AC65" s="5">
        <v>0</v>
      </c>
      <c r="AD65" s="5">
        <v>85.45</v>
      </c>
      <c r="AE65" s="5">
        <v>0</v>
      </c>
      <c r="AF65" s="5">
        <v>6647.87</v>
      </c>
      <c r="AG65" s="6">
        <v>323437.03000000003</v>
      </c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x14ac:dyDescent="0.25">
      <c r="A66" s="4" t="s">
        <v>58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464046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4947.82</v>
      </c>
      <c r="AG66" s="6">
        <v>468993.82</v>
      </c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5">
      <c r="A67" s="4" t="s">
        <v>59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439793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1198</v>
      </c>
      <c r="AG67" s="6">
        <v>440991</v>
      </c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x14ac:dyDescent="0.25">
      <c r="A68" s="4"/>
      <c r="B68" s="40">
        <f t="shared" ref="B68:AG68" si="4">SUBTOTAL(109,B56:B67)</f>
        <v>9368.7900000000009</v>
      </c>
      <c r="C68" s="40">
        <f t="shared" si="4"/>
        <v>202.85999999999999</v>
      </c>
      <c r="D68" s="40">
        <f t="shared" si="4"/>
        <v>0</v>
      </c>
      <c r="E68" s="40">
        <f t="shared" si="4"/>
        <v>329.69</v>
      </c>
      <c r="F68" s="40">
        <f t="shared" si="4"/>
        <v>25000</v>
      </c>
      <c r="G68" s="40">
        <f t="shared" si="4"/>
        <v>0</v>
      </c>
      <c r="H68" s="40">
        <f t="shared" si="4"/>
        <v>0</v>
      </c>
      <c r="I68" s="40">
        <f t="shared" si="4"/>
        <v>49951.77</v>
      </c>
      <c r="J68" s="40">
        <f t="shared" si="4"/>
        <v>93.22</v>
      </c>
      <c r="K68" s="40">
        <f t="shared" si="4"/>
        <v>0</v>
      </c>
      <c r="L68" s="40">
        <f t="shared" si="4"/>
        <v>0</v>
      </c>
      <c r="M68" s="40">
        <f t="shared" si="4"/>
        <v>79.63</v>
      </c>
      <c r="N68" s="40">
        <f t="shared" si="4"/>
        <v>112.39</v>
      </c>
      <c r="O68" s="40">
        <f t="shared" si="4"/>
        <v>17</v>
      </c>
      <c r="P68" s="40">
        <f t="shared" si="4"/>
        <v>138.83999999999997</v>
      </c>
      <c r="Q68" s="40">
        <f t="shared" si="4"/>
        <v>0</v>
      </c>
      <c r="R68" s="40">
        <f t="shared" si="4"/>
        <v>108.53999999999999</v>
      </c>
      <c r="S68" s="40">
        <f t="shared" si="4"/>
        <v>10.27</v>
      </c>
      <c r="T68" s="40">
        <f t="shared" si="4"/>
        <v>12</v>
      </c>
      <c r="U68" s="40">
        <f t="shared" si="4"/>
        <v>71.27000000000001</v>
      </c>
      <c r="V68" s="40">
        <f t="shared" si="4"/>
        <v>42.61</v>
      </c>
      <c r="W68" s="40">
        <f t="shared" si="4"/>
        <v>4.74</v>
      </c>
      <c r="X68" s="40">
        <f t="shared" si="4"/>
        <v>0.79</v>
      </c>
      <c r="Y68" s="40">
        <f t="shared" si="4"/>
        <v>2768501.38</v>
      </c>
      <c r="Z68" s="40">
        <f t="shared" si="4"/>
        <v>0</v>
      </c>
      <c r="AA68" s="40">
        <f t="shared" si="4"/>
        <v>0.45</v>
      </c>
      <c r="AB68" s="40">
        <f t="shared" si="4"/>
        <v>0</v>
      </c>
      <c r="AC68" s="40">
        <f t="shared" si="4"/>
        <v>36.28</v>
      </c>
      <c r="AD68" s="40">
        <f t="shared" si="4"/>
        <v>278.41000000000003</v>
      </c>
      <c r="AE68" s="40">
        <f t="shared" si="4"/>
        <v>5650</v>
      </c>
      <c r="AF68" s="40">
        <f t="shared" si="4"/>
        <v>55494.239999999998</v>
      </c>
      <c r="AG68" s="13">
        <f t="shared" si="4"/>
        <v>2915505.17</v>
      </c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</row>
    <row r="69" spans="1:47" x14ac:dyDescent="0.25">
      <c r="A69" s="4" t="s">
        <v>60</v>
      </c>
      <c r="B69" s="5">
        <v>3737.52</v>
      </c>
      <c r="C69" s="5">
        <v>27.22</v>
      </c>
      <c r="D69" s="5">
        <v>0</v>
      </c>
      <c r="E69" s="5">
        <v>90.72</v>
      </c>
      <c r="F69" s="5">
        <v>0</v>
      </c>
      <c r="G69" s="5">
        <v>0</v>
      </c>
      <c r="H69" s="5">
        <v>0</v>
      </c>
      <c r="I69" s="5">
        <v>0</v>
      </c>
      <c r="J69" s="5">
        <v>5</v>
      </c>
      <c r="K69" s="5">
        <v>0</v>
      </c>
      <c r="L69" s="5">
        <v>0</v>
      </c>
      <c r="M69" s="5">
        <v>5</v>
      </c>
      <c r="N69" s="5">
        <v>22.72</v>
      </c>
      <c r="O69" s="5">
        <v>0</v>
      </c>
      <c r="P69" s="5">
        <v>22.72</v>
      </c>
      <c r="Q69" s="5">
        <v>0</v>
      </c>
      <c r="R69" s="5">
        <v>41</v>
      </c>
      <c r="S69" s="5">
        <v>0</v>
      </c>
      <c r="T69" s="5">
        <v>0</v>
      </c>
      <c r="U69" s="5">
        <v>0</v>
      </c>
      <c r="V69" s="5">
        <v>10</v>
      </c>
      <c r="W69" s="5">
        <v>0</v>
      </c>
      <c r="X69" s="5">
        <v>0</v>
      </c>
      <c r="Y69" s="5">
        <v>402714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2</v>
      </c>
      <c r="AG69" s="6">
        <v>406677.9</v>
      </c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</row>
    <row r="70" spans="1:47" x14ac:dyDescent="0.25">
      <c r="A70" s="4" t="s">
        <v>61</v>
      </c>
      <c r="B70" s="5">
        <v>3420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23</v>
      </c>
      <c r="V70" s="5">
        <v>0</v>
      </c>
      <c r="W70" s="5">
        <v>0</v>
      </c>
      <c r="X70" s="5">
        <v>0</v>
      </c>
      <c r="Y70" s="5">
        <v>266979</v>
      </c>
      <c r="Z70" s="5">
        <v>0</v>
      </c>
      <c r="AA70" s="5">
        <v>0</v>
      </c>
      <c r="AB70" s="5">
        <v>0</v>
      </c>
      <c r="AC70" s="5">
        <v>0</v>
      </c>
      <c r="AD70" s="5">
        <v>23</v>
      </c>
      <c r="AE70" s="5">
        <v>0</v>
      </c>
      <c r="AF70" s="5">
        <v>248.56</v>
      </c>
      <c r="AG70" s="6">
        <v>270693.56</v>
      </c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</row>
    <row r="71" spans="1:47" x14ac:dyDescent="0.25">
      <c r="A71" s="4" t="s">
        <v>62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23</v>
      </c>
      <c r="V71" s="5">
        <v>0</v>
      </c>
      <c r="W71" s="5">
        <v>0</v>
      </c>
      <c r="X71" s="5">
        <v>0</v>
      </c>
      <c r="Y71" s="5">
        <v>173807</v>
      </c>
      <c r="Z71" s="5">
        <v>0</v>
      </c>
      <c r="AA71" s="5">
        <v>0</v>
      </c>
      <c r="AB71" s="5">
        <v>0</v>
      </c>
      <c r="AC71" s="5">
        <v>0</v>
      </c>
      <c r="AD71" s="5">
        <v>125</v>
      </c>
      <c r="AE71" s="5">
        <v>0</v>
      </c>
      <c r="AF71" s="5">
        <v>2237.44</v>
      </c>
      <c r="AG71" s="6">
        <v>176192.44</v>
      </c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x14ac:dyDescent="0.25">
      <c r="A72" s="4" t="s">
        <v>63</v>
      </c>
      <c r="B72" s="5">
        <v>45.36</v>
      </c>
      <c r="C72" s="5">
        <v>41</v>
      </c>
      <c r="D72" s="5">
        <v>0</v>
      </c>
      <c r="E72" s="5">
        <v>34.07</v>
      </c>
      <c r="F72" s="5">
        <v>34.07</v>
      </c>
      <c r="G72" s="5">
        <v>0</v>
      </c>
      <c r="H72" s="5">
        <v>0</v>
      </c>
      <c r="I72" s="5">
        <v>25</v>
      </c>
      <c r="J72" s="5">
        <v>71</v>
      </c>
      <c r="K72" s="5">
        <v>25</v>
      </c>
      <c r="L72" s="5">
        <v>56</v>
      </c>
      <c r="M72" s="5">
        <v>0</v>
      </c>
      <c r="N72" s="5">
        <v>0</v>
      </c>
      <c r="O72" s="5">
        <v>35</v>
      </c>
      <c r="P72" s="5">
        <v>37.799999999999997</v>
      </c>
      <c r="Q72" s="5">
        <v>0</v>
      </c>
      <c r="R72" s="5">
        <v>36.340000000000003</v>
      </c>
      <c r="S72" s="5">
        <v>25</v>
      </c>
      <c r="T72" s="5">
        <v>25</v>
      </c>
      <c r="U72" s="5">
        <v>39</v>
      </c>
      <c r="V72" s="5">
        <v>25</v>
      </c>
      <c r="W72" s="5">
        <v>35</v>
      </c>
      <c r="X72" s="5">
        <v>0</v>
      </c>
      <c r="Y72" s="5">
        <v>12466</v>
      </c>
      <c r="Z72" s="5">
        <v>0</v>
      </c>
      <c r="AA72" s="5">
        <v>31</v>
      </c>
      <c r="AB72" s="5">
        <v>4.54</v>
      </c>
      <c r="AC72" s="5">
        <v>0</v>
      </c>
      <c r="AD72" s="5">
        <v>39</v>
      </c>
      <c r="AE72" s="5">
        <v>0</v>
      </c>
      <c r="AF72" s="5">
        <v>5368.1</v>
      </c>
      <c r="AG72" s="6">
        <v>18498.28</v>
      </c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</row>
    <row r="73" spans="1:47" x14ac:dyDescent="0.25">
      <c r="A73" s="4" t="s">
        <v>64</v>
      </c>
      <c r="B73" s="5">
        <v>3420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39.54</v>
      </c>
      <c r="AE73" s="5">
        <v>0</v>
      </c>
      <c r="AF73" s="5">
        <v>8225.98</v>
      </c>
      <c r="AG73" s="6">
        <v>11685.52</v>
      </c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</row>
    <row r="74" spans="1:47" x14ac:dyDescent="0.25">
      <c r="A74" s="4" t="s">
        <v>65</v>
      </c>
      <c r="B74" s="5">
        <v>6044</v>
      </c>
      <c r="C74" s="5">
        <v>218</v>
      </c>
      <c r="D74" s="5">
        <v>0</v>
      </c>
      <c r="E74" s="5">
        <v>400</v>
      </c>
      <c r="F74" s="5">
        <v>200</v>
      </c>
      <c r="G74" s="5">
        <v>13</v>
      </c>
      <c r="H74" s="5">
        <v>0</v>
      </c>
      <c r="I74" s="5">
        <v>6290</v>
      </c>
      <c r="J74" s="5">
        <v>12</v>
      </c>
      <c r="K74" s="5">
        <v>430</v>
      </c>
      <c r="L74" s="5">
        <v>30</v>
      </c>
      <c r="M74" s="5">
        <v>0</v>
      </c>
      <c r="N74" s="5">
        <v>0</v>
      </c>
      <c r="O74" s="5">
        <v>100</v>
      </c>
      <c r="P74" s="5">
        <v>150</v>
      </c>
      <c r="Q74" s="5">
        <v>1161</v>
      </c>
      <c r="R74" s="5">
        <v>106</v>
      </c>
      <c r="S74" s="5">
        <v>0</v>
      </c>
      <c r="T74" s="5">
        <v>0</v>
      </c>
      <c r="U74" s="5">
        <v>0</v>
      </c>
      <c r="V74" s="5">
        <v>0</v>
      </c>
      <c r="W74" s="5">
        <v>30</v>
      </c>
      <c r="X74" s="5">
        <v>0</v>
      </c>
      <c r="Y74" s="5">
        <v>0</v>
      </c>
      <c r="Z74" s="5">
        <v>4</v>
      </c>
      <c r="AA74" s="5">
        <v>200</v>
      </c>
      <c r="AB74" s="5">
        <v>0</v>
      </c>
      <c r="AC74" s="5">
        <v>23</v>
      </c>
      <c r="AD74" s="5">
        <v>0</v>
      </c>
      <c r="AE74" s="5">
        <v>25</v>
      </c>
      <c r="AF74" s="5">
        <v>9094.7199999999993</v>
      </c>
      <c r="AG74" s="6">
        <v>24530.720000000001</v>
      </c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</row>
    <row r="75" spans="1:47" x14ac:dyDescent="0.25">
      <c r="A75" s="4" t="s">
        <v>66</v>
      </c>
      <c r="B75" s="5">
        <v>7257.85</v>
      </c>
      <c r="C75" s="5">
        <v>9.85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5208</v>
      </c>
      <c r="J75" s="5">
        <v>9.85</v>
      </c>
      <c r="K75" s="5">
        <v>9.85</v>
      </c>
      <c r="L75" s="5">
        <v>0</v>
      </c>
      <c r="M75" s="5">
        <v>9.85</v>
      </c>
      <c r="N75" s="5">
        <v>9.85</v>
      </c>
      <c r="O75" s="5">
        <v>0</v>
      </c>
      <c r="P75" s="5">
        <v>0</v>
      </c>
      <c r="Q75" s="5">
        <v>0</v>
      </c>
      <c r="R75" s="5">
        <v>9.85</v>
      </c>
      <c r="S75" s="5">
        <v>0</v>
      </c>
      <c r="T75" s="5">
        <v>0</v>
      </c>
      <c r="U75" s="5">
        <v>0</v>
      </c>
      <c r="V75" s="5">
        <v>9.85</v>
      </c>
      <c r="W75" s="5">
        <v>0</v>
      </c>
      <c r="X75" s="5">
        <v>0</v>
      </c>
      <c r="Y75" s="5">
        <v>14.77</v>
      </c>
      <c r="Z75" s="5">
        <v>0</v>
      </c>
      <c r="AA75" s="5">
        <v>0</v>
      </c>
      <c r="AB75" s="5">
        <v>0</v>
      </c>
      <c r="AC75" s="5">
        <v>0</v>
      </c>
      <c r="AD75" s="5">
        <v>13.49</v>
      </c>
      <c r="AE75" s="5">
        <v>0</v>
      </c>
      <c r="AF75" s="5">
        <v>11090.31</v>
      </c>
      <c r="AG75" s="6">
        <v>23653.37</v>
      </c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</row>
    <row r="76" spans="1:47" x14ac:dyDescent="0.25">
      <c r="A76" s="4" t="s">
        <v>67</v>
      </c>
      <c r="B76" s="5">
        <v>272.16000000000003</v>
      </c>
      <c r="C76" s="5">
        <v>18.149999999999999</v>
      </c>
      <c r="D76" s="5">
        <v>0</v>
      </c>
      <c r="E76" s="5">
        <v>45.36</v>
      </c>
      <c r="F76" s="5">
        <v>0</v>
      </c>
      <c r="G76" s="5">
        <v>45.36</v>
      </c>
      <c r="H76" s="5">
        <v>0</v>
      </c>
      <c r="I76" s="5">
        <v>9.07</v>
      </c>
      <c r="J76" s="5">
        <v>2</v>
      </c>
      <c r="K76" s="5">
        <v>43.18</v>
      </c>
      <c r="L76" s="5">
        <v>0</v>
      </c>
      <c r="M76" s="5">
        <v>5</v>
      </c>
      <c r="N76" s="5">
        <v>32.659999999999997</v>
      </c>
      <c r="O76" s="5">
        <v>0</v>
      </c>
      <c r="P76" s="5">
        <v>18.149999999999999</v>
      </c>
      <c r="Q76" s="5">
        <v>0</v>
      </c>
      <c r="R76" s="5">
        <v>10</v>
      </c>
      <c r="S76" s="5">
        <v>0</v>
      </c>
      <c r="T76" s="5">
        <v>0</v>
      </c>
      <c r="U76" s="5">
        <v>0</v>
      </c>
      <c r="V76" s="5">
        <v>22.6</v>
      </c>
      <c r="W76" s="5">
        <v>3.63</v>
      </c>
      <c r="X76" s="5">
        <v>0</v>
      </c>
      <c r="Y76" s="5">
        <v>15</v>
      </c>
      <c r="Z76" s="5">
        <v>0</v>
      </c>
      <c r="AA76" s="5">
        <v>0</v>
      </c>
      <c r="AB76" s="5">
        <v>4.54</v>
      </c>
      <c r="AC76" s="5">
        <v>9.07</v>
      </c>
      <c r="AD76" s="5">
        <v>0</v>
      </c>
      <c r="AE76" s="5">
        <v>0</v>
      </c>
      <c r="AF76" s="5">
        <v>9151.2999999999993</v>
      </c>
      <c r="AG76" s="6">
        <v>9707.23</v>
      </c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</row>
    <row r="77" spans="1:47" x14ac:dyDescent="0.25">
      <c r="A77" s="4" t="s">
        <v>68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46</v>
      </c>
      <c r="AE77" s="5">
        <v>0</v>
      </c>
      <c r="AF77" s="5">
        <v>10839.5</v>
      </c>
      <c r="AG77" s="6">
        <v>10885.5</v>
      </c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</row>
    <row r="78" spans="1:47" x14ac:dyDescent="0.25">
      <c r="A78" s="4" t="s">
        <v>69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15120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1136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69997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8172.37</v>
      </c>
      <c r="AG78" s="6">
        <v>94425.37</v>
      </c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</row>
    <row r="79" spans="1:47" x14ac:dyDescent="0.25">
      <c r="A79" s="4" t="s">
        <v>70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410136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4887.0600000000004</v>
      </c>
      <c r="AG79" s="10">
        <v>415023.06</v>
      </c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</row>
    <row r="80" spans="1:47" x14ac:dyDescent="0.25">
      <c r="A80" s="4" t="s">
        <v>71</v>
      </c>
      <c r="B80" s="5">
        <v>0</v>
      </c>
      <c r="C80" s="5">
        <v>30.01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15.01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15.02</v>
      </c>
      <c r="X80" s="5">
        <v>0</v>
      </c>
      <c r="Y80" s="5">
        <v>550743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2747.77</v>
      </c>
      <c r="AG80" s="10">
        <v>553550.81000000006</v>
      </c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</row>
    <row r="81" spans="1:47" x14ac:dyDescent="0.25">
      <c r="A81" s="4"/>
      <c r="B81" s="40">
        <f t="shared" ref="B81:AG81" si="5">SUBTOTAL(109,B69:B80)</f>
        <v>24196.890000000003</v>
      </c>
      <c r="C81" s="40">
        <f t="shared" si="5"/>
        <v>344.23</v>
      </c>
      <c r="D81" s="40">
        <f t="shared" si="5"/>
        <v>0</v>
      </c>
      <c r="E81" s="40">
        <f t="shared" si="5"/>
        <v>570.15</v>
      </c>
      <c r="F81" s="40">
        <f t="shared" si="5"/>
        <v>234.07</v>
      </c>
      <c r="G81" s="40">
        <f t="shared" si="5"/>
        <v>58.36</v>
      </c>
      <c r="H81" s="40">
        <f t="shared" si="5"/>
        <v>0</v>
      </c>
      <c r="I81" s="40">
        <f t="shared" si="5"/>
        <v>26652.07</v>
      </c>
      <c r="J81" s="40">
        <f t="shared" si="5"/>
        <v>99.85</v>
      </c>
      <c r="K81" s="40">
        <f t="shared" si="5"/>
        <v>508.03000000000003</v>
      </c>
      <c r="L81" s="40">
        <f t="shared" si="5"/>
        <v>86</v>
      </c>
      <c r="M81" s="40">
        <f t="shared" si="5"/>
        <v>19.850000000000001</v>
      </c>
      <c r="N81" s="40">
        <f t="shared" si="5"/>
        <v>65.22999999999999</v>
      </c>
      <c r="O81" s="40">
        <f t="shared" si="5"/>
        <v>150.01</v>
      </c>
      <c r="P81" s="40">
        <f t="shared" si="5"/>
        <v>228.67</v>
      </c>
      <c r="Q81" s="40">
        <f t="shared" si="5"/>
        <v>2297</v>
      </c>
      <c r="R81" s="40">
        <f t="shared" si="5"/>
        <v>203.19</v>
      </c>
      <c r="S81" s="40">
        <f t="shared" si="5"/>
        <v>25</v>
      </c>
      <c r="T81" s="40">
        <f t="shared" si="5"/>
        <v>25</v>
      </c>
      <c r="U81" s="40">
        <f t="shared" si="5"/>
        <v>85</v>
      </c>
      <c r="V81" s="40">
        <f t="shared" si="5"/>
        <v>67.45</v>
      </c>
      <c r="W81" s="40">
        <f t="shared" si="5"/>
        <v>83.649999999999991</v>
      </c>
      <c r="X81" s="40">
        <f t="shared" si="5"/>
        <v>0</v>
      </c>
      <c r="Y81" s="40">
        <f t="shared" si="5"/>
        <v>1886871.77</v>
      </c>
      <c r="Z81" s="40">
        <f t="shared" si="5"/>
        <v>4</v>
      </c>
      <c r="AA81" s="40">
        <f t="shared" si="5"/>
        <v>231</v>
      </c>
      <c r="AB81" s="40">
        <f t="shared" si="5"/>
        <v>9.08</v>
      </c>
      <c r="AC81" s="40">
        <f t="shared" si="5"/>
        <v>32.07</v>
      </c>
      <c r="AD81" s="40">
        <f t="shared" si="5"/>
        <v>286.02999999999997</v>
      </c>
      <c r="AE81" s="40">
        <f t="shared" si="5"/>
        <v>25</v>
      </c>
      <c r="AF81" s="40">
        <f t="shared" si="5"/>
        <v>72065.110000000015</v>
      </c>
      <c r="AG81" s="13">
        <f t="shared" si="5"/>
        <v>2015523.76</v>
      </c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</row>
    <row r="82" spans="1:47" x14ac:dyDescent="0.25">
      <c r="A82" s="4" t="s">
        <v>244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423676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1673.92</v>
      </c>
      <c r="AG82" s="6">
        <v>425349.92</v>
      </c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</row>
    <row r="83" spans="1:47" x14ac:dyDescent="0.25">
      <c r="A83" s="4" t="s">
        <v>246</v>
      </c>
      <c r="B83" s="9">
        <v>4</v>
      </c>
      <c r="C83" s="9">
        <v>525.29999999999995</v>
      </c>
      <c r="D83" s="5">
        <v>0</v>
      </c>
      <c r="E83" s="9">
        <v>315</v>
      </c>
      <c r="F83" s="9">
        <v>1</v>
      </c>
      <c r="G83" s="5">
        <v>0</v>
      </c>
      <c r="H83" s="5">
        <v>0</v>
      </c>
      <c r="I83" s="9">
        <v>3</v>
      </c>
      <c r="J83" s="9">
        <v>4</v>
      </c>
      <c r="K83" s="9">
        <v>35.1</v>
      </c>
      <c r="L83" s="9">
        <v>2</v>
      </c>
      <c r="M83" s="5">
        <v>0</v>
      </c>
      <c r="N83" s="5">
        <v>0</v>
      </c>
      <c r="O83" s="9">
        <v>75.3</v>
      </c>
      <c r="P83" s="9">
        <v>15.1</v>
      </c>
      <c r="Q83" s="9">
        <v>121</v>
      </c>
      <c r="R83" s="9">
        <v>72</v>
      </c>
      <c r="S83" s="5">
        <v>0</v>
      </c>
      <c r="T83" s="5">
        <v>0</v>
      </c>
      <c r="U83" s="9">
        <v>2</v>
      </c>
      <c r="V83" s="5">
        <v>0</v>
      </c>
      <c r="W83" s="9">
        <v>3.8</v>
      </c>
      <c r="X83" s="5">
        <v>0</v>
      </c>
      <c r="Y83" s="9">
        <v>288196.5</v>
      </c>
      <c r="Z83" s="5">
        <v>0</v>
      </c>
      <c r="AA83" s="5">
        <v>0</v>
      </c>
      <c r="AB83" s="5">
        <v>0</v>
      </c>
      <c r="AC83" s="5">
        <v>0</v>
      </c>
      <c r="AD83" s="9">
        <v>65</v>
      </c>
      <c r="AE83" s="9">
        <v>74</v>
      </c>
      <c r="AF83" s="9">
        <v>121.79</v>
      </c>
      <c r="AG83" s="9">
        <v>29255.9</v>
      </c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x14ac:dyDescent="0.25">
      <c r="A84" s="4" t="s">
        <v>250</v>
      </c>
      <c r="B84" s="9">
        <v>100</v>
      </c>
      <c r="C84" s="9">
        <v>72</v>
      </c>
      <c r="D84" s="5">
        <v>0</v>
      </c>
      <c r="E84" s="9">
        <v>220</v>
      </c>
      <c r="F84" s="9">
        <v>100</v>
      </c>
      <c r="G84" s="5">
        <v>0</v>
      </c>
      <c r="H84" s="5">
        <v>0</v>
      </c>
      <c r="I84" s="9">
        <v>29</v>
      </c>
      <c r="J84" s="9">
        <v>31</v>
      </c>
      <c r="K84" s="9">
        <v>77</v>
      </c>
      <c r="L84" s="9">
        <v>70</v>
      </c>
      <c r="M84" s="5">
        <v>0</v>
      </c>
      <c r="N84" s="9">
        <v>4</v>
      </c>
      <c r="O84" s="9">
        <v>3</v>
      </c>
      <c r="P84" s="9">
        <v>130</v>
      </c>
      <c r="Q84" s="5">
        <v>0</v>
      </c>
      <c r="R84" s="9">
        <v>20</v>
      </c>
      <c r="S84" s="9">
        <v>20</v>
      </c>
      <c r="T84" s="5">
        <v>0</v>
      </c>
      <c r="U84" s="5">
        <v>0</v>
      </c>
      <c r="V84" s="9">
        <v>20</v>
      </c>
      <c r="W84" s="9">
        <v>3</v>
      </c>
      <c r="X84" s="5">
        <v>0</v>
      </c>
      <c r="Y84" s="9">
        <v>324439</v>
      </c>
      <c r="Z84" s="5">
        <v>0</v>
      </c>
      <c r="AA84" s="9">
        <v>60</v>
      </c>
      <c r="AB84" s="5">
        <v>0</v>
      </c>
      <c r="AC84" s="5">
        <v>0</v>
      </c>
      <c r="AD84" s="9">
        <v>15</v>
      </c>
      <c r="AE84" s="5">
        <v>0</v>
      </c>
      <c r="AF84" s="9">
        <v>4216.32</v>
      </c>
      <c r="AG84" s="9">
        <v>329629.32</v>
      </c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</row>
    <row r="85" spans="1:47" x14ac:dyDescent="0.25">
      <c r="A85" s="4" t="s">
        <v>254</v>
      </c>
      <c r="B85" s="9">
        <v>123</v>
      </c>
      <c r="C85" s="9">
        <v>29.5</v>
      </c>
      <c r="D85" s="9">
        <v>0</v>
      </c>
      <c r="E85" s="9">
        <v>95</v>
      </c>
      <c r="F85" s="9">
        <v>20</v>
      </c>
      <c r="G85" s="9">
        <v>0</v>
      </c>
      <c r="H85" s="9">
        <v>0</v>
      </c>
      <c r="I85" s="9">
        <v>12</v>
      </c>
      <c r="J85" s="9">
        <v>8</v>
      </c>
      <c r="K85" s="9">
        <v>40</v>
      </c>
      <c r="L85" s="9">
        <v>14</v>
      </c>
      <c r="M85" s="9">
        <v>150</v>
      </c>
      <c r="N85" s="9">
        <v>0</v>
      </c>
      <c r="O85" s="9">
        <v>2</v>
      </c>
      <c r="P85" s="9">
        <v>122</v>
      </c>
      <c r="Q85" s="9">
        <v>0</v>
      </c>
      <c r="R85" s="9">
        <v>3</v>
      </c>
      <c r="S85" s="9">
        <v>0</v>
      </c>
      <c r="T85" s="9">
        <v>0</v>
      </c>
      <c r="U85" s="9">
        <v>0</v>
      </c>
      <c r="V85" s="9">
        <v>0</v>
      </c>
      <c r="W85" s="9">
        <v>28</v>
      </c>
      <c r="X85" s="9">
        <v>0</v>
      </c>
      <c r="Y85" s="9">
        <v>181176</v>
      </c>
      <c r="Z85" s="9">
        <v>20</v>
      </c>
      <c r="AA85" s="9">
        <v>1</v>
      </c>
      <c r="AB85" s="9">
        <v>0</v>
      </c>
      <c r="AC85" s="9">
        <v>0</v>
      </c>
      <c r="AD85" s="9">
        <v>1.5</v>
      </c>
      <c r="AE85" s="9">
        <v>0</v>
      </c>
      <c r="AF85" s="9">
        <v>6946.21</v>
      </c>
      <c r="AG85" s="9">
        <v>188791.21</v>
      </c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</row>
    <row r="86" spans="1:47" x14ac:dyDescent="0.25">
      <c r="A86" s="4" t="s">
        <v>257</v>
      </c>
      <c r="B86" s="22">
        <v>78</v>
      </c>
      <c r="C86" s="22">
        <v>154</v>
      </c>
      <c r="D86" s="22">
        <v>0</v>
      </c>
      <c r="E86" s="22">
        <v>50</v>
      </c>
      <c r="F86" s="22">
        <v>1</v>
      </c>
      <c r="G86" s="22">
        <v>0</v>
      </c>
      <c r="H86" s="22">
        <v>0</v>
      </c>
      <c r="I86" s="22">
        <v>14853.96</v>
      </c>
      <c r="J86" s="22">
        <v>52</v>
      </c>
      <c r="K86" s="22">
        <v>32</v>
      </c>
      <c r="L86" s="22">
        <v>1</v>
      </c>
      <c r="M86" s="22">
        <v>150</v>
      </c>
      <c r="N86" s="22">
        <v>0</v>
      </c>
      <c r="O86" s="22">
        <v>310</v>
      </c>
      <c r="P86" s="22">
        <v>97</v>
      </c>
      <c r="Q86" s="22">
        <v>1</v>
      </c>
      <c r="R86" s="22">
        <v>62</v>
      </c>
      <c r="S86" s="22">
        <v>40</v>
      </c>
      <c r="T86" s="22">
        <v>0</v>
      </c>
      <c r="U86" s="22">
        <v>40</v>
      </c>
      <c r="V86" s="22">
        <v>0</v>
      </c>
      <c r="W86" s="22">
        <v>60</v>
      </c>
      <c r="X86" s="22">
        <v>0</v>
      </c>
      <c r="Y86" s="22">
        <v>24889</v>
      </c>
      <c r="Z86" s="22">
        <v>32</v>
      </c>
      <c r="AA86" s="22">
        <v>1</v>
      </c>
      <c r="AB86" s="22">
        <v>0</v>
      </c>
      <c r="AC86" s="22">
        <v>0</v>
      </c>
      <c r="AD86" s="22">
        <v>43</v>
      </c>
      <c r="AE86" s="22">
        <v>2</v>
      </c>
      <c r="AF86" s="22">
        <v>6212.65</v>
      </c>
      <c r="AG86" s="22">
        <v>47161.61</v>
      </c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</row>
    <row r="87" spans="1:47" x14ac:dyDescent="0.25">
      <c r="A87" s="4" t="s">
        <v>262</v>
      </c>
      <c r="B87" s="9">
        <v>1181</v>
      </c>
      <c r="C87" s="9">
        <v>360.99</v>
      </c>
      <c r="D87" s="9">
        <v>10</v>
      </c>
      <c r="E87" s="9">
        <v>273</v>
      </c>
      <c r="F87" s="9">
        <v>110</v>
      </c>
      <c r="G87" s="22">
        <v>0</v>
      </c>
      <c r="H87" s="22">
        <v>0</v>
      </c>
      <c r="I87" s="9">
        <v>38</v>
      </c>
      <c r="J87" s="9">
        <v>29</v>
      </c>
      <c r="K87" s="9">
        <v>129</v>
      </c>
      <c r="L87" s="9">
        <v>90</v>
      </c>
      <c r="M87" s="9">
        <v>150</v>
      </c>
      <c r="N87" s="22">
        <v>0</v>
      </c>
      <c r="O87" s="9">
        <v>187</v>
      </c>
      <c r="P87" s="9">
        <v>246</v>
      </c>
      <c r="Q87" s="9">
        <v>49</v>
      </c>
      <c r="R87" s="9">
        <v>211</v>
      </c>
      <c r="S87" s="9">
        <v>93</v>
      </c>
      <c r="T87" s="9">
        <v>51</v>
      </c>
      <c r="U87" s="9">
        <v>25</v>
      </c>
      <c r="V87" s="9">
        <v>11</v>
      </c>
      <c r="W87" s="9">
        <v>53.09</v>
      </c>
      <c r="X87" s="22">
        <v>0</v>
      </c>
      <c r="Y87" s="9">
        <v>8.26</v>
      </c>
      <c r="Z87" s="22">
        <v>0</v>
      </c>
      <c r="AA87" s="9">
        <v>345</v>
      </c>
      <c r="AB87" s="22">
        <v>0</v>
      </c>
      <c r="AC87" s="22">
        <v>0</v>
      </c>
      <c r="AD87" s="9">
        <v>72</v>
      </c>
      <c r="AE87" s="22">
        <v>0</v>
      </c>
      <c r="AF87" s="9">
        <v>9757.6200000000008</v>
      </c>
      <c r="AG87" s="9">
        <v>13479.96</v>
      </c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x14ac:dyDescent="0.25">
      <c r="A88" s="4" t="s">
        <v>266</v>
      </c>
      <c r="B88" s="9">
        <v>146</v>
      </c>
      <c r="C88" s="9">
        <v>166</v>
      </c>
      <c r="D88" s="9">
        <v>0</v>
      </c>
      <c r="E88" s="9">
        <v>56</v>
      </c>
      <c r="F88" s="9">
        <v>2</v>
      </c>
      <c r="G88" s="9">
        <v>0</v>
      </c>
      <c r="H88" s="9">
        <v>0</v>
      </c>
      <c r="I88" s="9">
        <v>32</v>
      </c>
      <c r="J88" s="9">
        <v>22</v>
      </c>
      <c r="K88" s="9">
        <v>15</v>
      </c>
      <c r="L88" s="9">
        <v>1</v>
      </c>
      <c r="M88" s="9">
        <v>65</v>
      </c>
      <c r="N88" s="9">
        <v>0</v>
      </c>
      <c r="O88" s="9">
        <v>125.03</v>
      </c>
      <c r="P88" s="9">
        <v>123</v>
      </c>
      <c r="Q88" s="9">
        <v>25</v>
      </c>
      <c r="R88" s="9">
        <v>56</v>
      </c>
      <c r="S88" s="9">
        <v>0</v>
      </c>
      <c r="T88" s="9">
        <v>3</v>
      </c>
      <c r="U88" s="9">
        <v>0</v>
      </c>
      <c r="V88" s="9">
        <v>0</v>
      </c>
      <c r="W88" s="9">
        <v>45.03</v>
      </c>
      <c r="X88" s="9">
        <v>0</v>
      </c>
      <c r="Y88" s="9">
        <v>51</v>
      </c>
      <c r="Z88" s="9">
        <v>31</v>
      </c>
      <c r="AA88" s="9">
        <v>8</v>
      </c>
      <c r="AB88" s="9">
        <v>0</v>
      </c>
      <c r="AC88" s="9">
        <v>0</v>
      </c>
      <c r="AD88" s="9">
        <v>130</v>
      </c>
      <c r="AE88" s="9">
        <v>0</v>
      </c>
      <c r="AF88" s="9">
        <v>12106.04</v>
      </c>
      <c r="AG88" s="9">
        <v>13208.1</v>
      </c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</row>
    <row r="89" spans="1:47" x14ac:dyDescent="0.25">
      <c r="A89" s="4" t="s">
        <v>268</v>
      </c>
      <c r="B89" s="9">
        <v>55.98</v>
      </c>
      <c r="C89" s="9">
        <v>46.98</v>
      </c>
      <c r="D89" s="9">
        <v>0</v>
      </c>
      <c r="E89" s="9">
        <v>32</v>
      </c>
      <c r="F89" s="9">
        <v>2</v>
      </c>
      <c r="G89" s="9">
        <v>0</v>
      </c>
      <c r="H89" s="9">
        <v>0</v>
      </c>
      <c r="I89" s="9">
        <v>2</v>
      </c>
      <c r="J89" s="9">
        <v>5</v>
      </c>
      <c r="K89" s="9">
        <v>40</v>
      </c>
      <c r="L89" s="9">
        <v>20</v>
      </c>
      <c r="M89" s="9">
        <v>0</v>
      </c>
      <c r="N89" s="9">
        <v>0</v>
      </c>
      <c r="O89" s="9">
        <v>209.98</v>
      </c>
      <c r="P89" s="9">
        <v>99.98</v>
      </c>
      <c r="Q89" s="9">
        <v>1151</v>
      </c>
      <c r="R89" s="9">
        <v>130</v>
      </c>
      <c r="S89" s="9">
        <v>0</v>
      </c>
      <c r="T89" s="9">
        <v>45</v>
      </c>
      <c r="U89" s="9">
        <v>15</v>
      </c>
      <c r="V89" s="9">
        <v>0</v>
      </c>
      <c r="W89" s="9">
        <v>69.94</v>
      </c>
      <c r="X89" s="9">
        <v>2</v>
      </c>
      <c r="Y89" s="9">
        <v>50</v>
      </c>
      <c r="Z89" s="9">
        <v>0</v>
      </c>
      <c r="AA89" s="9">
        <v>22</v>
      </c>
      <c r="AB89" s="9">
        <v>0</v>
      </c>
      <c r="AC89" s="9">
        <v>0</v>
      </c>
      <c r="AD89" s="9">
        <v>148</v>
      </c>
      <c r="AE89" s="9">
        <v>5</v>
      </c>
      <c r="AF89" s="9">
        <v>12566.72</v>
      </c>
      <c r="AG89" s="9">
        <v>14718.58</v>
      </c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</row>
    <row r="90" spans="1:47" x14ac:dyDescent="0.25">
      <c r="A90" s="4" t="s">
        <v>269</v>
      </c>
      <c r="B90" s="9">
        <v>90</v>
      </c>
      <c r="C90" s="9">
        <v>25</v>
      </c>
      <c r="D90" s="9">
        <v>0</v>
      </c>
      <c r="E90" s="9">
        <v>60</v>
      </c>
      <c r="F90" s="9">
        <v>0</v>
      </c>
      <c r="G90" s="9">
        <v>0</v>
      </c>
      <c r="H90" s="9">
        <v>0</v>
      </c>
      <c r="I90" s="9">
        <v>10</v>
      </c>
      <c r="J90" s="9">
        <v>0</v>
      </c>
      <c r="K90" s="9">
        <v>85</v>
      </c>
      <c r="L90" s="9">
        <v>0</v>
      </c>
      <c r="M90" s="9">
        <v>230</v>
      </c>
      <c r="N90" s="9">
        <v>0</v>
      </c>
      <c r="O90" s="9">
        <v>0</v>
      </c>
      <c r="P90" s="9">
        <v>90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20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13715.56</v>
      </c>
      <c r="AG90" s="9">
        <v>14325.56</v>
      </c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x14ac:dyDescent="0.25">
      <c r="A91" s="4" t="s">
        <v>271</v>
      </c>
      <c r="B91" s="9">
        <v>62</v>
      </c>
      <c r="C91" s="9">
        <v>25</v>
      </c>
      <c r="D91" s="9">
        <v>0</v>
      </c>
      <c r="E91" s="9">
        <v>58</v>
      </c>
      <c r="F91" s="9">
        <v>4</v>
      </c>
      <c r="G91" s="9">
        <v>0</v>
      </c>
      <c r="H91" s="9">
        <v>0</v>
      </c>
      <c r="I91" s="9">
        <v>12</v>
      </c>
      <c r="J91" s="9">
        <v>5</v>
      </c>
      <c r="K91" s="9">
        <v>26</v>
      </c>
      <c r="L91" s="9">
        <v>3</v>
      </c>
      <c r="M91" s="9">
        <v>80</v>
      </c>
      <c r="N91" s="9">
        <v>0</v>
      </c>
      <c r="O91" s="9">
        <v>200</v>
      </c>
      <c r="P91" s="9">
        <v>48</v>
      </c>
      <c r="Q91" s="9">
        <v>2</v>
      </c>
      <c r="R91" s="9">
        <v>80</v>
      </c>
      <c r="S91" s="9">
        <v>50</v>
      </c>
      <c r="T91" s="9">
        <v>20.3</v>
      </c>
      <c r="U91" s="9">
        <v>60</v>
      </c>
      <c r="V91" s="9">
        <v>0</v>
      </c>
      <c r="W91" s="9">
        <v>12</v>
      </c>
      <c r="X91" s="9">
        <v>0</v>
      </c>
      <c r="Y91" s="9">
        <v>54989.5</v>
      </c>
      <c r="Z91" s="9">
        <v>0</v>
      </c>
      <c r="AA91" s="9">
        <v>1</v>
      </c>
      <c r="AB91" s="9">
        <v>0</v>
      </c>
      <c r="AC91" s="9">
        <v>0</v>
      </c>
      <c r="AD91" s="9">
        <v>0</v>
      </c>
      <c r="AE91" s="9">
        <v>20</v>
      </c>
      <c r="AF91" s="9">
        <v>9557.19</v>
      </c>
      <c r="AG91" s="9">
        <v>65314.99</v>
      </c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x14ac:dyDescent="0.25">
      <c r="A92" s="4" t="s">
        <v>272</v>
      </c>
      <c r="B92" s="9">
        <v>490</v>
      </c>
      <c r="C92" s="9">
        <v>190</v>
      </c>
      <c r="D92" s="9">
        <v>0</v>
      </c>
      <c r="E92" s="9">
        <v>210</v>
      </c>
      <c r="F92" s="9">
        <v>40</v>
      </c>
      <c r="G92" s="9">
        <v>0</v>
      </c>
      <c r="H92" s="9">
        <v>0</v>
      </c>
      <c r="I92" s="9">
        <v>10745</v>
      </c>
      <c r="J92" s="9">
        <v>0</v>
      </c>
      <c r="K92" s="9">
        <v>237</v>
      </c>
      <c r="L92" s="9">
        <v>40</v>
      </c>
      <c r="M92" s="9">
        <v>510</v>
      </c>
      <c r="N92" s="9">
        <v>0</v>
      </c>
      <c r="O92" s="9">
        <v>80</v>
      </c>
      <c r="P92" s="9">
        <v>191</v>
      </c>
      <c r="Q92" s="9">
        <v>3552.38</v>
      </c>
      <c r="R92" s="9">
        <v>40</v>
      </c>
      <c r="S92" s="9">
        <v>1</v>
      </c>
      <c r="T92" s="9">
        <v>0</v>
      </c>
      <c r="U92" s="9">
        <v>0</v>
      </c>
      <c r="V92" s="9">
        <v>40</v>
      </c>
      <c r="W92" s="9">
        <v>42</v>
      </c>
      <c r="X92" s="9">
        <v>0</v>
      </c>
      <c r="Y92" s="9">
        <v>148179</v>
      </c>
      <c r="Z92" s="9">
        <v>0</v>
      </c>
      <c r="AA92" s="9">
        <v>13.3</v>
      </c>
      <c r="AB92" s="9">
        <v>0</v>
      </c>
      <c r="AC92" s="9">
        <v>0</v>
      </c>
      <c r="AD92" s="9">
        <v>250</v>
      </c>
      <c r="AE92" s="9">
        <v>2</v>
      </c>
      <c r="AF92" s="9">
        <v>7268.04</v>
      </c>
      <c r="AG92" s="9">
        <v>172120.72</v>
      </c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x14ac:dyDescent="0.25">
      <c r="A93" s="4" t="s">
        <v>274</v>
      </c>
      <c r="B93" s="9">
        <v>300</v>
      </c>
      <c r="C93" s="9">
        <v>200.01</v>
      </c>
      <c r="D93" s="9">
        <v>0</v>
      </c>
      <c r="E93" s="9">
        <v>204</v>
      </c>
      <c r="F93" s="9">
        <v>100</v>
      </c>
      <c r="G93" s="9">
        <v>0</v>
      </c>
      <c r="H93" s="9">
        <v>0</v>
      </c>
      <c r="I93" s="9">
        <v>10740</v>
      </c>
      <c r="J93" s="9">
        <v>20</v>
      </c>
      <c r="K93" s="9">
        <v>6</v>
      </c>
      <c r="L93" s="9">
        <v>30</v>
      </c>
      <c r="M93" s="9">
        <v>0</v>
      </c>
      <c r="N93" s="9">
        <v>0</v>
      </c>
      <c r="O93" s="9">
        <v>40</v>
      </c>
      <c r="P93" s="9">
        <v>100.01</v>
      </c>
      <c r="Q93" s="9">
        <v>1161</v>
      </c>
      <c r="R93" s="9">
        <v>100</v>
      </c>
      <c r="S93" s="9">
        <v>0</v>
      </c>
      <c r="T93" s="9">
        <v>43</v>
      </c>
      <c r="U93" s="9">
        <v>25</v>
      </c>
      <c r="V93" s="9">
        <v>0</v>
      </c>
      <c r="W93" s="9">
        <v>25</v>
      </c>
      <c r="X93" s="9">
        <v>0</v>
      </c>
      <c r="Y93" s="9">
        <v>262937</v>
      </c>
      <c r="Z93" s="9">
        <v>600</v>
      </c>
      <c r="AA93" s="9">
        <v>40.4</v>
      </c>
      <c r="AB93" s="9">
        <v>0</v>
      </c>
      <c r="AC93" s="9">
        <v>0</v>
      </c>
      <c r="AD93" s="9">
        <v>0</v>
      </c>
      <c r="AE93" s="9">
        <v>0</v>
      </c>
      <c r="AF93" s="9">
        <v>6137.4</v>
      </c>
      <c r="AG93" s="9">
        <v>282808.82</v>
      </c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x14ac:dyDescent="0.25">
      <c r="A94" s="4"/>
      <c r="B94" s="40">
        <f t="shared" ref="B94:AG94" si="6">SUBTOTAL(109,B82:B93)</f>
        <v>2629.98</v>
      </c>
      <c r="C94" s="40">
        <f t="shared" si="6"/>
        <v>1794.78</v>
      </c>
      <c r="D94" s="40">
        <f t="shared" si="6"/>
        <v>10</v>
      </c>
      <c r="E94" s="40">
        <f t="shared" si="6"/>
        <v>1573</v>
      </c>
      <c r="F94" s="40">
        <f t="shared" si="6"/>
        <v>380</v>
      </c>
      <c r="G94" s="40">
        <f t="shared" si="6"/>
        <v>0</v>
      </c>
      <c r="H94" s="40">
        <f t="shared" si="6"/>
        <v>0</v>
      </c>
      <c r="I94" s="40">
        <f t="shared" si="6"/>
        <v>36476.959999999999</v>
      </c>
      <c r="J94" s="40">
        <f t="shared" si="6"/>
        <v>176</v>
      </c>
      <c r="K94" s="40">
        <f t="shared" si="6"/>
        <v>722.1</v>
      </c>
      <c r="L94" s="40">
        <f t="shared" si="6"/>
        <v>271</v>
      </c>
      <c r="M94" s="40">
        <f t="shared" si="6"/>
        <v>1335</v>
      </c>
      <c r="N94" s="40">
        <f t="shared" si="6"/>
        <v>4</v>
      </c>
      <c r="O94" s="40">
        <f t="shared" si="6"/>
        <v>1232.31</v>
      </c>
      <c r="P94" s="40">
        <f t="shared" si="6"/>
        <v>1262.0899999999999</v>
      </c>
      <c r="Q94" s="40">
        <f t="shared" si="6"/>
        <v>6062.38</v>
      </c>
      <c r="R94" s="40">
        <f t="shared" si="6"/>
        <v>774</v>
      </c>
      <c r="S94" s="40">
        <f t="shared" si="6"/>
        <v>204</v>
      </c>
      <c r="T94" s="40">
        <f t="shared" si="6"/>
        <v>162.30000000000001</v>
      </c>
      <c r="U94" s="40">
        <f t="shared" si="6"/>
        <v>167</v>
      </c>
      <c r="V94" s="40">
        <f t="shared" si="6"/>
        <v>71</v>
      </c>
      <c r="W94" s="40">
        <f t="shared" si="6"/>
        <v>361.86</v>
      </c>
      <c r="X94" s="40">
        <f t="shared" si="6"/>
        <v>2</v>
      </c>
      <c r="Y94" s="40">
        <f t="shared" si="6"/>
        <v>1708591.26</v>
      </c>
      <c r="Z94" s="40">
        <f t="shared" si="6"/>
        <v>683</v>
      </c>
      <c r="AA94" s="40">
        <f t="shared" si="6"/>
        <v>491.7</v>
      </c>
      <c r="AB94" s="40">
        <f t="shared" si="6"/>
        <v>0</v>
      </c>
      <c r="AC94" s="40">
        <f t="shared" si="6"/>
        <v>0</v>
      </c>
      <c r="AD94" s="40">
        <f t="shared" si="6"/>
        <v>724.5</v>
      </c>
      <c r="AE94" s="40">
        <f t="shared" si="6"/>
        <v>103</v>
      </c>
      <c r="AF94" s="40">
        <f t="shared" si="6"/>
        <v>90279.459999999992</v>
      </c>
      <c r="AG94" s="13">
        <f t="shared" si="6"/>
        <v>1596164.69</v>
      </c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x14ac:dyDescent="0.25">
      <c r="A95" s="43" t="s">
        <v>277</v>
      </c>
      <c r="B95" s="9">
        <v>90</v>
      </c>
      <c r="C95" s="9">
        <v>25</v>
      </c>
      <c r="D95" s="9">
        <v>0</v>
      </c>
      <c r="E95" s="9">
        <v>60</v>
      </c>
      <c r="F95" s="9">
        <v>0</v>
      </c>
      <c r="G95" s="9">
        <v>0</v>
      </c>
      <c r="H95" s="9">
        <v>0</v>
      </c>
      <c r="I95" s="9">
        <v>30</v>
      </c>
      <c r="J95" s="9">
        <v>0</v>
      </c>
      <c r="K95" s="9">
        <v>120</v>
      </c>
      <c r="L95" s="9">
        <v>0</v>
      </c>
      <c r="M95" s="9">
        <v>230</v>
      </c>
      <c r="N95" s="9">
        <v>0</v>
      </c>
      <c r="O95" s="9">
        <v>0</v>
      </c>
      <c r="P95" s="9">
        <v>90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15</v>
      </c>
      <c r="X95" s="9">
        <v>0</v>
      </c>
      <c r="Y95" s="9">
        <v>299929</v>
      </c>
      <c r="Z95" s="9">
        <v>0</v>
      </c>
      <c r="AA95" s="9">
        <v>23</v>
      </c>
      <c r="AB95" s="9">
        <v>0</v>
      </c>
      <c r="AC95" s="9">
        <v>0</v>
      </c>
      <c r="AD95" s="9">
        <v>0</v>
      </c>
      <c r="AE95" s="9">
        <v>0</v>
      </c>
      <c r="AF95" s="9">
        <v>3750.54</v>
      </c>
      <c r="AG95" s="9">
        <v>304362.53999999998</v>
      </c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7" x14ac:dyDescent="0.25">
      <c r="A96" s="43" t="s">
        <v>279</v>
      </c>
      <c r="B96" s="9">
        <v>96</v>
      </c>
      <c r="C96" s="9">
        <v>109</v>
      </c>
      <c r="D96" s="9">
        <v>0</v>
      </c>
      <c r="E96" s="9">
        <v>64</v>
      </c>
      <c r="F96" s="9">
        <v>0</v>
      </c>
      <c r="G96" s="9">
        <v>0</v>
      </c>
      <c r="H96" s="9">
        <v>0</v>
      </c>
      <c r="I96" s="9">
        <v>31</v>
      </c>
      <c r="J96" s="9">
        <v>3</v>
      </c>
      <c r="K96" s="9">
        <v>120</v>
      </c>
      <c r="L96" s="9">
        <v>60</v>
      </c>
      <c r="M96" s="9">
        <v>230</v>
      </c>
      <c r="N96" s="9">
        <v>0</v>
      </c>
      <c r="O96" s="9">
        <v>90</v>
      </c>
      <c r="P96" s="9">
        <v>150</v>
      </c>
      <c r="Q96" s="9">
        <v>1156</v>
      </c>
      <c r="R96" s="9">
        <v>10</v>
      </c>
      <c r="S96" s="9">
        <v>0</v>
      </c>
      <c r="T96" s="9">
        <v>0</v>
      </c>
      <c r="U96" s="9">
        <v>1</v>
      </c>
      <c r="V96" s="9">
        <v>0</v>
      </c>
      <c r="W96" s="9">
        <v>25</v>
      </c>
      <c r="X96" s="9">
        <v>0</v>
      </c>
      <c r="Y96" s="9">
        <v>177405</v>
      </c>
      <c r="Z96" s="9">
        <v>0</v>
      </c>
      <c r="AA96" s="9">
        <v>70</v>
      </c>
      <c r="AB96" s="9">
        <v>0</v>
      </c>
      <c r="AC96" s="9">
        <v>0</v>
      </c>
      <c r="AD96" s="9">
        <v>0</v>
      </c>
      <c r="AE96" s="9">
        <v>1</v>
      </c>
      <c r="AF96" s="9">
        <v>3423.08</v>
      </c>
      <c r="AG96" s="9">
        <v>183044.08</v>
      </c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</row>
    <row r="97" spans="1:47" x14ac:dyDescent="0.25">
      <c r="A97" s="43" t="s">
        <v>283</v>
      </c>
      <c r="B97" s="9">
        <v>105</v>
      </c>
      <c r="C97" s="9">
        <v>32</v>
      </c>
      <c r="D97" s="9">
        <v>0</v>
      </c>
      <c r="E97" s="9">
        <v>64</v>
      </c>
      <c r="F97" s="9">
        <v>1</v>
      </c>
      <c r="G97" s="9">
        <v>0</v>
      </c>
      <c r="H97" s="9">
        <v>0</v>
      </c>
      <c r="I97" s="9">
        <v>32</v>
      </c>
      <c r="J97" s="9">
        <v>21</v>
      </c>
      <c r="K97" s="9">
        <v>124</v>
      </c>
      <c r="L97" s="9">
        <v>0</v>
      </c>
      <c r="M97" s="9">
        <v>230.5</v>
      </c>
      <c r="N97" s="9">
        <v>0</v>
      </c>
      <c r="O97" s="9">
        <v>145</v>
      </c>
      <c r="P97" s="9">
        <v>92.5</v>
      </c>
      <c r="Q97" s="9">
        <v>1</v>
      </c>
      <c r="R97" s="9">
        <v>65</v>
      </c>
      <c r="S97" s="9">
        <v>34</v>
      </c>
      <c r="T97" s="9">
        <v>1</v>
      </c>
      <c r="U97" s="9">
        <v>34</v>
      </c>
      <c r="V97" s="9">
        <v>0</v>
      </c>
      <c r="W97" s="9">
        <v>15</v>
      </c>
      <c r="X97" s="9" t="s">
        <v>281</v>
      </c>
      <c r="Y97" s="9">
        <v>214398</v>
      </c>
      <c r="Z97" s="9">
        <v>2</v>
      </c>
      <c r="AA97" s="9">
        <v>254.4</v>
      </c>
      <c r="AB97" s="9">
        <v>0</v>
      </c>
      <c r="AC97" s="9">
        <v>0</v>
      </c>
      <c r="AD97" s="9">
        <v>0</v>
      </c>
      <c r="AE97" s="9">
        <v>1</v>
      </c>
      <c r="AF97" s="9">
        <v>7167.94</v>
      </c>
      <c r="AG97" s="9">
        <v>222820.34</v>
      </c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</row>
    <row r="98" spans="1:47" x14ac:dyDescent="0.25">
      <c r="A98" s="43" t="s">
        <v>285</v>
      </c>
      <c r="B98" s="9">
        <v>213</v>
      </c>
      <c r="C98" s="9">
        <v>62</v>
      </c>
      <c r="D98" s="9">
        <v>0</v>
      </c>
      <c r="E98" s="9">
        <v>94</v>
      </c>
      <c r="F98" s="9">
        <v>3</v>
      </c>
      <c r="G98" s="9">
        <v>0</v>
      </c>
      <c r="H98" s="9">
        <v>0</v>
      </c>
      <c r="I98" s="9">
        <v>38.5</v>
      </c>
      <c r="J98" s="9">
        <v>62</v>
      </c>
      <c r="K98" s="9">
        <v>201</v>
      </c>
      <c r="L98" s="9">
        <v>58</v>
      </c>
      <c r="M98" s="9">
        <v>230</v>
      </c>
      <c r="N98" s="9">
        <v>0</v>
      </c>
      <c r="O98" s="9">
        <v>172</v>
      </c>
      <c r="P98" s="9">
        <v>192</v>
      </c>
      <c r="Q98" s="9">
        <v>45</v>
      </c>
      <c r="R98" s="9">
        <v>82</v>
      </c>
      <c r="S98" s="9">
        <v>0</v>
      </c>
      <c r="T98" s="9">
        <v>0</v>
      </c>
      <c r="U98" s="9">
        <v>20.5</v>
      </c>
      <c r="V98" s="9">
        <v>30</v>
      </c>
      <c r="W98" s="9">
        <v>132</v>
      </c>
      <c r="X98" s="9">
        <v>0</v>
      </c>
      <c r="Y98" s="9">
        <v>84114</v>
      </c>
      <c r="Z98" s="9">
        <v>6</v>
      </c>
      <c r="AA98" s="9">
        <v>75</v>
      </c>
      <c r="AB98" s="9">
        <v>0</v>
      </c>
      <c r="AC98" s="9">
        <v>0</v>
      </c>
      <c r="AD98" s="9">
        <v>153</v>
      </c>
      <c r="AE98" s="9">
        <v>48</v>
      </c>
      <c r="AF98" s="9">
        <v>9352.51</v>
      </c>
      <c r="AG98" s="9">
        <v>95383.51</v>
      </c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</row>
    <row r="99" spans="1:47" x14ac:dyDescent="0.25">
      <c r="A99" s="43" t="s">
        <v>287</v>
      </c>
      <c r="B99" s="9">
        <v>0</v>
      </c>
      <c r="C99" s="9">
        <v>1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6</v>
      </c>
      <c r="J99" s="9">
        <v>1</v>
      </c>
      <c r="K99" s="9">
        <v>0</v>
      </c>
      <c r="L99" s="9">
        <v>6</v>
      </c>
      <c r="M99" s="9">
        <v>0</v>
      </c>
      <c r="N99" s="9">
        <v>0</v>
      </c>
      <c r="O99" s="9">
        <v>50</v>
      </c>
      <c r="P99" s="9">
        <v>0.5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12540.5</v>
      </c>
      <c r="Z99" s="9">
        <v>0</v>
      </c>
      <c r="AA99" s="9">
        <v>266.55</v>
      </c>
      <c r="AB99" s="9">
        <v>0</v>
      </c>
      <c r="AC99" s="9">
        <v>0</v>
      </c>
      <c r="AD99" s="9">
        <v>0</v>
      </c>
      <c r="AE99" s="9">
        <v>0</v>
      </c>
      <c r="AF99" s="9">
        <v>10815.55</v>
      </c>
      <c r="AG99" s="9">
        <v>23687.1</v>
      </c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x14ac:dyDescent="0.25">
      <c r="A100" s="43" t="s">
        <v>289</v>
      </c>
      <c r="B100" s="9">
        <v>171</v>
      </c>
      <c r="C100" s="9">
        <v>51</v>
      </c>
      <c r="D100" s="9">
        <v>0</v>
      </c>
      <c r="E100" s="9">
        <v>110</v>
      </c>
      <c r="F100" s="9">
        <v>0</v>
      </c>
      <c r="G100" s="9">
        <v>0</v>
      </c>
      <c r="H100" s="9">
        <v>0</v>
      </c>
      <c r="I100" s="9">
        <v>5</v>
      </c>
      <c r="J100" s="9">
        <v>0</v>
      </c>
      <c r="K100" s="9">
        <v>41</v>
      </c>
      <c r="L100" s="9">
        <v>3</v>
      </c>
      <c r="M100" s="9">
        <v>285</v>
      </c>
      <c r="N100" s="9">
        <v>0</v>
      </c>
      <c r="O100" s="9">
        <v>60</v>
      </c>
      <c r="P100" s="9">
        <v>90</v>
      </c>
      <c r="Q100" s="9">
        <v>1136</v>
      </c>
      <c r="R100" s="9">
        <v>20</v>
      </c>
      <c r="S100" s="9">
        <v>0</v>
      </c>
      <c r="T100" s="9">
        <v>0</v>
      </c>
      <c r="U100" s="9">
        <v>0</v>
      </c>
      <c r="V100" s="9">
        <v>0</v>
      </c>
      <c r="W100" s="9">
        <v>35</v>
      </c>
      <c r="X100" s="9">
        <v>0</v>
      </c>
      <c r="Y100" s="9">
        <v>0</v>
      </c>
      <c r="Z100" s="9">
        <v>0</v>
      </c>
      <c r="AA100" s="9">
        <v>30</v>
      </c>
      <c r="AB100" s="9">
        <v>0</v>
      </c>
      <c r="AC100" s="9">
        <v>0</v>
      </c>
      <c r="AD100" s="9">
        <v>20</v>
      </c>
      <c r="AE100" s="9">
        <v>0</v>
      </c>
      <c r="AF100" s="9">
        <v>10912.21</v>
      </c>
      <c r="AG100" s="9">
        <v>12969.21</v>
      </c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43" t="s">
        <v>291</v>
      </c>
      <c r="B101" s="9">
        <v>0</v>
      </c>
      <c r="C101" s="9">
        <v>60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5</v>
      </c>
      <c r="K101" s="9">
        <v>0</v>
      </c>
      <c r="L101" s="9">
        <v>50</v>
      </c>
      <c r="M101" s="9">
        <v>50</v>
      </c>
      <c r="N101" s="9">
        <v>0</v>
      </c>
      <c r="O101" s="9">
        <v>0</v>
      </c>
      <c r="P101" s="9">
        <v>1</v>
      </c>
      <c r="Q101" s="9">
        <v>3500</v>
      </c>
      <c r="R101" s="9">
        <v>50</v>
      </c>
      <c r="S101" s="9">
        <v>0</v>
      </c>
      <c r="T101" s="9">
        <v>9.0399999999999991</v>
      </c>
      <c r="U101" s="9">
        <v>0</v>
      </c>
      <c r="V101" s="9">
        <v>0</v>
      </c>
      <c r="W101" s="9">
        <v>0</v>
      </c>
      <c r="X101" s="9">
        <v>0</v>
      </c>
      <c r="Y101" s="9">
        <v>50</v>
      </c>
      <c r="Z101" s="9">
        <v>0</v>
      </c>
      <c r="AA101" s="9">
        <v>67.900000000000006</v>
      </c>
      <c r="AB101" s="9">
        <v>0</v>
      </c>
      <c r="AC101" s="9">
        <v>0</v>
      </c>
      <c r="AD101" s="9">
        <v>2</v>
      </c>
      <c r="AE101" s="9">
        <v>0</v>
      </c>
      <c r="AF101" s="9">
        <v>9890.81</v>
      </c>
      <c r="AG101" s="9">
        <v>13735.75</v>
      </c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x14ac:dyDescent="0.25">
      <c r="A102" s="43" t="s">
        <v>293</v>
      </c>
      <c r="B102" s="9">
        <v>46</v>
      </c>
      <c r="C102" s="9">
        <v>21</v>
      </c>
      <c r="D102" s="9">
        <v>0</v>
      </c>
      <c r="E102" s="9">
        <v>26</v>
      </c>
      <c r="F102" s="9">
        <v>2</v>
      </c>
      <c r="G102" s="9">
        <v>0</v>
      </c>
      <c r="H102" s="9">
        <v>0</v>
      </c>
      <c r="I102" s="9">
        <v>1</v>
      </c>
      <c r="J102" s="9">
        <v>25</v>
      </c>
      <c r="K102" s="9">
        <v>78</v>
      </c>
      <c r="L102" s="9">
        <v>15</v>
      </c>
      <c r="M102" s="9">
        <v>100</v>
      </c>
      <c r="N102" s="9">
        <v>0</v>
      </c>
      <c r="O102" s="9">
        <v>100</v>
      </c>
      <c r="P102" s="9">
        <v>120</v>
      </c>
      <c r="Q102" s="9">
        <v>15</v>
      </c>
      <c r="R102" s="9">
        <v>60</v>
      </c>
      <c r="S102" s="9">
        <v>0</v>
      </c>
      <c r="T102" s="9">
        <v>80</v>
      </c>
      <c r="U102" s="9">
        <v>20</v>
      </c>
      <c r="V102" s="9">
        <v>0</v>
      </c>
      <c r="W102" s="9">
        <v>80</v>
      </c>
      <c r="X102" s="9">
        <v>0</v>
      </c>
      <c r="Y102" s="9">
        <v>0</v>
      </c>
      <c r="Z102" s="9">
        <v>60</v>
      </c>
      <c r="AA102" s="9">
        <v>176</v>
      </c>
      <c r="AB102" s="9">
        <v>0</v>
      </c>
      <c r="AC102" s="9">
        <v>0</v>
      </c>
      <c r="AD102" s="9">
        <v>100</v>
      </c>
      <c r="AE102" s="9">
        <v>10</v>
      </c>
      <c r="AF102" s="9">
        <v>12860.06</v>
      </c>
      <c r="AG102" s="9">
        <v>13995.06</v>
      </c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</row>
    <row r="103" spans="1:47" x14ac:dyDescent="0.25">
      <c r="A103" s="43" t="s">
        <v>297</v>
      </c>
      <c r="B103" s="9">
        <v>20</v>
      </c>
      <c r="C103" s="9">
        <v>20</v>
      </c>
      <c r="D103" s="9">
        <v>0</v>
      </c>
      <c r="E103" s="9">
        <v>10</v>
      </c>
      <c r="F103" s="9">
        <v>0</v>
      </c>
      <c r="G103" s="9">
        <v>0</v>
      </c>
      <c r="H103" s="9">
        <v>0</v>
      </c>
      <c r="I103" s="9">
        <v>5</v>
      </c>
      <c r="J103" s="9">
        <v>0</v>
      </c>
      <c r="K103" s="9">
        <v>5</v>
      </c>
      <c r="L103" s="9">
        <v>0</v>
      </c>
      <c r="M103" s="9">
        <v>75</v>
      </c>
      <c r="N103" s="9">
        <v>0</v>
      </c>
      <c r="O103" s="9">
        <v>0</v>
      </c>
      <c r="P103" s="9">
        <v>20</v>
      </c>
      <c r="Q103" s="9">
        <v>1136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5</v>
      </c>
      <c r="X103" s="9">
        <v>0</v>
      </c>
      <c r="Y103" s="9">
        <v>0</v>
      </c>
      <c r="Z103" s="9">
        <v>0</v>
      </c>
      <c r="AA103" s="9">
        <v>138</v>
      </c>
      <c r="AB103" s="9">
        <v>0</v>
      </c>
      <c r="AC103" s="9">
        <v>0</v>
      </c>
      <c r="AD103" s="9">
        <v>0</v>
      </c>
      <c r="AE103" s="9">
        <v>0</v>
      </c>
      <c r="AF103" s="9">
        <v>12486.18</v>
      </c>
      <c r="AG103" s="9">
        <v>13920.18</v>
      </c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04" spans="1:47" x14ac:dyDescent="0.25">
      <c r="A104" s="43" t="s">
        <v>299</v>
      </c>
      <c r="B104" s="9">
        <v>126</v>
      </c>
      <c r="C104" s="9">
        <v>30</v>
      </c>
      <c r="D104" s="9">
        <v>0</v>
      </c>
      <c r="E104" s="9">
        <v>79</v>
      </c>
      <c r="F104" s="9">
        <v>1</v>
      </c>
      <c r="G104" s="9">
        <v>0</v>
      </c>
      <c r="H104" s="9">
        <v>0</v>
      </c>
      <c r="I104" s="9">
        <v>7</v>
      </c>
      <c r="J104" s="9">
        <v>51</v>
      </c>
      <c r="K104" s="9">
        <v>81</v>
      </c>
      <c r="L104" s="9">
        <v>12</v>
      </c>
      <c r="M104" s="9">
        <v>301</v>
      </c>
      <c r="N104" s="9">
        <v>0</v>
      </c>
      <c r="O104" s="9">
        <v>7</v>
      </c>
      <c r="P104" s="9">
        <v>124</v>
      </c>
      <c r="Q104" s="9">
        <v>9.69</v>
      </c>
      <c r="R104" s="9">
        <v>3</v>
      </c>
      <c r="S104" s="9">
        <v>3</v>
      </c>
      <c r="T104" s="9">
        <v>1</v>
      </c>
      <c r="U104" s="9">
        <v>3</v>
      </c>
      <c r="V104" s="9">
        <v>1</v>
      </c>
      <c r="W104" s="9">
        <v>30</v>
      </c>
      <c r="X104" s="9">
        <v>0</v>
      </c>
      <c r="Y104" s="9">
        <v>295414</v>
      </c>
      <c r="Z104" s="9">
        <v>53</v>
      </c>
      <c r="AA104" s="9">
        <v>69</v>
      </c>
      <c r="AB104" s="9">
        <v>0</v>
      </c>
      <c r="AC104" s="9">
        <v>0</v>
      </c>
      <c r="AD104" s="9">
        <v>111.54</v>
      </c>
      <c r="AE104" s="9">
        <v>1</v>
      </c>
      <c r="AF104" s="9">
        <v>11147.29</v>
      </c>
      <c r="AG104" s="9">
        <v>307665.52</v>
      </c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</row>
    <row r="105" spans="1:47" x14ac:dyDescent="0.25">
      <c r="A105" s="43" t="s">
        <v>301</v>
      </c>
      <c r="B105" s="9">
        <v>71</v>
      </c>
      <c r="C105" s="9">
        <v>28</v>
      </c>
      <c r="D105" s="9">
        <v>0</v>
      </c>
      <c r="E105" s="9">
        <v>68</v>
      </c>
      <c r="F105" s="9">
        <v>15</v>
      </c>
      <c r="G105" s="9">
        <v>0</v>
      </c>
      <c r="H105" s="9">
        <v>0</v>
      </c>
      <c r="I105" s="9">
        <v>3</v>
      </c>
      <c r="J105" s="9">
        <v>20</v>
      </c>
      <c r="K105" s="9">
        <v>38</v>
      </c>
      <c r="L105" s="9">
        <v>12708.61</v>
      </c>
      <c r="M105" s="9">
        <v>120</v>
      </c>
      <c r="N105" s="9">
        <v>0</v>
      </c>
      <c r="O105" s="9">
        <v>62</v>
      </c>
      <c r="P105" s="9">
        <v>91</v>
      </c>
      <c r="Q105" s="9">
        <v>1.1000000000000001</v>
      </c>
      <c r="R105" s="9">
        <v>26</v>
      </c>
      <c r="S105" s="9">
        <v>1</v>
      </c>
      <c r="T105" s="9">
        <v>47194.36</v>
      </c>
      <c r="U105" s="9">
        <v>2</v>
      </c>
      <c r="V105" s="9">
        <v>1</v>
      </c>
      <c r="W105" s="9">
        <v>40</v>
      </c>
      <c r="X105" s="9">
        <v>0</v>
      </c>
      <c r="Y105" s="9">
        <v>324419</v>
      </c>
      <c r="Z105" s="9">
        <v>24</v>
      </c>
      <c r="AA105" s="9">
        <v>32.200000000000003</v>
      </c>
      <c r="AB105" s="9">
        <v>0</v>
      </c>
      <c r="AC105" s="9">
        <v>0</v>
      </c>
      <c r="AD105" s="9">
        <v>229.2</v>
      </c>
      <c r="AE105" s="9">
        <v>2</v>
      </c>
      <c r="AF105" s="9">
        <v>9156.43</v>
      </c>
      <c r="AG105" s="9">
        <v>394352.9</v>
      </c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</row>
    <row r="106" spans="1:47" ht="15.75" thickBot="1" x14ac:dyDescent="0.3">
      <c r="A106" s="43" t="s">
        <v>304</v>
      </c>
      <c r="B106" s="9">
        <v>121</v>
      </c>
      <c r="C106" s="9">
        <v>26</v>
      </c>
      <c r="D106" s="9">
        <v>0</v>
      </c>
      <c r="E106" s="9">
        <v>77</v>
      </c>
      <c r="F106" s="9">
        <v>50</v>
      </c>
      <c r="G106" s="9">
        <v>0</v>
      </c>
      <c r="H106" s="9">
        <v>0</v>
      </c>
      <c r="I106" s="9">
        <v>14</v>
      </c>
      <c r="J106" s="9">
        <v>0</v>
      </c>
      <c r="K106" s="9">
        <v>180</v>
      </c>
      <c r="L106" s="9">
        <v>12</v>
      </c>
      <c r="M106" s="9">
        <v>300</v>
      </c>
      <c r="N106" s="9">
        <v>0</v>
      </c>
      <c r="O106" s="9">
        <v>30</v>
      </c>
      <c r="P106" s="9">
        <v>121</v>
      </c>
      <c r="Q106" s="9">
        <v>1136</v>
      </c>
      <c r="R106" s="9">
        <v>50</v>
      </c>
      <c r="S106" s="9">
        <v>0</v>
      </c>
      <c r="T106" s="9">
        <v>300</v>
      </c>
      <c r="U106" s="9">
        <v>0</v>
      </c>
      <c r="V106" s="9">
        <v>0</v>
      </c>
      <c r="W106" s="9">
        <v>10</v>
      </c>
      <c r="X106" s="9">
        <v>0</v>
      </c>
      <c r="Y106" s="9">
        <v>370718</v>
      </c>
      <c r="Z106" s="9">
        <v>40</v>
      </c>
      <c r="AA106" s="9">
        <v>1</v>
      </c>
      <c r="AB106" s="9">
        <v>0</v>
      </c>
      <c r="AC106" s="9">
        <v>0</v>
      </c>
      <c r="AD106" s="9">
        <v>63</v>
      </c>
      <c r="AE106" s="9">
        <v>1</v>
      </c>
      <c r="AF106" s="9">
        <v>6763.22</v>
      </c>
      <c r="AG106" s="9">
        <v>380013.22</v>
      </c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</row>
    <row r="107" spans="1:47" ht="15.75" thickTop="1" x14ac:dyDescent="0.25">
      <c r="A107" s="63"/>
      <c r="B107" s="40">
        <f t="shared" ref="B107:AG107" si="7">SUBTOTAL(109,B95:B106)</f>
        <v>1059</v>
      </c>
      <c r="C107" s="40">
        <f t="shared" si="7"/>
        <v>465</v>
      </c>
      <c r="D107" s="40">
        <f t="shared" si="7"/>
        <v>0</v>
      </c>
      <c r="E107" s="40">
        <f t="shared" si="7"/>
        <v>652</v>
      </c>
      <c r="F107" s="40">
        <f t="shared" si="7"/>
        <v>72</v>
      </c>
      <c r="G107" s="40">
        <f t="shared" si="7"/>
        <v>0</v>
      </c>
      <c r="H107" s="40">
        <f t="shared" si="7"/>
        <v>0</v>
      </c>
      <c r="I107" s="40">
        <f t="shared" si="7"/>
        <v>172.5</v>
      </c>
      <c r="J107" s="40">
        <f t="shared" si="7"/>
        <v>188</v>
      </c>
      <c r="K107" s="40">
        <f t="shared" si="7"/>
        <v>988</v>
      </c>
      <c r="L107" s="40">
        <f t="shared" si="7"/>
        <v>12924.61</v>
      </c>
      <c r="M107" s="40">
        <f t="shared" si="7"/>
        <v>2151.5</v>
      </c>
      <c r="N107" s="40">
        <f t="shared" si="7"/>
        <v>0</v>
      </c>
      <c r="O107" s="40">
        <f t="shared" si="7"/>
        <v>716</v>
      </c>
      <c r="P107" s="40">
        <f t="shared" si="7"/>
        <v>1092</v>
      </c>
      <c r="Q107" s="40">
        <f t="shared" si="7"/>
        <v>8135.79</v>
      </c>
      <c r="R107" s="40">
        <f t="shared" si="7"/>
        <v>366</v>
      </c>
      <c r="S107" s="40">
        <f t="shared" si="7"/>
        <v>38</v>
      </c>
      <c r="T107" s="40">
        <f t="shared" si="7"/>
        <v>47585.4</v>
      </c>
      <c r="U107" s="40">
        <f t="shared" si="7"/>
        <v>80.5</v>
      </c>
      <c r="V107" s="40">
        <f t="shared" si="7"/>
        <v>32</v>
      </c>
      <c r="W107" s="40">
        <f t="shared" si="7"/>
        <v>387</v>
      </c>
      <c r="X107" s="40">
        <f t="shared" si="7"/>
        <v>0</v>
      </c>
      <c r="Y107" s="40">
        <f t="shared" si="7"/>
        <v>1778987.5</v>
      </c>
      <c r="Z107" s="40">
        <f t="shared" si="7"/>
        <v>185</v>
      </c>
      <c r="AA107" s="40">
        <f t="shared" si="7"/>
        <v>1203.05</v>
      </c>
      <c r="AB107" s="40">
        <f t="shared" si="7"/>
        <v>0</v>
      </c>
      <c r="AC107" s="40">
        <f t="shared" si="7"/>
        <v>0</v>
      </c>
      <c r="AD107" s="40">
        <f t="shared" si="7"/>
        <v>678.74</v>
      </c>
      <c r="AE107" s="40">
        <f t="shared" si="7"/>
        <v>64</v>
      </c>
      <c r="AF107" s="40">
        <f t="shared" si="7"/>
        <v>107725.82</v>
      </c>
      <c r="AG107" s="13">
        <f t="shared" si="7"/>
        <v>1965949.41</v>
      </c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</row>
    <row r="108" spans="1:47" x14ac:dyDescent="0.25">
      <c r="A108" s="78" t="s">
        <v>307</v>
      </c>
      <c r="B108" s="9">
        <v>130</v>
      </c>
      <c r="C108" s="9">
        <v>41</v>
      </c>
      <c r="D108" s="9">
        <v>0</v>
      </c>
      <c r="E108" s="9">
        <v>79</v>
      </c>
      <c r="F108" s="9">
        <v>10</v>
      </c>
      <c r="G108" s="9">
        <v>0</v>
      </c>
      <c r="H108" s="9">
        <v>0</v>
      </c>
      <c r="I108" s="9">
        <v>5</v>
      </c>
      <c r="J108" s="9">
        <v>22</v>
      </c>
      <c r="K108" s="9">
        <v>52</v>
      </c>
      <c r="L108" s="9">
        <v>10</v>
      </c>
      <c r="M108" s="9">
        <v>331</v>
      </c>
      <c r="N108" s="9">
        <v>0</v>
      </c>
      <c r="O108" s="9">
        <v>10</v>
      </c>
      <c r="P108" s="9">
        <v>132</v>
      </c>
      <c r="Q108" s="9">
        <v>20</v>
      </c>
      <c r="R108" s="9">
        <v>40</v>
      </c>
      <c r="S108" s="9">
        <v>11</v>
      </c>
      <c r="T108" s="9">
        <v>11</v>
      </c>
      <c r="U108" s="9">
        <v>2562</v>
      </c>
      <c r="V108" s="9">
        <v>0</v>
      </c>
      <c r="W108" s="9">
        <v>20</v>
      </c>
      <c r="X108" s="9">
        <v>0</v>
      </c>
      <c r="Y108" s="9">
        <v>245376</v>
      </c>
      <c r="Z108" s="9">
        <v>56</v>
      </c>
      <c r="AA108" s="9">
        <v>10</v>
      </c>
      <c r="AB108" s="9">
        <v>0</v>
      </c>
      <c r="AC108" s="9">
        <v>0</v>
      </c>
      <c r="AD108" s="9">
        <v>62</v>
      </c>
      <c r="AE108" s="9">
        <v>10</v>
      </c>
      <c r="AF108" s="9">
        <v>4396.3900000000003</v>
      </c>
      <c r="AG108" s="9">
        <v>253396.39</v>
      </c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</row>
    <row r="109" spans="1:47" x14ac:dyDescent="0.25">
      <c r="A109" s="78" t="s">
        <v>309</v>
      </c>
      <c r="B109" s="9">
        <v>60</v>
      </c>
      <c r="C109" s="9">
        <v>19</v>
      </c>
      <c r="D109" s="9">
        <v>0</v>
      </c>
      <c r="E109" s="9">
        <v>40</v>
      </c>
      <c r="F109" s="9">
        <v>5</v>
      </c>
      <c r="G109" s="9">
        <v>6</v>
      </c>
      <c r="H109" s="9">
        <v>0</v>
      </c>
      <c r="I109" s="9">
        <v>2</v>
      </c>
      <c r="J109" s="9">
        <v>33</v>
      </c>
      <c r="K109" s="9">
        <v>46</v>
      </c>
      <c r="L109" s="9">
        <v>4</v>
      </c>
      <c r="M109" s="9">
        <v>150</v>
      </c>
      <c r="N109" s="9">
        <v>0</v>
      </c>
      <c r="O109" s="9">
        <v>5</v>
      </c>
      <c r="P109" s="9">
        <v>62</v>
      </c>
      <c r="Q109" s="9">
        <v>1137</v>
      </c>
      <c r="R109" s="9">
        <v>1</v>
      </c>
      <c r="S109" s="9">
        <v>2</v>
      </c>
      <c r="T109" s="9">
        <v>126</v>
      </c>
      <c r="U109" s="9">
        <v>5533.33</v>
      </c>
      <c r="V109" s="9">
        <v>2</v>
      </c>
      <c r="W109" s="9">
        <v>12</v>
      </c>
      <c r="X109" s="9">
        <v>0</v>
      </c>
      <c r="Y109" s="9">
        <v>230701</v>
      </c>
      <c r="Z109" s="9">
        <v>22</v>
      </c>
      <c r="AA109" s="9">
        <v>46</v>
      </c>
      <c r="AB109" s="9">
        <v>0</v>
      </c>
      <c r="AC109" s="9">
        <v>132</v>
      </c>
      <c r="AD109" s="9">
        <v>49</v>
      </c>
      <c r="AE109" s="9">
        <v>0</v>
      </c>
      <c r="AF109" s="9">
        <v>5446.41</v>
      </c>
      <c r="AG109" s="9">
        <v>243641.74</v>
      </c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</row>
    <row r="110" spans="1:47" x14ac:dyDescent="0.25">
      <c r="A110" s="78" t="s">
        <v>311</v>
      </c>
      <c r="B110" s="9">
        <v>98</v>
      </c>
      <c r="C110" s="9">
        <v>42</v>
      </c>
      <c r="D110" s="9">
        <v>0</v>
      </c>
      <c r="E110" s="9">
        <v>71</v>
      </c>
      <c r="F110" s="9">
        <v>4</v>
      </c>
      <c r="G110" s="9">
        <v>12</v>
      </c>
      <c r="H110" s="9">
        <v>0</v>
      </c>
      <c r="I110" s="9">
        <v>29</v>
      </c>
      <c r="J110" s="9">
        <v>39</v>
      </c>
      <c r="K110" s="9">
        <v>120</v>
      </c>
      <c r="L110" s="9">
        <v>23.5</v>
      </c>
      <c r="M110" s="9">
        <v>400</v>
      </c>
      <c r="N110" s="9">
        <v>0</v>
      </c>
      <c r="O110" s="9">
        <v>199</v>
      </c>
      <c r="P110" s="9">
        <v>166</v>
      </c>
      <c r="Q110" s="9">
        <v>15.5</v>
      </c>
      <c r="R110" s="9">
        <v>86</v>
      </c>
      <c r="S110" s="9">
        <v>20</v>
      </c>
      <c r="T110" s="9">
        <v>187</v>
      </c>
      <c r="U110" s="9">
        <v>50</v>
      </c>
      <c r="V110" s="9">
        <v>1</v>
      </c>
      <c r="W110" s="9">
        <v>105</v>
      </c>
      <c r="X110" s="9">
        <v>1</v>
      </c>
      <c r="Y110" s="9">
        <v>252233</v>
      </c>
      <c r="Z110" s="9">
        <v>36</v>
      </c>
      <c r="AA110" s="9">
        <v>134</v>
      </c>
      <c r="AB110" s="9">
        <v>0</v>
      </c>
      <c r="AC110" s="9">
        <v>0</v>
      </c>
      <c r="AD110" s="9">
        <v>454</v>
      </c>
      <c r="AE110" s="9">
        <v>11</v>
      </c>
      <c r="AF110" s="9">
        <v>10396.44</v>
      </c>
      <c r="AG110" s="9">
        <v>264933.44</v>
      </c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</row>
    <row r="111" spans="1:47" x14ac:dyDescent="0.25">
      <c r="A111" s="78" t="s">
        <v>317</v>
      </c>
      <c r="B111" s="9">
        <v>2372</v>
      </c>
      <c r="C111" s="9">
        <v>362</v>
      </c>
      <c r="D111" s="9">
        <v>0</v>
      </c>
      <c r="E111" s="9">
        <v>930</v>
      </c>
      <c r="F111" s="9">
        <v>200</v>
      </c>
      <c r="G111" s="9">
        <v>6</v>
      </c>
      <c r="H111" s="9">
        <v>0</v>
      </c>
      <c r="I111" s="9">
        <v>2</v>
      </c>
      <c r="J111" s="9">
        <v>87</v>
      </c>
      <c r="K111" s="9">
        <v>299</v>
      </c>
      <c r="L111" s="9">
        <v>230</v>
      </c>
      <c r="M111" s="9">
        <v>250</v>
      </c>
      <c r="N111" s="9">
        <v>270</v>
      </c>
      <c r="O111" s="9">
        <v>0</v>
      </c>
      <c r="P111" s="9">
        <v>452</v>
      </c>
      <c r="Q111" s="9">
        <v>230</v>
      </c>
      <c r="R111" s="9">
        <v>230</v>
      </c>
      <c r="S111" s="9">
        <v>20</v>
      </c>
      <c r="T111" s="9">
        <v>142</v>
      </c>
      <c r="U111" s="9">
        <v>3</v>
      </c>
      <c r="V111" s="9">
        <v>95</v>
      </c>
      <c r="W111" s="9">
        <v>55</v>
      </c>
      <c r="X111" s="9">
        <v>0</v>
      </c>
      <c r="Y111" s="9">
        <v>39385</v>
      </c>
      <c r="Z111" s="9">
        <v>115</v>
      </c>
      <c r="AA111" s="9">
        <v>140</v>
      </c>
      <c r="AB111" s="9">
        <v>0</v>
      </c>
      <c r="AC111" s="9">
        <v>0</v>
      </c>
      <c r="AD111" s="9">
        <v>239</v>
      </c>
      <c r="AE111" s="9">
        <v>102</v>
      </c>
      <c r="AF111" s="9">
        <v>13414.84</v>
      </c>
      <c r="AG111" s="9">
        <v>59630.84</v>
      </c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</row>
    <row r="112" spans="1:47" x14ac:dyDescent="0.25">
      <c r="A112" s="78" t="s">
        <v>457</v>
      </c>
      <c r="B112" s="9">
        <v>80</v>
      </c>
      <c r="C112" s="9">
        <v>40</v>
      </c>
      <c r="D112" s="9">
        <v>0</v>
      </c>
      <c r="E112" s="9">
        <v>60</v>
      </c>
      <c r="F112" s="9">
        <v>0</v>
      </c>
      <c r="G112" s="9">
        <v>12</v>
      </c>
      <c r="H112" s="9">
        <v>0</v>
      </c>
      <c r="I112" s="9">
        <v>4</v>
      </c>
      <c r="J112" s="9">
        <v>0</v>
      </c>
      <c r="K112" s="9">
        <v>25</v>
      </c>
      <c r="L112" s="9">
        <v>0</v>
      </c>
      <c r="M112" s="9">
        <v>300</v>
      </c>
      <c r="N112" s="9">
        <v>0</v>
      </c>
      <c r="O112" s="9">
        <v>0</v>
      </c>
      <c r="P112" s="9">
        <v>80</v>
      </c>
      <c r="Q112" s="9">
        <v>0</v>
      </c>
      <c r="R112" s="9">
        <v>15875.9</v>
      </c>
      <c r="S112" s="9">
        <v>0</v>
      </c>
      <c r="T112" s="9">
        <v>88</v>
      </c>
      <c r="U112" s="9">
        <v>0</v>
      </c>
      <c r="V112" s="9">
        <v>0</v>
      </c>
      <c r="W112" s="9">
        <v>15</v>
      </c>
      <c r="X112" s="9">
        <v>0</v>
      </c>
      <c r="Y112" s="9">
        <v>12906</v>
      </c>
      <c r="Z112" s="9">
        <v>20</v>
      </c>
      <c r="AA112" s="9">
        <v>57.5</v>
      </c>
      <c r="AB112" s="9">
        <v>0</v>
      </c>
      <c r="AC112" s="9">
        <v>0</v>
      </c>
      <c r="AD112" s="9">
        <v>141</v>
      </c>
      <c r="AE112" s="9">
        <v>0</v>
      </c>
      <c r="AF112" s="9">
        <v>17719.93</v>
      </c>
      <c r="AG112" s="9">
        <v>47424.33</v>
      </c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</row>
    <row r="113" spans="1:47" x14ac:dyDescent="0.25">
      <c r="A113" s="78" t="s">
        <v>460</v>
      </c>
      <c r="B113" s="9">
        <v>60</v>
      </c>
      <c r="C113" s="9">
        <v>40</v>
      </c>
      <c r="D113" s="9">
        <v>0</v>
      </c>
      <c r="E113" s="9">
        <v>60</v>
      </c>
      <c r="F113" s="9">
        <v>0</v>
      </c>
      <c r="G113" s="9">
        <v>12</v>
      </c>
      <c r="H113" s="9">
        <v>0</v>
      </c>
      <c r="I113" s="9">
        <v>4</v>
      </c>
      <c r="J113" s="9">
        <v>25</v>
      </c>
      <c r="K113" s="9">
        <v>0</v>
      </c>
      <c r="L113" s="9">
        <v>0</v>
      </c>
      <c r="M113" s="9">
        <v>200</v>
      </c>
      <c r="N113" s="9">
        <v>0</v>
      </c>
      <c r="O113" s="9">
        <v>0</v>
      </c>
      <c r="P113" s="9">
        <v>60</v>
      </c>
      <c r="Q113" s="9">
        <v>0</v>
      </c>
      <c r="R113" s="9">
        <v>0</v>
      </c>
      <c r="S113" s="9">
        <v>0</v>
      </c>
      <c r="T113" s="9">
        <v>67</v>
      </c>
      <c r="U113" s="9">
        <v>0</v>
      </c>
      <c r="V113" s="9">
        <v>0</v>
      </c>
      <c r="W113" s="9">
        <v>15</v>
      </c>
      <c r="X113" s="9">
        <v>0</v>
      </c>
      <c r="Y113" s="9">
        <v>0</v>
      </c>
      <c r="Z113" s="9">
        <v>20</v>
      </c>
      <c r="AA113" s="9">
        <v>103.5</v>
      </c>
      <c r="AB113" s="9">
        <v>0</v>
      </c>
      <c r="AC113" s="9">
        <v>0</v>
      </c>
      <c r="AD113" s="9">
        <v>268</v>
      </c>
      <c r="AE113" s="9">
        <v>0</v>
      </c>
      <c r="AF113" s="9">
        <v>16114.33</v>
      </c>
      <c r="AG113" s="9">
        <v>17048.830000000002</v>
      </c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</row>
    <row r="114" spans="1:47" x14ac:dyDescent="0.25">
      <c r="A114" s="78" t="s">
        <v>462</v>
      </c>
      <c r="B114" s="9">
        <v>0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46</v>
      </c>
      <c r="AB114" s="9">
        <v>0</v>
      </c>
      <c r="AC114" s="9">
        <v>0</v>
      </c>
      <c r="AD114" s="9">
        <v>109</v>
      </c>
      <c r="AE114" s="9">
        <v>0</v>
      </c>
      <c r="AF114" s="9">
        <v>18716.8</v>
      </c>
      <c r="AG114" s="9">
        <v>18871.8</v>
      </c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</row>
    <row r="115" spans="1:47" x14ac:dyDescent="0.25">
      <c r="A115" s="78" t="s">
        <v>464</v>
      </c>
      <c r="B115" s="9">
        <v>120</v>
      </c>
      <c r="C115" s="9">
        <v>80</v>
      </c>
      <c r="D115" s="9">
        <v>0</v>
      </c>
      <c r="E115" s="9">
        <v>120</v>
      </c>
      <c r="F115" s="9">
        <v>0</v>
      </c>
      <c r="G115" s="9">
        <v>24</v>
      </c>
      <c r="H115" s="9">
        <v>0</v>
      </c>
      <c r="I115" s="9">
        <v>8</v>
      </c>
      <c r="J115" s="9">
        <v>0</v>
      </c>
      <c r="K115" s="9">
        <v>50</v>
      </c>
      <c r="L115" s="9">
        <v>0</v>
      </c>
      <c r="M115" s="9">
        <v>450</v>
      </c>
      <c r="N115" s="9">
        <v>0</v>
      </c>
      <c r="O115" s="9">
        <v>0</v>
      </c>
      <c r="P115" s="9">
        <v>120</v>
      </c>
      <c r="Q115" s="9">
        <v>1136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30</v>
      </c>
      <c r="X115" s="9">
        <v>0</v>
      </c>
      <c r="Y115" s="9">
        <v>0</v>
      </c>
      <c r="Z115" s="9">
        <v>40</v>
      </c>
      <c r="AA115" s="9">
        <v>0</v>
      </c>
      <c r="AB115" s="9">
        <v>0</v>
      </c>
      <c r="AC115" s="9">
        <v>0</v>
      </c>
      <c r="AD115" s="9">
        <v>121</v>
      </c>
      <c r="AE115" s="9">
        <v>0</v>
      </c>
      <c r="AF115" s="9">
        <v>20271.349999999999</v>
      </c>
      <c r="AG115" s="9">
        <v>22570.35</v>
      </c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</row>
    <row r="116" spans="1:47" x14ac:dyDescent="0.25">
      <c r="A116" s="78" t="s">
        <v>467</v>
      </c>
      <c r="B116" s="9">
        <v>50</v>
      </c>
      <c r="C116" s="9">
        <v>40</v>
      </c>
      <c r="D116" s="9">
        <v>0</v>
      </c>
      <c r="E116" s="9">
        <v>50</v>
      </c>
      <c r="F116" s="9">
        <v>0</v>
      </c>
      <c r="G116" s="9">
        <v>12</v>
      </c>
      <c r="H116" s="9">
        <v>0</v>
      </c>
      <c r="I116" s="9">
        <v>2</v>
      </c>
      <c r="J116" s="9">
        <v>0</v>
      </c>
      <c r="K116" s="9">
        <v>25</v>
      </c>
      <c r="L116" s="9">
        <v>0</v>
      </c>
      <c r="M116" s="9">
        <v>150</v>
      </c>
      <c r="N116" s="9">
        <v>0</v>
      </c>
      <c r="O116" s="9">
        <v>0</v>
      </c>
      <c r="P116" s="9">
        <v>40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15</v>
      </c>
      <c r="W116" s="9">
        <v>0</v>
      </c>
      <c r="X116" s="9">
        <v>0</v>
      </c>
      <c r="Y116" s="9">
        <v>0</v>
      </c>
      <c r="Z116" s="9">
        <v>20</v>
      </c>
      <c r="AA116" s="9">
        <v>72.98</v>
      </c>
      <c r="AB116" s="9">
        <v>0</v>
      </c>
      <c r="AC116" s="9">
        <v>0</v>
      </c>
      <c r="AD116" s="9">
        <v>83</v>
      </c>
      <c r="AE116" s="9">
        <v>0</v>
      </c>
      <c r="AF116" s="9">
        <v>16350.65</v>
      </c>
      <c r="AG116" s="9">
        <v>16910.63</v>
      </c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</row>
    <row r="117" spans="1:47" x14ac:dyDescent="0.25">
      <c r="A117" s="78" t="s">
        <v>470</v>
      </c>
      <c r="B117" s="9">
        <v>50</v>
      </c>
      <c r="C117" s="9">
        <v>40</v>
      </c>
      <c r="D117" s="9">
        <v>0</v>
      </c>
      <c r="E117" s="9">
        <v>50</v>
      </c>
      <c r="F117" s="9">
        <v>0</v>
      </c>
      <c r="G117" s="9">
        <v>12</v>
      </c>
      <c r="H117" s="9">
        <v>0</v>
      </c>
      <c r="I117" s="9">
        <v>2</v>
      </c>
      <c r="J117" s="9">
        <v>0</v>
      </c>
      <c r="K117" s="9">
        <v>25</v>
      </c>
      <c r="L117" s="9">
        <v>0</v>
      </c>
      <c r="M117" s="9">
        <v>150</v>
      </c>
      <c r="N117" s="9">
        <v>0</v>
      </c>
      <c r="O117" s="9">
        <v>0</v>
      </c>
      <c r="P117" s="9">
        <v>40</v>
      </c>
      <c r="Q117" s="9">
        <v>7.53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15</v>
      </c>
      <c r="X117" s="9">
        <v>0</v>
      </c>
      <c r="Y117" s="9">
        <v>198016</v>
      </c>
      <c r="Z117" s="9">
        <v>20</v>
      </c>
      <c r="AA117" s="9">
        <v>278.3</v>
      </c>
      <c r="AB117" s="9">
        <v>0</v>
      </c>
      <c r="AC117" s="9">
        <v>0</v>
      </c>
      <c r="AD117" s="9">
        <v>141.72</v>
      </c>
      <c r="AE117" s="9">
        <v>0</v>
      </c>
      <c r="AF117" s="9">
        <v>18654.91</v>
      </c>
      <c r="AG117" s="9">
        <v>217502.46</v>
      </c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</row>
    <row r="118" spans="1:47" x14ac:dyDescent="0.25">
      <c r="A118" s="78" t="s">
        <v>474</v>
      </c>
      <c r="B118" s="9">
        <v>60</v>
      </c>
      <c r="C118" s="9">
        <v>40</v>
      </c>
      <c r="D118" s="9">
        <v>0</v>
      </c>
      <c r="E118" s="9">
        <v>50</v>
      </c>
      <c r="F118" s="9">
        <v>0</v>
      </c>
      <c r="G118" s="9">
        <v>12</v>
      </c>
      <c r="H118" s="9">
        <v>0</v>
      </c>
      <c r="I118" s="9">
        <v>2</v>
      </c>
      <c r="J118" s="9">
        <v>0</v>
      </c>
      <c r="K118" s="9">
        <v>25</v>
      </c>
      <c r="L118" s="9">
        <v>0</v>
      </c>
      <c r="M118" s="9">
        <v>150</v>
      </c>
      <c r="N118" s="9">
        <v>0</v>
      </c>
      <c r="O118" s="9">
        <v>0</v>
      </c>
      <c r="P118" s="9">
        <v>40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15</v>
      </c>
      <c r="X118" s="9">
        <v>0</v>
      </c>
      <c r="Y118" s="9">
        <v>262681</v>
      </c>
      <c r="Z118" s="9">
        <v>20</v>
      </c>
      <c r="AA118" s="9">
        <v>69</v>
      </c>
      <c r="AB118" s="9">
        <v>0</v>
      </c>
      <c r="AC118" s="9">
        <v>0</v>
      </c>
      <c r="AD118" s="9">
        <v>165</v>
      </c>
      <c r="AE118" s="9">
        <v>0</v>
      </c>
      <c r="AF118" s="9">
        <v>14400.13</v>
      </c>
      <c r="AG118" s="9">
        <v>277729.13</v>
      </c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</row>
    <row r="119" spans="1:47" x14ac:dyDescent="0.25">
      <c r="A119" s="78" t="s">
        <v>478</v>
      </c>
      <c r="B119" s="9">
        <v>60</v>
      </c>
      <c r="C119" s="9">
        <v>40</v>
      </c>
      <c r="D119" s="9">
        <v>0</v>
      </c>
      <c r="E119" s="9">
        <v>50</v>
      </c>
      <c r="F119" s="9">
        <v>0</v>
      </c>
      <c r="G119" s="9">
        <v>12</v>
      </c>
      <c r="H119" s="9">
        <v>0</v>
      </c>
      <c r="I119" s="9">
        <v>2</v>
      </c>
      <c r="J119" s="9">
        <v>0</v>
      </c>
      <c r="K119" s="9">
        <v>25</v>
      </c>
      <c r="L119" s="9">
        <v>0</v>
      </c>
      <c r="M119" s="9">
        <v>150</v>
      </c>
      <c r="N119" s="9">
        <v>0</v>
      </c>
      <c r="O119" s="9">
        <v>0</v>
      </c>
      <c r="P119" s="9">
        <v>60</v>
      </c>
      <c r="Q119" s="9">
        <v>1150.3499999999999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15</v>
      </c>
      <c r="X119" s="9">
        <v>0</v>
      </c>
      <c r="Y119" s="9">
        <v>330725</v>
      </c>
      <c r="Z119" s="9">
        <v>20</v>
      </c>
      <c r="AA119" s="9">
        <v>416.4</v>
      </c>
      <c r="AB119" s="9">
        <v>0</v>
      </c>
      <c r="AC119" s="9">
        <v>0</v>
      </c>
      <c r="AD119" s="9">
        <v>352</v>
      </c>
      <c r="AE119" s="9">
        <v>0</v>
      </c>
      <c r="AF119" s="9">
        <v>10656.52</v>
      </c>
      <c r="AG119" s="9">
        <f>+(Tabla5[[#This Row],[ 0701900000]]+Tabla5[[#This Row],[ 0702000000]]+Tabla5[[#This Row],[ 0703101100]]+Tabla5[[#This Row],[ 0703101200]]+Tabla5[[#This Row],[ 0703101300]]+Tabla5[[#This Row],[ 0703101900]]+Tabla5[[#This Row],[ 0703102000]]+Tabla5[[#This Row],[ 0703200000]]+Tabla5[[#This Row],[ 0703900000]]+Tabla5[[#This Row],[ 0704100000]]+Tabla5[[#This Row],[ 0704200000]]+Tabla5[[#This Row],[ 0704900000]]+Tabla5[[#This Row],[ 0705110000]]+Tabla5[[#This Row],[ 0705190000]]+Tabla5[[#This Row],[ 0706100000]]+Tabla5[[#This Row],[ 0706900000]]+Tabla5[[#This Row],[ 0707000000]]+Tabla5[[#This Row],[ 0708100000]]+Tabla5[[#This Row],[ 0708200000]]+Tabla5[[#This Row],[ 0708900000]]+Tabla5[[#This Row],[ 0709300000]]+Tabla5[[#This Row],[ 0709400000]]+Tabla5[[#This Row],[ 0709590000]]+Tabla5[[#This Row],[ 0709601000]]+Tabla5[[#This Row],[ 0709602000]]+Tabla5[[#This Row],[ 0709609000]]+Tabla5[[#This Row],[ 0709700000]]+Tabla5[[#This Row],[ 0709931000]]+Tabla5[[#This Row],[ 0709939000]]+Tabla5[[#This Row],[ 0709991000]]+Tabla5[[#This Row],[ 0709999000]])</f>
        <v>343734.27</v>
      </c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</row>
    <row r="120" spans="1:47" x14ac:dyDescent="0.25">
      <c r="B120" s="40">
        <f>SUBTOTAL(109,B108:B119)</f>
        <v>3140</v>
      </c>
      <c r="C120" s="40">
        <f t="shared" ref="C120:AG120" si="8">SUBTOTAL(109,C108:C119)</f>
        <v>784</v>
      </c>
      <c r="D120" s="40">
        <f t="shared" si="8"/>
        <v>0</v>
      </c>
      <c r="E120" s="40">
        <f t="shared" si="8"/>
        <v>1560</v>
      </c>
      <c r="F120" s="40">
        <f t="shared" si="8"/>
        <v>219</v>
      </c>
      <c r="G120" s="40">
        <f t="shared" si="8"/>
        <v>120</v>
      </c>
      <c r="H120" s="40">
        <f t="shared" si="8"/>
        <v>0</v>
      </c>
      <c r="I120" s="40">
        <f t="shared" si="8"/>
        <v>62</v>
      </c>
      <c r="J120" s="40">
        <f t="shared" si="8"/>
        <v>206</v>
      </c>
      <c r="K120" s="40">
        <f t="shared" si="8"/>
        <v>692</v>
      </c>
      <c r="L120" s="40">
        <f t="shared" si="8"/>
        <v>267.5</v>
      </c>
      <c r="M120" s="40">
        <f t="shared" si="8"/>
        <v>2681</v>
      </c>
      <c r="N120" s="40">
        <f t="shared" si="8"/>
        <v>270</v>
      </c>
      <c r="O120" s="40">
        <f t="shared" si="8"/>
        <v>214</v>
      </c>
      <c r="P120" s="40">
        <f t="shared" si="8"/>
        <v>1252</v>
      </c>
      <c r="Q120" s="40">
        <f t="shared" si="8"/>
        <v>3696.38</v>
      </c>
      <c r="R120" s="40">
        <f t="shared" si="8"/>
        <v>16232.9</v>
      </c>
      <c r="S120" s="40">
        <f t="shared" si="8"/>
        <v>53</v>
      </c>
      <c r="T120" s="40">
        <f t="shared" si="8"/>
        <v>621</v>
      </c>
      <c r="U120" s="40">
        <f t="shared" si="8"/>
        <v>8148.33</v>
      </c>
      <c r="V120" s="40">
        <f t="shared" si="8"/>
        <v>113</v>
      </c>
      <c r="W120" s="40">
        <f t="shared" si="8"/>
        <v>297</v>
      </c>
      <c r="X120" s="40">
        <f t="shared" si="8"/>
        <v>1</v>
      </c>
      <c r="Y120" s="40">
        <f t="shared" si="8"/>
        <v>1572023</v>
      </c>
      <c r="Z120" s="40">
        <f t="shared" si="8"/>
        <v>389</v>
      </c>
      <c r="AA120" s="40">
        <f t="shared" si="8"/>
        <v>1373.6799999999998</v>
      </c>
      <c r="AB120" s="40">
        <f t="shared" si="8"/>
        <v>0</v>
      </c>
      <c r="AC120" s="40">
        <f t="shared" si="8"/>
        <v>132</v>
      </c>
      <c r="AD120" s="40">
        <f t="shared" si="8"/>
        <v>2184.7200000000003</v>
      </c>
      <c r="AE120" s="40">
        <f t="shared" si="8"/>
        <v>123</v>
      </c>
      <c r="AF120" s="40">
        <f t="shared" si="8"/>
        <v>166538.69999999998</v>
      </c>
      <c r="AG120" s="40">
        <f t="shared" si="8"/>
        <v>1783394.21</v>
      </c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</row>
    <row r="121" spans="1:47" x14ac:dyDescent="0.25">
      <c r="A121" s="78" t="s">
        <v>479</v>
      </c>
      <c r="B121" s="9">
        <v>0</v>
      </c>
      <c r="C121" s="9">
        <v>54</v>
      </c>
      <c r="D121" s="9">
        <v>0</v>
      </c>
      <c r="E121" s="9">
        <v>75</v>
      </c>
      <c r="F121" s="9">
        <v>0</v>
      </c>
      <c r="G121" s="9">
        <v>0</v>
      </c>
      <c r="H121" s="9">
        <v>0</v>
      </c>
      <c r="I121" s="9">
        <v>0</v>
      </c>
      <c r="J121" s="9">
        <v>3</v>
      </c>
      <c r="K121" s="9">
        <v>0</v>
      </c>
      <c r="L121" s="9">
        <v>12</v>
      </c>
      <c r="M121" s="9">
        <v>0</v>
      </c>
      <c r="N121" s="9">
        <v>0</v>
      </c>
      <c r="O121" s="9">
        <v>36</v>
      </c>
      <c r="P121" s="9">
        <v>10</v>
      </c>
      <c r="Q121" s="9">
        <v>0</v>
      </c>
      <c r="R121" s="9">
        <v>20</v>
      </c>
      <c r="S121" s="9">
        <v>0</v>
      </c>
      <c r="T121" s="9">
        <v>10</v>
      </c>
      <c r="U121" s="9">
        <v>0</v>
      </c>
      <c r="V121" s="9">
        <v>0</v>
      </c>
      <c r="W121" s="9">
        <v>0</v>
      </c>
      <c r="X121" s="9">
        <v>0</v>
      </c>
      <c r="Y121" s="9">
        <v>342381</v>
      </c>
      <c r="Z121" s="9">
        <v>0</v>
      </c>
      <c r="AA121" s="9">
        <v>10</v>
      </c>
      <c r="AB121" s="9">
        <v>0</v>
      </c>
      <c r="AC121" s="9">
        <v>0</v>
      </c>
      <c r="AD121" s="9">
        <v>206</v>
      </c>
      <c r="AE121" s="9">
        <v>0</v>
      </c>
      <c r="AF121" s="9">
        <v>7263.74</v>
      </c>
      <c r="AG121" s="9">
        <f>+(Tabla5[[#This Row],[ 0701900000]]+Tabla5[[#This Row],[ 0702000000]]+Tabla5[[#This Row],[ 0703101100]]+Tabla5[[#This Row],[ 0703101200]]+Tabla5[[#This Row],[ 0703101300]]+Tabla5[[#This Row],[ 0703101900]]+Tabla5[[#This Row],[ 0703102000]]+Tabla5[[#This Row],[ 0703200000]]+Tabla5[[#This Row],[ 0703900000]]+Tabla5[[#This Row],[ 0704100000]]+Tabla5[[#This Row],[ 0704200000]]+Tabla5[[#This Row],[ 0704900000]]+Tabla5[[#This Row],[ 0705110000]]+Tabla5[[#This Row],[ 0705190000]]+Tabla5[[#This Row],[ 0706100000]]+Tabla5[[#This Row],[ 0706900000]]+Tabla5[[#This Row],[ 0707000000]]+Tabla5[[#This Row],[ 0708100000]]+Tabla5[[#This Row],[ 0708200000]]+Tabla5[[#This Row],[ 0708900000]]+Tabla5[[#This Row],[ 0709300000]]+Tabla5[[#This Row],[ 0709400000]]+Tabla5[[#This Row],[ 0709590000]]+Tabla5[[#This Row],[ 0709601000]]+Tabla5[[#This Row],[ 0709602000]]+Tabla5[[#This Row],[ 0709609000]]+Tabla5[[#This Row],[ 0709700000]]+Tabla5[[#This Row],[ 0709931000]]+Tabla5[[#This Row],[ 0709939000]]+Tabla5[[#This Row],[ 0709991000]]+Tabla5[[#This Row],[ 0709999000]])</f>
        <v>350080.74</v>
      </c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</row>
    <row r="122" spans="1:47" x14ac:dyDescent="0.25">
      <c r="A122" s="78" t="s">
        <v>480</v>
      </c>
      <c r="B122" s="9">
        <v>100</v>
      </c>
      <c r="C122" s="9">
        <v>60</v>
      </c>
      <c r="D122" s="9">
        <v>0</v>
      </c>
      <c r="E122" s="9">
        <v>100</v>
      </c>
      <c r="F122" s="9">
        <v>0</v>
      </c>
      <c r="G122" s="9">
        <v>12</v>
      </c>
      <c r="H122" s="9">
        <v>0</v>
      </c>
      <c r="I122" s="9">
        <v>4</v>
      </c>
      <c r="J122" s="9">
        <v>0</v>
      </c>
      <c r="K122" s="9">
        <v>45</v>
      </c>
      <c r="L122" s="9">
        <v>0</v>
      </c>
      <c r="M122" s="9">
        <v>150</v>
      </c>
      <c r="N122" s="9">
        <v>0</v>
      </c>
      <c r="O122" s="9">
        <v>0</v>
      </c>
      <c r="P122" s="9">
        <v>100</v>
      </c>
      <c r="Q122" s="9">
        <v>0</v>
      </c>
      <c r="R122" s="9">
        <v>0</v>
      </c>
      <c r="S122" s="9">
        <v>64</v>
      </c>
      <c r="T122" s="9">
        <v>200</v>
      </c>
      <c r="U122" s="9">
        <v>464</v>
      </c>
      <c r="V122" s="9">
        <v>0</v>
      </c>
      <c r="W122" s="9">
        <v>20</v>
      </c>
      <c r="X122" s="9">
        <v>0</v>
      </c>
      <c r="Y122" s="9">
        <v>208749</v>
      </c>
      <c r="Z122" s="9">
        <v>30</v>
      </c>
      <c r="AA122" s="9">
        <v>522.65</v>
      </c>
      <c r="AB122" s="9">
        <v>0</v>
      </c>
      <c r="AC122" s="9">
        <v>76</v>
      </c>
      <c r="AD122" s="9">
        <v>73</v>
      </c>
      <c r="AE122" s="9">
        <v>0</v>
      </c>
      <c r="AF122" s="9">
        <v>5673.32</v>
      </c>
      <c r="AG122" s="9">
        <f>+(Tabla5[[#This Row],[ 0701900000]]+Tabla5[[#This Row],[ 0702000000]]+Tabla5[[#This Row],[ 0703101100]]+Tabla5[[#This Row],[ 0703101200]]+Tabla5[[#This Row],[ 0703101300]]+Tabla5[[#This Row],[ 0703101900]]+Tabla5[[#This Row],[ 0703102000]]+Tabla5[[#This Row],[ 0703200000]]+Tabla5[[#This Row],[ 0703900000]]+Tabla5[[#This Row],[ 0704100000]]+Tabla5[[#This Row],[ 0704200000]]+Tabla5[[#This Row],[ 0704900000]]+Tabla5[[#This Row],[ 0705110000]]+Tabla5[[#This Row],[ 0705190000]]+Tabla5[[#This Row],[ 0706100000]]+Tabla5[[#This Row],[ 0706900000]]+Tabla5[[#This Row],[ 0707000000]]+Tabla5[[#This Row],[ 0708100000]]+Tabla5[[#This Row],[ 0708200000]]+Tabla5[[#This Row],[ 0708900000]]+Tabla5[[#This Row],[ 0709300000]]+Tabla5[[#This Row],[ 0709400000]]+Tabla5[[#This Row],[ 0709590000]]+Tabla5[[#This Row],[ 0709601000]]+Tabla5[[#This Row],[ 0709602000]]+Tabla5[[#This Row],[ 0709609000]]+Tabla5[[#This Row],[ 0709700000]]+Tabla5[[#This Row],[ 0709931000]]+Tabla5[[#This Row],[ 0709939000]]+Tabla5[[#This Row],[ 0709991000]]+Tabla5[[#This Row],[ 0709999000]])</f>
        <v>216442.97</v>
      </c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</row>
    <row r="123" spans="1:47" x14ac:dyDescent="0.25">
      <c r="A123" s="78" t="s">
        <v>481</v>
      </c>
      <c r="B123" s="9">
        <v>0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176578.83</v>
      </c>
      <c r="Z123" s="9">
        <v>0</v>
      </c>
      <c r="AA123" s="9">
        <v>298.92</v>
      </c>
      <c r="AB123" s="9">
        <v>0</v>
      </c>
      <c r="AC123" s="9">
        <v>24</v>
      </c>
      <c r="AD123" s="9">
        <v>105</v>
      </c>
      <c r="AE123" s="9">
        <v>0</v>
      </c>
      <c r="AF123" s="9">
        <v>13330.62</v>
      </c>
      <c r="AG123" s="9">
        <f>+(Tabla5[[#This Row],[ 0701900000]]+Tabla5[[#This Row],[ 0702000000]]+Tabla5[[#This Row],[ 0703101100]]+Tabla5[[#This Row],[ 0703101200]]+Tabla5[[#This Row],[ 0703101300]]+Tabla5[[#This Row],[ 0703101900]]+Tabla5[[#This Row],[ 0703102000]]+Tabla5[[#This Row],[ 0703200000]]+Tabla5[[#This Row],[ 0703900000]]+Tabla5[[#This Row],[ 0704100000]]+Tabla5[[#This Row],[ 0704200000]]+Tabla5[[#This Row],[ 0704900000]]+Tabla5[[#This Row],[ 0705110000]]+Tabla5[[#This Row],[ 0705190000]]+Tabla5[[#This Row],[ 0706100000]]+Tabla5[[#This Row],[ 0706900000]]+Tabla5[[#This Row],[ 0707000000]]+Tabla5[[#This Row],[ 0708100000]]+Tabla5[[#This Row],[ 0708200000]]+Tabla5[[#This Row],[ 0708900000]]+Tabla5[[#This Row],[ 0709300000]]+Tabla5[[#This Row],[ 0709400000]]+Tabla5[[#This Row],[ 0709590000]]+Tabla5[[#This Row],[ 0709601000]]+Tabla5[[#This Row],[ 0709602000]]+Tabla5[[#This Row],[ 0709609000]]+Tabla5[[#This Row],[ 0709700000]]+Tabla5[[#This Row],[ 0709931000]]+Tabla5[[#This Row],[ 0709939000]]+Tabla5[[#This Row],[ 0709991000]]+Tabla5[[#This Row],[ 0709999000]])</f>
        <v>190337.37</v>
      </c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</row>
    <row r="124" spans="1:47" x14ac:dyDescent="0.25">
      <c r="A124" s="78" t="s">
        <v>483</v>
      </c>
      <c r="B124" s="9">
        <v>0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848</v>
      </c>
      <c r="V124" s="9">
        <v>0</v>
      </c>
      <c r="W124" s="9">
        <v>0</v>
      </c>
      <c r="X124" s="9">
        <v>0</v>
      </c>
      <c r="Y124" s="9">
        <v>117718</v>
      </c>
      <c r="Z124" s="9">
        <v>0</v>
      </c>
      <c r="AA124" s="9">
        <v>508.88</v>
      </c>
      <c r="AB124" s="9">
        <v>0</v>
      </c>
      <c r="AC124" s="9">
        <v>24</v>
      </c>
      <c r="AD124" s="9">
        <v>270</v>
      </c>
      <c r="AE124" s="9">
        <v>0</v>
      </c>
      <c r="AF124" s="9">
        <v>16346.55</v>
      </c>
      <c r="AG124" s="9">
        <f>+(Tabla5[[#This Row],[ 0701900000]]+Tabla5[[#This Row],[ 0702000000]]+Tabla5[[#This Row],[ 0703101100]]+Tabla5[[#This Row],[ 0703101200]]+Tabla5[[#This Row],[ 0703101300]]+Tabla5[[#This Row],[ 0703101900]]+Tabla5[[#This Row],[ 0703102000]]+Tabla5[[#This Row],[ 0703200000]]+Tabla5[[#This Row],[ 0703900000]]+Tabla5[[#This Row],[ 0704100000]]+Tabla5[[#This Row],[ 0704200000]]+Tabla5[[#This Row],[ 0704900000]]+Tabla5[[#This Row],[ 0705110000]]+Tabla5[[#This Row],[ 0705190000]]+Tabla5[[#This Row],[ 0706100000]]+Tabla5[[#This Row],[ 0706900000]]+Tabla5[[#This Row],[ 0707000000]]+Tabla5[[#This Row],[ 0708100000]]+Tabla5[[#This Row],[ 0708200000]]+Tabla5[[#This Row],[ 0708900000]]+Tabla5[[#This Row],[ 0709300000]]+Tabla5[[#This Row],[ 0709400000]]+Tabla5[[#This Row],[ 0709590000]]+Tabla5[[#This Row],[ 0709601000]]+Tabla5[[#This Row],[ 0709602000]]+Tabla5[[#This Row],[ 0709609000]]+Tabla5[[#This Row],[ 0709700000]]+Tabla5[[#This Row],[ 0709931000]]+Tabla5[[#This Row],[ 0709939000]]+Tabla5[[#This Row],[ 0709991000]]+Tabla5[[#This Row],[ 0709999000]])</f>
        <v>135715.43</v>
      </c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</row>
    <row r="125" spans="1:47" x14ac:dyDescent="0.25">
      <c r="A125" s="78" t="s">
        <v>484</v>
      </c>
      <c r="B125" s="9">
        <v>0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9">
        <v>42080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167.21</v>
      </c>
      <c r="Z125" s="9">
        <v>0</v>
      </c>
      <c r="AA125" s="9">
        <v>216.72</v>
      </c>
      <c r="AB125" s="9">
        <v>0</v>
      </c>
      <c r="AC125" s="9">
        <v>0</v>
      </c>
      <c r="AD125" s="9">
        <v>345</v>
      </c>
      <c r="AE125" s="9">
        <v>0</v>
      </c>
      <c r="AF125" s="9">
        <v>17665.29</v>
      </c>
      <c r="AG125" s="9">
        <f>+(Tabla5[[#This Row],[ 0701900000]]+Tabla5[[#This Row],[ 0702000000]]+Tabla5[[#This Row],[ 0703101100]]+Tabla5[[#This Row],[ 0703101200]]+Tabla5[[#This Row],[ 0703101300]]+Tabla5[[#This Row],[ 0703101900]]+Tabla5[[#This Row],[ 0703102000]]+Tabla5[[#This Row],[ 0703200000]]+Tabla5[[#This Row],[ 0703900000]]+Tabla5[[#This Row],[ 0704100000]]+Tabla5[[#This Row],[ 0704200000]]+Tabla5[[#This Row],[ 0704900000]]+Tabla5[[#This Row],[ 0705110000]]+Tabla5[[#This Row],[ 0705190000]]+Tabla5[[#This Row],[ 0706100000]]+Tabla5[[#This Row],[ 0706900000]]+Tabla5[[#This Row],[ 0707000000]]+Tabla5[[#This Row],[ 0708100000]]+Tabla5[[#This Row],[ 0708200000]]+Tabla5[[#This Row],[ 0708900000]]+Tabla5[[#This Row],[ 0709300000]]+Tabla5[[#This Row],[ 0709400000]]+Tabla5[[#This Row],[ 0709590000]]+Tabla5[[#This Row],[ 0709601000]]+Tabla5[[#This Row],[ 0709602000]]+Tabla5[[#This Row],[ 0709609000]]+Tabla5[[#This Row],[ 0709700000]]+Tabla5[[#This Row],[ 0709931000]]+Tabla5[[#This Row],[ 0709939000]]+Tabla5[[#This Row],[ 0709991000]]+Tabla5[[#This Row],[ 0709999000]])</f>
        <v>60474.22</v>
      </c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</row>
    <row r="126" spans="1:47" x14ac:dyDescent="0.25">
      <c r="A126" s="78" t="s">
        <v>486</v>
      </c>
      <c r="B126" s="9">
        <v>0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1136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123.08</v>
      </c>
      <c r="AB126" s="9">
        <v>0</v>
      </c>
      <c r="AC126" s="9">
        <v>0</v>
      </c>
      <c r="AD126" s="9">
        <v>89</v>
      </c>
      <c r="AE126" s="9">
        <v>0</v>
      </c>
      <c r="AF126" s="9">
        <v>16903.400000000001</v>
      </c>
      <c r="AG126" s="9">
        <f>+(Tabla5[[#This Row],[ 0701900000]]+Tabla5[[#This Row],[ 0702000000]]+Tabla5[[#This Row],[ 0703101100]]+Tabla5[[#This Row],[ 0703101200]]+Tabla5[[#This Row],[ 0703101300]]+Tabla5[[#This Row],[ 0703101900]]+Tabla5[[#This Row],[ 0703102000]]+Tabla5[[#This Row],[ 0703200000]]+Tabla5[[#This Row],[ 0703900000]]+Tabla5[[#This Row],[ 0704100000]]+Tabla5[[#This Row],[ 0704200000]]+Tabla5[[#This Row],[ 0704900000]]+Tabla5[[#This Row],[ 0705110000]]+Tabla5[[#This Row],[ 0705190000]]+Tabla5[[#This Row],[ 0706100000]]+Tabla5[[#This Row],[ 0706900000]]+Tabla5[[#This Row],[ 0707000000]]+Tabla5[[#This Row],[ 0708100000]]+Tabla5[[#This Row],[ 0708200000]]+Tabla5[[#This Row],[ 0708900000]]+Tabla5[[#This Row],[ 0709300000]]+Tabla5[[#This Row],[ 0709400000]]+Tabla5[[#This Row],[ 0709590000]]+Tabla5[[#This Row],[ 0709601000]]+Tabla5[[#This Row],[ 0709602000]]+Tabla5[[#This Row],[ 0709609000]]+Tabla5[[#This Row],[ 0709700000]]+Tabla5[[#This Row],[ 0709931000]]+Tabla5[[#This Row],[ 0709939000]]+Tabla5[[#This Row],[ 0709991000]]+Tabla5[[#This Row],[ 0709999000]])</f>
        <v>18251.480000000003</v>
      </c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</row>
    <row r="127" spans="1:47" x14ac:dyDescent="0.25">
      <c r="A127" s="78" t="s">
        <v>487</v>
      </c>
      <c r="B127" s="9">
        <v>0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89</v>
      </c>
      <c r="AE127" s="9"/>
      <c r="AF127" s="9">
        <v>18202.95</v>
      </c>
      <c r="AG127" s="9">
        <f>+(Tabla5[[#This Row],[ 0701900000]]+Tabla5[[#This Row],[ 0702000000]]+Tabla5[[#This Row],[ 0703101100]]+Tabla5[[#This Row],[ 0703101200]]+Tabla5[[#This Row],[ 0703101300]]+Tabla5[[#This Row],[ 0703101900]]+Tabla5[[#This Row],[ 0703102000]]+Tabla5[[#This Row],[ 0703200000]]+Tabla5[[#This Row],[ 0703900000]]+Tabla5[[#This Row],[ 0704100000]]+Tabla5[[#This Row],[ 0704200000]]+Tabla5[[#This Row],[ 0704900000]]+Tabla5[[#This Row],[ 0705110000]]+Tabla5[[#This Row],[ 0705190000]]+Tabla5[[#This Row],[ 0706100000]]+Tabla5[[#This Row],[ 0706900000]]+Tabla5[[#This Row],[ 0707000000]]+Tabla5[[#This Row],[ 0708100000]]+Tabla5[[#This Row],[ 0708200000]]+Tabla5[[#This Row],[ 0708900000]]+Tabla5[[#This Row],[ 0709300000]]+Tabla5[[#This Row],[ 0709400000]]+Tabla5[[#This Row],[ 0709590000]]+Tabla5[[#This Row],[ 0709601000]]+Tabla5[[#This Row],[ 0709602000]]+Tabla5[[#This Row],[ 0709609000]]+Tabla5[[#This Row],[ 0709700000]]+Tabla5[[#This Row],[ 0709931000]]+Tabla5[[#This Row],[ 0709939000]]+Tabla5[[#This Row],[ 0709991000]]+Tabla5[[#This Row],[ 0709999000]])</f>
        <v>18291.95</v>
      </c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</row>
    <row r="128" spans="1:47" x14ac:dyDescent="0.25">
      <c r="A128" s="78" t="s">
        <v>488</v>
      </c>
      <c r="B128" s="9">
        <v>0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25248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46</v>
      </c>
      <c r="AB128" s="9">
        <v>0</v>
      </c>
      <c r="AC128" s="9">
        <v>0</v>
      </c>
      <c r="AD128" s="9">
        <v>0</v>
      </c>
      <c r="AE128" s="9">
        <v>0</v>
      </c>
      <c r="AF128" s="9">
        <v>18888.87</v>
      </c>
      <c r="AG128" s="9">
        <f>+(Tabla5[[#This Row],[ 0701900000]]+Tabla5[[#This Row],[ 0702000000]]+Tabla5[[#This Row],[ 0703101100]]+Tabla5[[#This Row],[ 0703101200]]+Tabla5[[#This Row],[ 0703101300]]+Tabla5[[#This Row],[ 0703101900]]+Tabla5[[#This Row],[ 0703102000]]+Tabla5[[#This Row],[ 0703200000]]+Tabla5[[#This Row],[ 0703900000]]+Tabla5[[#This Row],[ 0704100000]]+Tabla5[[#This Row],[ 0704200000]]+Tabla5[[#This Row],[ 0704900000]]+Tabla5[[#This Row],[ 0705110000]]+Tabla5[[#This Row],[ 0705190000]]+Tabla5[[#This Row],[ 0706100000]]+Tabla5[[#This Row],[ 0706900000]]+Tabla5[[#This Row],[ 0707000000]]+Tabla5[[#This Row],[ 0708100000]]+Tabla5[[#This Row],[ 0708200000]]+Tabla5[[#This Row],[ 0708900000]]+Tabla5[[#This Row],[ 0709300000]]+Tabla5[[#This Row],[ 0709400000]]+Tabla5[[#This Row],[ 0709590000]]+Tabla5[[#This Row],[ 0709601000]]+Tabla5[[#This Row],[ 0709602000]]+Tabla5[[#This Row],[ 0709609000]]+Tabla5[[#This Row],[ 0709700000]]+Tabla5[[#This Row],[ 0709931000]]+Tabla5[[#This Row],[ 0709939000]]+Tabla5[[#This Row],[ 0709991000]]+Tabla5[[#This Row],[ 0709999000]])</f>
        <v>44182.869999999995</v>
      </c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</row>
    <row r="129" spans="1:47" x14ac:dyDescent="0.25">
      <c r="A129" s="78" t="s">
        <v>489</v>
      </c>
      <c r="B129" s="9">
        <v>0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1136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80.58</v>
      </c>
      <c r="AB129" s="9"/>
      <c r="AC129" s="9">
        <v>0</v>
      </c>
      <c r="AD129" s="9">
        <v>0</v>
      </c>
      <c r="AE129" s="9">
        <v>0</v>
      </c>
      <c r="AF129" s="9">
        <v>17549.439999999999</v>
      </c>
      <c r="AG129" s="9">
        <f>+(Tabla5[[#This Row],[ 0701900000]]+Tabla5[[#This Row],[ 0702000000]]+Tabla5[[#This Row],[ 0703101100]]+Tabla5[[#This Row],[ 0703101200]]+Tabla5[[#This Row],[ 0703101300]]+Tabla5[[#This Row],[ 0703101900]]+Tabla5[[#This Row],[ 0703102000]]+Tabla5[[#This Row],[ 0703200000]]+Tabla5[[#This Row],[ 0703900000]]+Tabla5[[#This Row],[ 0704100000]]+Tabla5[[#This Row],[ 0704200000]]+Tabla5[[#This Row],[ 0704900000]]+Tabla5[[#This Row],[ 0705110000]]+Tabla5[[#This Row],[ 0705190000]]+Tabla5[[#This Row],[ 0706100000]]+Tabla5[[#This Row],[ 0706900000]]+Tabla5[[#This Row],[ 0707000000]]+Tabla5[[#This Row],[ 0708100000]]+Tabla5[[#This Row],[ 0708200000]]+Tabla5[[#This Row],[ 0708900000]]+Tabla5[[#This Row],[ 0709300000]]+Tabla5[[#This Row],[ 0709400000]]+Tabla5[[#This Row],[ 0709590000]]+Tabla5[[#This Row],[ 0709601000]]+Tabla5[[#This Row],[ 0709602000]]+Tabla5[[#This Row],[ 0709609000]]+Tabla5[[#This Row],[ 0709700000]]+Tabla5[[#This Row],[ 0709931000]]+Tabla5[[#This Row],[ 0709939000]]+Tabla5[[#This Row],[ 0709991000]]+Tabla5[[#This Row],[ 0709999000]])</f>
        <v>18766.019999999997</v>
      </c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</row>
    <row r="130" spans="1:47" x14ac:dyDescent="0.25">
      <c r="A130" s="78" t="s">
        <v>490</v>
      </c>
      <c r="B130" s="9">
        <v>0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19</v>
      </c>
      <c r="U130" s="9">
        <v>0</v>
      </c>
      <c r="V130" s="9">
        <v>0</v>
      </c>
      <c r="W130" s="9">
        <v>0</v>
      </c>
      <c r="X130" s="9">
        <v>0</v>
      </c>
      <c r="Y130" s="9">
        <v>269400</v>
      </c>
      <c r="Z130" s="9">
        <v>0</v>
      </c>
      <c r="AA130" s="9">
        <v>365.54</v>
      </c>
      <c r="AB130" s="9">
        <v>0</v>
      </c>
      <c r="AC130" s="9">
        <v>154</v>
      </c>
      <c r="AD130" s="9">
        <v>43</v>
      </c>
      <c r="AE130" s="9">
        <v>0</v>
      </c>
      <c r="AF130" s="9">
        <v>16848.97</v>
      </c>
      <c r="AG130" s="9">
        <f>+(Tabla5[[#This Row],[ 0701900000]]+Tabla5[[#This Row],[ 0702000000]]+Tabla5[[#This Row],[ 0703101100]]+Tabla5[[#This Row],[ 0703101200]]+Tabla5[[#This Row],[ 0703101300]]+Tabla5[[#This Row],[ 0703101900]]+Tabla5[[#This Row],[ 0703102000]]+Tabla5[[#This Row],[ 0703200000]]+Tabla5[[#This Row],[ 0703900000]]+Tabla5[[#This Row],[ 0704100000]]+Tabla5[[#This Row],[ 0704200000]]+Tabla5[[#This Row],[ 0704900000]]+Tabla5[[#This Row],[ 0705110000]]+Tabla5[[#This Row],[ 0705190000]]+Tabla5[[#This Row],[ 0706100000]]+Tabla5[[#This Row],[ 0706900000]]+Tabla5[[#This Row],[ 0707000000]]+Tabla5[[#This Row],[ 0708100000]]+Tabla5[[#This Row],[ 0708200000]]+Tabla5[[#This Row],[ 0708900000]]+Tabla5[[#This Row],[ 0709300000]]+Tabla5[[#This Row],[ 0709400000]]+Tabla5[[#This Row],[ 0709590000]]+Tabla5[[#This Row],[ 0709601000]]+Tabla5[[#This Row],[ 0709602000]]+Tabla5[[#This Row],[ 0709609000]]+Tabla5[[#This Row],[ 0709700000]]+Tabla5[[#This Row],[ 0709931000]]+Tabla5[[#This Row],[ 0709939000]]+Tabla5[[#This Row],[ 0709991000]]+Tabla5[[#This Row],[ 0709999000]])</f>
        <v>286830.51</v>
      </c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</row>
    <row r="131" spans="1:47" x14ac:dyDescent="0.25">
      <c r="A131" s="78" t="s">
        <v>491</v>
      </c>
      <c r="B131" s="9">
        <v>0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223092</v>
      </c>
      <c r="Z131" s="9">
        <v>0</v>
      </c>
      <c r="AA131" s="9">
        <v>89.99</v>
      </c>
      <c r="AB131" s="9">
        <v>0</v>
      </c>
      <c r="AC131" s="9">
        <v>0</v>
      </c>
      <c r="AD131" s="9">
        <v>134</v>
      </c>
      <c r="AE131" s="9">
        <v>0</v>
      </c>
      <c r="AF131" s="9">
        <v>14642.14</v>
      </c>
      <c r="AG131" s="9">
        <f>+(Tabla5[[#This Row],[ 0701900000]]+Tabla5[[#This Row],[ 0702000000]]+Tabla5[[#This Row],[ 0703101100]]+Tabla5[[#This Row],[ 0703101200]]+Tabla5[[#This Row],[ 0703101300]]+Tabla5[[#This Row],[ 0703101900]]+Tabla5[[#This Row],[ 0703102000]]+Tabla5[[#This Row],[ 0703200000]]+Tabla5[[#This Row],[ 0703900000]]+Tabla5[[#This Row],[ 0704100000]]+Tabla5[[#This Row],[ 0704200000]]+Tabla5[[#This Row],[ 0704900000]]+Tabla5[[#This Row],[ 0705110000]]+Tabla5[[#This Row],[ 0705190000]]+Tabla5[[#This Row],[ 0706100000]]+Tabla5[[#This Row],[ 0706900000]]+Tabla5[[#This Row],[ 0707000000]]+Tabla5[[#This Row],[ 0708100000]]+Tabla5[[#This Row],[ 0708200000]]+Tabla5[[#This Row],[ 0708900000]]+Tabla5[[#This Row],[ 0709300000]]+Tabla5[[#This Row],[ 0709400000]]+Tabla5[[#This Row],[ 0709590000]]+Tabla5[[#This Row],[ 0709601000]]+Tabla5[[#This Row],[ 0709602000]]+Tabla5[[#This Row],[ 0709609000]]+Tabla5[[#This Row],[ 0709700000]]+Tabla5[[#This Row],[ 0709931000]]+Tabla5[[#This Row],[ 0709939000]]+Tabla5[[#This Row],[ 0709991000]]+Tabla5[[#This Row],[ 0709999000]])</f>
        <v>237958.13</v>
      </c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</row>
    <row r="132" spans="1:47" x14ac:dyDescent="0.25">
      <c r="A132" s="78" t="s">
        <v>493</v>
      </c>
      <c r="B132" s="9">
        <v>0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211042</v>
      </c>
      <c r="Z132" s="9">
        <v>0</v>
      </c>
      <c r="AA132" s="9">
        <v>142.85</v>
      </c>
      <c r="AB132" s="9">
        <v>0</v>
      </c>
      <c r="AC132" s="9">
        <v>406</v>
      </c>
      <c r="AD132" s="9">
        <v>135</v>
      </c>
      <c r="AE132" s="9">
        <v>0</v>
      </c>
      <c r="AF132" s="9">
        <v>12915.32</v>
      </c>
      <c r="AG132" s="9">
        <f>+(Tabla5[[#This Row],[ 0701900000]]+Tabla5[[#This Row],[ 0702000000]]+Tabla5[[#This Row],[ 0703101100]]+Tabla5[[#This Row],[ 0703101200]]+Tabla5[[#This Row],[ 0703101300]]+Tabla5[[#This Row],[ 0703101900]]+Tabla5[[#This Row],[ 0703102000]]+Tabla5[[#This Row],[ 0703200000]]+Tabla5[[#This Row],[ 0703900000]]+Tabla5[[#This Row],[ 0704100000]]+Tabla5[[#This Row],[ 0704200000]]+Tabla5[[#This Row],[ 0704900000]]+Tabla5[[#This Row],[ 0705110000]]+Tabla5[[#This Row],[ 0705190000]]+Tabla5[[#This Row],[ 0706100000]]+Tabla5[[#This Row],[ 0706900000]]+Tabla5[[#This Row],[ 0707000000]]+Tabla5[[#This Row],[ 0708100000]]+Tabla5[[#This Row],[ 0708200000]]+Tabla5[[#This Row],[ 0708900000]]+Tabla5[[#This Row],[ 0709300000]]+Tabla5[[#This Row],[ 0709400000]]+Tabla5[[#This Row],[ 0709590000]]+Tabla5[[#This Row],[ 0709601000]]+Tabla5[[#This Row],[ 0709602000]]+Tabla5[[#This Row],[ 0709609000]]+Tabla5[[#This Row],[ 0709700000]]+Tabla5[[#This Row],[ 0709931000]]+Tabla5[[#This Row],[ 0709939000]]+Tabla5[[#This Row],[ 0709991000]]+Tabla5[[#This Row],[ 0709999000]])</f>
        <v>224641.17</v>
      </c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</row>
    <row r="133" spans="1:47" x14ac:dyDescent="0.25">
      <c r="A133" s="78"/>
      <c r="B133" s="40">
        <f>SUBTOTAL(109,B121:B132)</f>
        <v>100</v>
      </c>
      <c r="C133" s="40">
        <f t="shared" ref="C133:AG133" si="9">SUBTOTAL(109,C121:C132)</f>
        <v>114</v>
      </c>
      <c r="D133" s="40">
        <f t="shared" si="9"/>
        <v>0</v>
      </c>
      <c r="E133" s="40">
        <f t="shared" si="9"/>
        <v>175</v>
      </c>
      <c r="F133" s="40">
        <f t="shared" si="9"/>
        <v>0</v>
      </c>
      <c r="G133" s="40">
        <f t="shared" si="9"/>
        <v>12</v>
      </c>
      <c r="H133" s="40">
        <f t="shared" si="9"/>
        <v>0</v>
      </c>
      <c r="I133" s="40">
        <f t="shared" si="9"/>
        <v>67332</v>
      </c>
      <c r="J133" s="40">
        <f t="shared" si="9"/>
        <v>3</v>
      </c>
      <c r="K133" s="40">
        <f t="shared" si="9"/>
        <v>45</v>
      </c>
      <c r="L133" s="40">
        <f t="shared" si="9"/>
        <v>12</v>
      </c>
      <c r="M133" s="40">
        <f t="shared" si="9"/>
        <v>150</v>
      </c>
      <c r="N133" s="40">
        <f t="shared" si="9"/>
        <v>0</v>
      </c>
      <c r="O133" s="40">
        <f t="shared" si="9"/>
        <v>36</v>
      </c>
      <c r="P133" s="40">
        <f t="shared" si="9"/>
        <v>110</v>
      </c>
      <c r="Q133" s="40">
        <f t="shared" si="9"/>
        <v>2272</v>
      </c>
      <c r="R133" s="40">
        <f t="shared" si="9"/>
        <v>20</v>
      </c>
      <c r="S133" s="40">
        <f t="shared" si="9"/>
        <v>64</v>
      </c>
      <c r="T133" s="40">
        <f t="shared" si="9"/>
        <v>229</v>
      </c>
      <c r="U133" s="40">
        <f t="shared" si="9"/>
        <v>1312</v>
      </c>
      <c r="V133" s="40">
        <f t="shared" si="9"/>
        <v>0</v>
      </c>
      <c r="W133" s="40">
        <f t="shared" si="9"/>
        <v>20</v>
      </c>
      <c r="X133" s="40">
        <f t="shared" si="9"/>
        <v>0</v>
      </c>
      <c r="Y133" s="40">
        <f t="shared" si="9"/>
        <v>1549128.04</v>
      </c>
      <c r="Z133" s="40">
        <f t="shared" si="9"/>
        <v>30</v>
      </c>
      <c r="AA133" s="40">
        <f t="shared" si="9"/>
        <v>2405.2099999999996</v>
      </c>
      <c r="AB133" s="40">
        <f t="shared" si="9"/>
        <v>0</v>
      </c>
      <c r="AC133" s="40">
        <f t="shared" si="9"/>
        <v>684</v>
      </c>
      <c r="AD133" s="40">
        <f t="shared" si="9"/>
        <v>1489</v>
      </c>
      <c r="AE133" s="40">
        <f t="shared" si="9"/>
        <v>0</v>
      </c>
      <c r="AF133" s="40">
        <f t="shared" si="9"/>
        <v>176230.61</v>
      </c>
      <c r="AG133" s="40">
        <f t="shared" si="9"/>
        <v>1801972.8599999999</v>
      </c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</row>
    <row r="134" spans="1:47" x14ac:dyDescent="0.25">
      <c r="A134" s="43" t="s">
        <v>494</v>
      </c>
      <c r="B134" s="113">
        <v>0</v>
      </c>
      <c r="C134" s="113">
        <v>0</v>
      </c>
      <c r="D134" s="113">
        <v>0</v>
      </c>
      <c r="E134" s="113">
        <v>0</v>
      </c>
      <c r="F134" s="113">
        <v>0</v>
      </c>
      <c r="G134" s="113">
        <v>0</v>
      </c>
      <c r="H134" s="113">
        <v>0</v>
      </c>
      <c r="I134" s="113">
        <v>0</v>
      </c>
      <c r="J134" s="113">
        <v>0</v>
      </c>
      <c r="K134" s="113">
        <v>0</v>
      </c>
      <c r="L134" s="113">
        <v>0</v>
      </c>
      <c r="M134" s="113">
        <v>0</v>
      </c>
      <c r="N134" s="113">
        <v>0</v>
      </c>
      <c r="O134" s="113">
        <v>0</v>
      </c>
      <c r="P134" s="113">
        <v>0</v>
      </c>
      <c r="Q134" s="113">
        <v>55.67</v>
      </c>
      <c r="R134" s="113">
        <v>0</v>
      </c>
      <c r="S134" s="113">
        <v>0</v>
      </c>
      <c r="T134" s="113">
        <v>0</v>
      </c>
      <c r="U134" s="113">
        <v>0</v>
      </c>
      <c r="V134" s="113">
        <v>0</v>
      </c>
      <c r="W134" s="113">
        <v>0</v>
      </c>
      <c r="X134" s="113">
        <v>0</v>
      </c>
      <c r="Y134" s="113">
        <v>274601</v>
      </c>
      <c r="Z134" s="113">
        <v>0</v>
      </c>
      <c r="AA134" s="113">
        <v>34.5</v>
      </c>
      <c r="AB134" s="113">
        <v>0</v>
      </c>
      <c r="AC134" s="113">
        <v>452</v>
      </c>
      <c r="AD134" s="113">
        <v>93</v>
      </c>
      <c r="AE134" s="113">
        <v>10226.93</v>
      </c>
      <c r="AF134" s="113">
        <v>0</v>
      </c>
      <c r="AG134" s="114">
        <v>285463.09999999998</v>
      </c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</row>
    <row r="135" spans="1:47" x14ac:dyDescent="0.25">
      <c r="A135" s="43" t="s">
        <v>508</v>
      </c>
      <c r="B135" s="9">
        <v>39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>
        <v>210716</v>
      </c>
      <c r="Z135" s="9">
        <v>0</v>
      </c>
      <c r="AA135" s="9">
        <v>170.78</v>
      </c>
      <c r="AB135" s="9">
        <v>0</v>
      </c>
      <c r="AC135" s="9">
        <v>705</v>
      </c>
      <c r="AD135" s="9">
        <v>218</v>
      </c>
      <c r="AE135" s="9">
        <v>0</v>
      </c>
      <c r="AF135" s="9">
        <v>8602.44</v>
      </c>
      <c r="AG135" s="124">
        <v>220451.22</v>
      </c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</row>
    <row r="136" spans="1:47" x14ac:dyDescent="0.25">
      <c r="A136" s="43" t="s">
        <v>510</v>
      </c>
      <c r="B136" s="135">
        <v>122.07</v>
      </c>
      <c r="C136" s="135">
        <v>91.54</v>
      </c>
      <c r="D136" s="135">
        <v>0</v>
      </c>
      <c r="E136" s="135">
        <v>0</v>
      </c>
      <c r="F136" s="135">
        <v>0</v>
      </c>
      <c r="G136" s="135">
        <v>3.15</v>
      </c>
      <c r="H136" s="135">
        <v>0</v>
      </c>
      <c r="I136" s="135">
        <v>60.15</v>
      </c>
      <c r="J136" s="135">
        <v>0</v>
      </c>
      <c r="K136" s="135">
        <v>42.65</v>
      </c>
      <c r="L136" s="135">
        <v>0</v>
      </c>
      <c r="M136" s="135">
        <v>0</v>
      </c>
      <c r="N136" s="135">
        <v>0</v>
      </c>
      <c r="O136" s="135">
        <v>59.69</v>
      </c>
      <c r="P136" s="135">
        <v>23.45</v>
      </c>
      <c r="Q136" s="135">
        <v>8.42</v>
      </c>
      <c r="R136" s="135">
        <v>33.86</v>
      </c>
      <c r="S136" s="135">
        <v>0</v>
      </c>
      <c r="T136" s="135">
        <v>0</v>
      </c>
      <c r="U136" s="135">
        <v>0</v>
      </c>
      <c r="V136" s="135">
        <v>0</v>
      </c>
      <c r="W136" s="135">
        <v>29.31</v>
      </c>
      <c r="X136" s="135">
        <v>0</v>
      </c>
      <c r="Y136" s="135">
        <v>149316</v>
      </c>
      <c r="Z136" s="135">
        <v>0</v>
      </c>
      <c r="AA136" s="135">
        <v>286.25</v>
      </c>
      <c r="AB136" s="135">
        <v>0</v>
      </c>
      <c r="AC136" s="135">
        <v>1216</v>
      </c>
      <c r="AD136" s="135">
        <v>483.88</v>
      </c>
      <c r="AE136" s="135">
        <v>0</v>
      </c>
      <c r="AF136" s="135">
        <v>15305.51</v>
      </c>
      <c r="AG136" s="136">
        <v>167081.93</v>
      </c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</row>
    <row r="137" spans="1:47" x14ac:dyDescent="0.25">
      <c r="A137" s="43" t="s">
        <v>512</v>
      </c>
      <c r="B137" s="9">
        <v>1433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64348</v>
      </c>
      <c r="Z137" s="9">
        <v>0</v>
      </c>
      <c r="AA137" s="9">
        <v>693.13</v>
      </c>
      <c r="AB137" s="9">
        <v>0</v>
      </c>
      <c r="AC137" s="9">
        <v>970</v>
      </c>
      <c r="AD137" s="9">
        <v>0</v>
      </c>
      <c r="AE137" s="9">
        <v>459</v>
      </c>
      <c r="AF137" s="9">
        <v>19457.18</v>
      </c>
      <c r="AG137" s="124">
        <v>87360.31</v>
      </c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</row>
    <row r="138" spans="1:47" x14ac:dyDescent="0.25">
      <c r="A138" s="43" t="s">
        <v>514</v>
      </c>
      <c r="B138" s="135">
        <v>0</v>
      </c>
      <c r="C138" s="135">
        <v>0</v>
      </c>
      <c r="D138" s="135">
        <v>0</v>
      </c>
      <c r="E138" s="135">
        <v>0</v>
      </c>
      <c r="F138" s="135">
        <v>0</v>
      </c>
      <c r="G138" s="135">
        <v>0</v>
      </c>
      <c r="H138" s="135">
        <v>0</v>
      </c>
      <c r="I138" s="135">
        <v>0</v>
      </c>
      <c r="J138" s="135">
        <v>0</v>
      </c>
      <c r="K138" s="135">
        <v>0</v>
      </c>
      <c r="L138" s="135">
        <v>0</v>
      </c>
      <c r="M138" s="135">
        <v>0</v>
      </c>
      <c r="N138" s="135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35">
        <v>0</v>
      </c>
      <c r="V138" s="135">
        <v>0</v>
      </c>
      <c r="W138" s="135">
        <v>0</v>
      </c>
      <c r="X138" s="135">
        <v>0</v>
      </c>
      <c r="Y138" s="135">
        <v>0</v>
      </c>
      <c r="Z138" s="135">
        <v>0</v>
      </c>
      <c r="AA138" s="135">
        <v>89.22</v>
      </c>
      <c r="AB138" s="135">
        <v>0</v>
      </c>
      <c r="AC138" s="135">
        <v>1056</v>
      </c>
      <c r="AD138" s="135">
        <v>835</v>
      </c>
      <c r="AE138" s="135">
        <v>0</v>
      </c>
      <c r="AF138" s="135">
        <v>24654.2</v>
      </c>
      <c r="AG138" s="136">
        <v>26634.42</v>
      </c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</row>
    <row r="139" spans="1:47" x14ac:dyDescent="0.25">
      <c r="A139" s="43" t="s">
        <v>516</v>
      </c>
      <c r="B139" s="9">
        <v>0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84.79</v>
      </c>
      <c r="AB139" s="9">
        <v>0</v>
      </c>
      <c r="AC139" s="9">
        <v>468</v>
      </c>
      <c r="AD139" s="9">
        <v>402</v>
      </c>
      <c r="AE139" s="9">
        <v>0</v>
      </c>
      <c r="AF139" s="9">
        <v>22647.69</v>
      </c>
      <c r="AG139" s="124">
        <v>23602.48</v>
      </c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</row>
    <row r="140" spans="1:47" x14ac:dyDescent="0.25">
      <c r="A140" s="43" t="s">
        <v>518</v>
      </c>
      <c r="B140" s="135">
        <v>0</v>
      </c>
      <c r="C140" s="135">
        <v>0</v>
      </c>
      <c r="D140" s="135">
        <v>0</v>
      </c>
      <c r="E140" s="135">
        <v>0</v>
      </c>
      <c r="F140" s="135">
        <v>0</v>
      </c>
      <c r="G140" s="135">
        <v>0</v>
      </c>
      <c r="H140" s="135">
        <v>0</v>
      </c>
      <c r="I140" s="135">
        <v>0</v>
      </c>
      <c r="J140" s="135">
        <v>0</v>
      </c>
      <c r="K140" s="135">
        <v>0</v>
      </c>
      <c r="L140" s="135">
        <v>0</v>
      </c>
      <c r="M140" s="135">
        <v>0</v>
      </c>
      <c r="N140" s="135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35">
        <v>0</v>
      </c>
      <c r="V140" s="135">
        <v>0</v>
      </c>
      <c r="W140" s="135">
        <v>0</v>
      </c>
      <c r="X140" s="135">
        <v>0</v>
      </c>
      <c r="Y140" s="135">
        <v>0</v>
      </c>
      <c r="Z140" s="135">
        <v>0</v>
      </c>
      <c r="AA140" s="135">
        <v>205.15</v>
      </c>
      <c r="AB140" s="135">
        <v>0</v>
      </c>
      <c r="AC140" s="135">
        <v>833</v>
      </c>
      <c r="AD140" s="135">
        <v>0</v>
      </c>
      <c r="AE140" s="135">
        <v>0</v>
      </c>
      <c r="AF140" s="135">
        <v>23295.96</v>
      </c>
      <c r="AG140" s="135">
        <v>24334.11</v>
      </c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</row>
    <row r="141" spans="1:47" x14ac:dyDescent="0.25">
      <c r="A141" s="43" t="s">
        <v>520</v>
      </c>
      <c r="B141" s="9">
        <v>0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820</v>
      </c>
      <c r="AD141" s="9">
        <v>0</v>
      </c>
      <c r="AE141" s="9">
        <v>0</v>
      </c>
      <c r="AF141" s="9">
        <v>20943.07</v>
      </c>
      <c r="AG141" s="124">
        <v>21763.07</v>
      </c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</row>
    <row r="142" spans="1:47" x14ac:dyDescent="0.25">
      <c r="A142" s="43" t="s">
        <v>522</v>
      </c>
      <c r="B142" s="135">
        <v>0</v>
      </c>
      <c r="C142" s="135">
        <v>0</v>
      </c>
      <c r="D142" s="135">
        <v>0</v>
      </c>
      <c r="E142" s="135">
        <v>0</v>
      </c>
      <c r="F142" s="135">
        <v>0</v>
      </c>
      <c r="G142" s="135">
        <v>0</v>
      </c>
      <c r="H142" s="135">
        <v>0</v>
      </c>
      <c r="I142" s="135">
        <v>0</v>
      </c>
      <c r="J142" s="135">
        <v>0</v>
      </c>
      <c r="K142" s="135">
        <v>0</v>
      </c>
      <c r="L142" s="135">
        <v>0</v>
      </c>
      <c r="M142" s="135">
        <v>0</v>
      </c>
      <c r="N142" s="135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35">
        <v>0</v>
      </c>
      <c r="V142" s="135">
        <v>0</v>
      </c>
      <c r="W142" s="135">
        <v>0</v>
      </c>
      <c r="X142" s="135">
        <v>0</v>
      </c>
      <c r="Y142" s="135">
        <v>0</v>
      </c>
      <c r="Z142" s="135">
        <v>0</v>
      </c>
      <c r="AA142" s="135">
        <v>46</v>
      </c>
      <c r="AB142" s="135">
        <v>0</v>
      </c>
      <c r="AC142" s="135">
        <v>691</v>
      </c>
      <c r="AD142" s="135">
        <v>0</v>
      </c>
      <c r="AE142" s="135">
        <v>0</v>
      </c>
      <c r="AF142" s="135">
        <v>21603.4</v>
      </c>
      <c r="AG142" s="136">
        <v>22340.400000000001</v>
      </c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</row>
    <row r="143" spans="1:47" x14ac:dyDescent="0.25">
      <c r="A143" s="43" t="s">
        <v>524</v>
      </c>
      <c r="B143" s="9">
        <v>0</v>
      </c>
      <c r="C143" s="9">
        <v>0</v>
      </c>
      <c r="D143" s="9">
        <v>0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176273</v>
      </c>
      <c r="Z143" s="9">
        <v>0</v>
      </c>
      <c r="AA143" s="9">
        <v>0</v>
      </c>
      <c r="AB143" s="9">
        <v>0</v>
      </c>
      <c r="AC143" s="9">
        <v>519</v>
      </c>
      <c r="AD143" s="9">
        <v>0</v>
      </c>
      <c r="AE143" s="9">
        <v>0</v>
      </c>
      <c r="AF143" s="9">
        <v>20948.439999999999</v>
      </c>
      <c r="AG143" s="124">
        <v>197740.44</v>
      </c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</row>
    <row r="144" spans="1:47" x14ac:dyDescent="0.25">
      <c r="A144" s="43" t="s">
        <v>526</v>
      </c>
      <c r="B144" s="135">
        <v>0</v>
      </c>
      <c r="C144" s="135">
        <v>0</v>
      </c>
      <c r="D144" s="135">
        <v>0</v>
      </c>
      <c r="E144" s="135">
        <v>0</v>
      </c>
      <c r="F144" s="135">
        <v>0</v>
      </c>
      <c r="G144" s="135">
        <v>0</v>
      </c>
      <c r="H144" s="135">
        <v>0</v>
      </c>
      <c r="I144" s="135">
        <v>0</v>
      </c>
      <c r="J144" s="135">
        <v>0</v>
      </c>
      <c r="K144" s="135">
        <v>0</v>
      </c>
      <c r="L144" s="135">
        <v>0</v>
      </c>
      <c r="M144" s="135">
        <v>0</v>
      </c>
      <c r="N144" s="135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35">
        <v>0</v>
      </c>
      <c r="V144" s="135">
        <v>0</v>
      </c>
      <c r="W144" s="135">
        <v>0</v>
      </c>
      <c r="X144" s="135">
        <v>0</v>
      </c>
      <c r="Y144" s="135">
        <v>144884</v>
      </c>
      <c r="Z144" s="135">
        <v>0</v>
      </c>
      <c r="AA144" s="135">
        <v>0</v>
      </c>
      <c r="AB144" s="135">
        <v>0</v>
      </c>
      <c r="AC144" s="135">
        <v>558</v>
      </c>
      <c r="AD144" s="135">
        <v>0</v>
      </c>
      <c r="AE144" s="135">
        <v>0</v>
      </c>
      <c r="AF144" s="135">
        <v>20172.8</v>
      </c>
      <c r="AG144" s="136">
        <v>165614.79999999999</v>
      </c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</row>
    <row r="145" spans="1:47" ht="15.75" thickBot="1" x14ac:dyDescent="0.3">
      <c r="A145" s="43" t="s">
        <v>528</v>
      </c>
      <c r="B145" s="9">
        <v>0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495</v>
      </c>
      <c r="V145" s="9">
        <v>0</v>
      </c>
      <c r="W145" s="9">
        <v>0</v>
      </c>
      <c r="X145" s="9">
        <v>0</v>
      </c>
      <c r="Y145" s="9">
        <v>193860</v>
      </c>
      <c r="Z145" s="9">
        <v>0</v>
      </c>
      <c r="AA145" s="9">
        <v>0</v>
      </c>
      <c r="AB145" s="9">
        <v>0</v>
      </c>
      <c r="AC145" s="9">
        <v>545</v>
      </c>
      <c r="AD145" s="9">
        <v>0</v>
      </c>
      <c r="AE145" s="9">
        <v>0</v>
      </c>
      <c r="AF145" s="9">
        <v>18328.34</v>
      </c>
      <c r="AG145" s="124">
        <v>213228.34</v>
      </c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</row>
    <row r="146" spans="1:47" ht="15.75" thickTop="1" x14ac:dyDescent="0.25">
      <c r="A146" s="150"/>
      <c r="B146" s="154">
        <f>SUBTOTAL(109,B134:B145)</f>
        <v>1594.07</v>
      </c>
      <c r="C146" s="154">
        <f t="shared" ref="C146:AG146" si="10">SUBTOTAL(109,C134:C145)</f>
        <v>91.54</v>
      </c>
      <c r="D146" s="154">
        <f t="shared" si="10"/>
        <v>0</v>
      </c>
      <c r="E146" s="154">
        <f t="shared" si="10"/>
        <v>0</v>
      </c>
      <c r="F146" s="154">
        <f t="shared" si="10"/>
        <v>0</v>
      </c>
      <c r="G146" s="154">
        <f t="shared" si="10"/>
        <v>3.15</v>
      </c>
      <c r="H146" s="154">
        <f t="shared" si="10"/>
        <v>0</v>
      </c>
      <c r="I146" s="154">
        <f t="shared" si="10"/>
        <v>60.15</v>
      </c>
      <c r="J146" s="154">
        <f t="shared" si="10"/>
        <v>0</v>
      </c>
      <c r="K146" s="154">
        <f t="shared" si="10"/>
        <v>42.65</v>
      </c>
      <c r="L146" s="154">
        <f t="shared" si="10"/>
        <v>0</v>
      </c>
      <c r="M146" s="154">
        <f t="shared" si="10"/>
        <v>0</v>
      </c>
      <c r="N146" s="154">
        <f t="shared" si="10"/>
        <v>0</v>
      </c>
      <c r="O146" s="154">
        <f t="shared" si="10"/>
        <v>59.69</v>
      </c>
      <c r="P146" s="154">
        <f t="shared" si="10"/>
        <v>23.45</v>
      </c>
      <c r="Q146" s="154">
        <f t="shared" si="10"/>
        <v>64.09</v>
      </c>
      <c r="R146" s="154">
        <f t="shared" si="10"/>
        <v>33.86</v>
      </c>
      <c r="S146" s="154">
        <f t="shared" si="10"/>
        <v>0</v>
      </c>
      <c r="T146" s="154">
        <f t="shared" si="10"/>
        <v>0</v>
      </c>
      <c r="U146" s="154">
        <f t="shared" si="10"/>
        <v>495</v>
      </c>
      <c r="V146" s="154">
        <f t="shared" si="10"/>
        <v>0</v>
      </c>
      <c r="W146" s="154">
        <f t="shared" si="10"/>
        <v>29.31</v>
      </c>
      <c r="X146" s="154">
        <f t="shared" si="10"/>
        <v>0</v>
      </c>
      <c r="Y146" s="154">
        <f t="shared" si="10"/>
        <v>1213998</v>
      </c>
      <c r="Z146" s="154">
        <f t="shared" si="10"/>
        <v>0</v>
      </c>
      <c r="AA146" s="154">
        <f t="shared" si="10"/>
        <v>1609.82</v>
      </c>
      <c r="AB146" s="154">
        <f t="shared" si="10"/>
        <v>0</v>
      </c>
      <c r="AC146" s="154">
        <f t="shared" si="10"/>
        <v>8833</v>
      </c>
      <c r="AD146" s="154">
        <f t="shared" si="10"/>
        <v>2031.88</v>
      </c>
      <c r="AE146" s="154">
        <f t="shared" si="10"/>
        <v>10685.93</v>
      </c>
      <c r="AF146" s="154">
        <f t="shared" si="10"/>
        <v>215959.03</v>
      </c>
      <c r="AG146" s="154">
        <f t="shared" si="10"/>
        <v>1455614.62</v>
      </c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</row>
    <row r="147" spans="1:47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</row>
    <row r="148" spans="1:47" ht="18.75" x14ac:dyDescent="0.3">
      <c r="A148" s="20" t="s">
        <v>242</v>
      </c>
      <c r="B148" s="21"/>
      <c r="C148" s="21"/>
      <c r="D148" s="21"/>
      <c r="E148" s="21"/>
    </row>
    <row r="149" spans="1:47" ht="18.75" x14ac:dyDescent="0.3">
      <c r="A149" s="121" t="s">
        <v>530</v>
      </c>
      <c r="B149" s="21"/>
      <c r="C149" s="21"/>
      <c r="D149" s="21"/>
      <c r="E149" s="21"/>
    </row>
  </sheetData>
  <sheetProtection password="9E07" sheet="1" objects="1" scenarios="1"/>
  <mergeCells count="1">
    <mergeCell ref="A1:AG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U149"/>
  <sheetViews>
    <sheetView topLeftCell="R1" zoomScaleNormal="100" workbookViewId="0">
      <pane ySplit="3" topLeftCell="A129" activePane="bottomLeft" state="frozen"/>
      <selection activeCell="A85" sqref="A85"/>
      <selection pane="bottomLeft" activeCell="AC150" sqref="AC150"/>
    </sheetView>
  </sheetViews>
  <sheetFormatPr baseColWidth="10" defaultRowHeight="15" x14ac:dyDescent="0.25"/>
  <cols>
    <col min="1" max="1" width="12.42578125" style="1" customWidth="1"/>
    <col min="2" max="16384" width="11.42578125" style="1"/>
  </cols>
  <sheetData>
    <row r="1" spans="1:47" ht="51.75" customHeight="1" x14ac:dyDescent="0.35">
      <c r="A1" s="160" t="s">
        <v>485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</row>
    <row r="2" spans="1:47" ht="15" customHeight="1" x14ac:dyDescent="0.25">
      <c r="A2" s="2" t="s">
        <v>110</v>
      </c>
      <c r="B2" s="3" t="s">
        <v>329</v>
      </c>
      <c r="C2" s="3" t="s">
        <v>330</v>
      </c>
      <c r="D2" s="3" t="s">
        <v>331</v>
      </c>
      <c r="E2" s="3" t="s">
        <v>332</v>
      </c>
      <c r="F2" s="3" t="s">
        <v>333</v>
      </c>
      <c r="G2" s="3" t="s">
        <v>334</v>
      </c>
      <c r="H2" s="3" t="s">
        <v>335</v>
      </c>
      <c r="I2" s="3" t="s">
        <v>336</v>
      </c>
      <c r="J2" s="3" t="s">
        <v>337</v>
      </c>
      <c r="K2" s="3" t="s">
        <v>338</v>
      </c>
      <c r="L2" s="3" t="s">
        <v>339</v>
      </c>
      <c r="M2" s="3" t="s">
        <v>340</v>
      </c>
      <c r="N2" s="3" t="s">
        <v>341</v>
      </c>
      <c r="O2" s="3" t="s">
        <v>342</v>
      </c>
      <c r="P2" s="3" t="s">
        <v>343</v>
      </c>
      <c r="Q2" s="3" t="s">
        <v>344</v>
      </c>
      <c r="R2" s="3" t="s">
        <v>345</v>
      </c>
      <c r="S2" s="3" t="s">
        <v>346</v>
      </c>
      <c r="T2" s="3" t="s">
        <v>347</v>
      </c>
      <c r="U2" s="3" t="s">
        <v>348</v>
      </c>
      <c r="V2" s="3" t="s">
        <v>349</v>
      </c>
      <c r="W2" s="3" t="s">
        <v>350</v>
      </c>
      <c r="X2" s="3" t="s">
        <v>351</v>
      </c>
      <c r="Y2" s="3" t="s">
        <v>352</v>
      </c>
      <c r="Z2" s="3" t="s">
        <v>353</v>
      </c>
      <c r="AA2" s="3" t="s">
        <v>354</v>
      </c>
      <c r="AB2" s="3" t="s">
        <v>355</v>
      </c>
      <c r="AC2" s="3" t="s">
        <v>356</v>
      </c>
      <c r="AD2" s="3" t="s">
        <v>357</v>
      </c>
      <c r="AE2" s="3" t="s">
        <v>358</v>
      </c>
      <c r="AF2" s="3" t="s">
        <v>359</v>
      </c>
      <c r="AG2" s="2" t="s">
        <v>109</v>
      </c>
    </row>
    <row r="3" spans="1:47" ht="21.75" customHeight="1" x14ac:dyDescent="0.25">
      <c r="A3" s="4" t="s">
        <v>241</v>
      </c>
      <c r="B3" s="3" t="s">
        <v>117</v>
      </c>
      <c r="C3" s="3" t="s">
        <v>118</v>
      </c>
      <c r="D3" s="3" t="s">
        <v>119</v>
      </c>
      <c r="E3" s="3" t="s">
        <v>120</v>
      </c>
      <c r="F3" s="3" t="s">
        <v>121</v>
      </c>
      <c r="G3" s="3" t="s">
        <v>122</v>
      </c>
      <c r="H3" s="3" t="s">
        <v>123</v>
      </c>
      <c r="I3" s="3" t="s">
        <v>124</v>
      </c>
      <c r="J3" s="3" t="s">
        <v>125</v>
      </c>
      <c r="K3" s="3" t="s">
        <v>126</v>
      </c>
      <c r="L3" s="3" t="s">
        <v>127</v>
      </c>
      <c r="M3" s="3" t="s">
        <v>75</v>
      </c>
      <c r="N3" s="3" t="s">
        <v>128</v>
      </c>
      <c r="O3" s="3" t="s">
        <v>99</v>
      </c>
      <c r="P3" s="3" t="s">
        <v>129</v>
      </c>
      <c r="Q3" s="3" t="s">
        <v>75</v>
      </c>
      <c r="R3" s="3" t="s">
        <v>130</v>
      </c>
      <c r="S3" s="3" t="s">
        <v>131</v>
      </c>
      <c r="T3" s="3" t="s">
        <v>132</v>
      </c>
      <c r="U3" s="3" t="s">
        <v>117</v>
      </c>
      <c r="V3" s="3" t="s">
        <v>133</v>
      </c>
      <c r="W3" s="3" t="s">
        <v>134</v>
      </c>
      <c r="X3" s="3" t="s">
        <v>72</v>
      </c>
      <c r="Y3" s="3" t="s">
        <v>135</v>
      </c>
      <c r="Z3" s="3" t="s">
        <v>136</v>
      </c>
      <c r="AA3" s="3" t="s">
        <v>79</v>
      </c>
      <c r="AB3" s="3" t="s">
        <v>137</v>
      </c>
      <c r="AC3" s="3" t="s">
        <v>138</v>
      </c>
      <c r="AD3" s="3" t="s">
        <v>139</v>
      </c>
      <c r="AE3" s="3" t="s">
        <v>140</v>
      </c>
      <c r="AF3" s="3" t="s">
        <v>141</v>
      </c>
      <c r="AG3" s="2"/>
    </row>
    <row r="4" spans="1:47" x14ac:dyDescent="0.25">
      <c r="A4" s="12" t="s">
        <v>0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 t="s">
        <v>88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386080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3480</v>
      </c>
      <c r="AG4" s="6">
        <v>389560</v>
      </c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</row>
    <row r="5" spans="1:47" x14ac:dyDescent="0.25">
      <c r="A5" s="12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387360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4700</v>
      </c>
      <c r="AG5" s="6">
        <v>392060</v>
      </c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</row>
    <row r="6" spans="1:47" x14ac:dyDescent="0.25">
      <c r="A6" s="12" t="s">
        <v>2</v>
      </c>
      <c r="B6" s="5">
        <v>0</v>
      </c>
      <c r="C6" s="5">
        <v>1650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33082.639999999999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233240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21088</v>
      </c>
      <c r="AG6" s="6">
        <v>289060.64</v>
      </c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x14ac:dyDescent="0.25">
      <c r="A7" s="12" t="s">
        <v>3</v>
      </c>
      <c r="B7" s="5">
        <v>0</v>
      </c>
      <c r="C7" s="5">
        <v>3000</v>
      </c>
      <c r="D7" s="5">
        <v>0</v>
      </c>
      <c r="E7" s="5">
        <v>0</v>
      </c>
      <c r="F7" s="5">
        <v>0</v>
      </c>
      <c r="G7" s="5">
        <v>63</v>
      </c>
      <c r="H7" s="5">
        <v>0</v>
      </c>
      <c r="I7" s="5">
        <v>5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63</v>
      </c>
      <c r="P7" s="5">
        <v>63</v>
      </c>
      <c r="Q7" s="5">
        <v>63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159480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34186</v>
      </c>
      <c r="AG7" s="6">
        <v>196923</v>
      </c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</row>
    <row r="8" spans="1:47" x14ac:dyDescent="0.25">
      <c r="A8" s="12" t="s">
        <v>4</v>
      </c>
      <c r="B8" s="5">
        <v>0</v>
      </c>
      <c r="C8" s="5">
        <v>3000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55850</v>
      </c>
      <c r="AG8" s="6">
        <v>58850</v>
      </c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</row>
    <row r="9" spans="1:47" x14ac:dyDescent="0.25">
      <c r="A9" s="12" t="s">
        <v>5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103829</v>
      </c>
      <c r="AG9" s="6">
        <v>103829</v>
      </c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</row>
    <row r="10" spans="1:47" x14ac:dyDescent="0.25">
      <c r="A10" s="12" t="s">
        <v>6</v>
      </c>
      <c r="B10" s="5">
        <v>0</v>
      </c>
      <c r="C10" s="5">
        <v>0</v>
      </c>
      <c r="D10" s="5">
        <v>1000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2001.6</v>
      </c>
      <c r="AD10" s="5">
        <v>0</v>
      </c>
      <c r="AE10" s="5">
        <v>0</v>
      </c>
      <c r="AF10" s="5">
        <v>91068</v>
      </c>
      <c r="AG10" s="6">
        <v>94069.6</v>
      </c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</row>
    <row r="11" spans="1:47" x14ac:dyDescent="0.25">
      <c r="A11" s="12" t="s">
        <v>7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83000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62518.5</v>
      </c>
      <c r="AG11" s="6">
        <v>145518.5</v>
      </c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</row>
    <row r="12" spans="1:47" x14ac:dyDescent="0.25">
      <c r="A12" s="12" t="s">
        <v>8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5.0999999999999996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164800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82886</v>
      </c>
      <c r="AG12" s="6">
        <v>247691.1</v>
      </c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</row>
    <row r="13" spans="1:47" x14ac:dyDescent="0.25">
      <c r="A13" s="12" t="s">
        <v>9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315220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56316</v>
      </c>
      <c r="AG13" s="6">
        <v>371536</v>
      </c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</row>
    <row r="14" spans="1:47" x14ac:dyDescent="0.25">
      <c r="A14" s="12" t="s">
        <v>10</v>
      </c>
      <c r="B14" s="5">
        <v>730.08</v>
      </c>
      <c r="C14" s="5">
        <v>103.37</v>
      </c>
      <c r="D14" s="5">
        <v>0</v>
      </c>
      <c r="E14" s="5">
        <v>148.94</v>
      </c>
      <c r="F14" s="5">
        <v>0</v>
      </c>
      <c r="G14" s="5">
        <v>0</v>
      </c>
      <c r="H14" s="5">
        <v>0</v>
      </c>
      <c r="I14" s="5">
        <v>21.03</v>
      </c>
      <c r="J14" s="5">
        <v>0</v>
      </c>
      <c r="K14" s="5">
        <v>0</v>
      </c>
      <c r="L14" s="5">
        <v>0</v>
      </c>
      <c r="M14" s="5">
        <v>15.42</v>
      </c>
      <c r="N14" s="5">
        <v>39.520000000000003</v>
      </c>
      <c r="O14" s="5">
        <v>0</v>
      </c>
      <c r="P14" s="5">
        <v>4.58</v>
      </c>
      <c r="Q14" s="5">
        <v>0</v>
      </c>
      <c r="R14" s="5">
        <v>28.38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197384.39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30249.84</v>
      </c>
      <c r="AG14" s="6">
        <v>228725.55</v>
      </c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</row>
    <row r="15" spans="1:47" x14ac:dyDescent="0.25">
      <c r="A15" s="12" t="s">
        <v>11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188232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7331</v>
      </c>
      <c r="AG15" s="6">
        <v>195563</v>
      </c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</row>
    <row r="16" spans="1:47" customFormat="1" x14ac:dyDescent="0.25">
      <c r="A16" s="4"/>
      <c r="B16" s="40">
        <f>SUBTOTAL(109,B4:B15)</f>
        <v>730.08</v>
      </c>
      <c r="C16" s="40">
        <f t="shared" ref="C16:AG16" si="0">SUBTOTAL(109,C4:C15)</f>
        <v>7753.37</v>
      </c>
      <c r="D16" s="40">
        <f t="shared" si="0"/>
        <v>1000</v>
      </c>
      <c r="E16" s="40">
        <f t="shared" si="0"/>
        <v>148.94</v>
      </c>
      <c r="F16" s="40">
        <f t="shared" si="0"/>
        <v>0</v>
      </c>
      <c r="G16" s="40">
        <f t="shared" si="0"/>
        <v>63</v>
      </c>
      <c r="H16" s="40">
        <f t="shared" si="0"/>
        <v>5.0999999999999996</v>
      </c>
      <c r="I16" s="40">
        <f t="shared" si="0"/>
        <v>26.03</v>
      </c>
      <c r="J16" s="40">
        <f t="shared" si="0"/>
        <v>0</v>
      </c>
      <c r="K16" s="40">
        <f t="shared" si="0"/>
        <v>33082.639999999999</v>
      </c>
      <c r="L16" s="40">
        <f t="shared" si="0"/>
        <v>0</v>
      </c>
      <c r="M16" s="40">
        <f t="shared" si="0"/>
        <v>15.42</v>
      </c>
      <c r="N16" s="40">
        <f t="shared" si="0"/>
        <v>39.520000000000003</v>
      </c>
      <c r="O16" s="40">
        <f t="shared" si="0"/>
        <v>63</v>
      </c>
      <c r="P16" s="40">
        <f t="shared" si="0"/>
        <v>67.58</v>
      </c>
      <c r="Q16" s="40">
        <f t="shared" si="0"/>
        <v>63</v>
      </c>
      <c r="R16" s="40">
        <f t="shared" si="0"/>
        <v>28.38</v>
      </c>
      <c r="S16" s="40">
        <f t="shared" si="0"/>
        <v>0</v>
      </c>
      <c r="T16" s="40">
        <f t="shared" si="0"/>
        <v>0</v>
      </c>
      <c r="U16" s="40">
        <f t="shared" si="0"/>
        <v>0</v>
      </c>
      <c r="V16" s="40">
        <f t="shared" si="0"/>
        <v>0</v>
      </c>
      <c r="W16" s="40">
        <f t="shared" si="0"/>
        <v>0</v>
      </c>
      <c r="X16" s="40">
        <f t="shared" si="0"/>
        <v>0</v>
      </c>
      <c r="Y16" s="40">
        <f t="shared" si="0"/>
        <v>2114796.39</v>
      </c>
      <c r="Z16" s="40">
        <f t="shared" si="0"/>
        <v>0</v>
      </c>
      <c r="AA16" s="40">
        <f t="shared" si="0"/>
        <v>0</v>
      </c>
      <c r="AB16" s="40">
        <f t="shared" si="0"/>
        <v>0</v>
      </c>
      <c r="AC16" s="40">
        <f t="shared" si="0"/>
        <v>2001.6</v>
      </c>
      <c r="AD16" s="40">
        <f t="shared" si="0"/>
        <v>0</v>
      </c>
      <c r="AE16" s="40">
        <f t="shared" si="0"/>
        <v>0</v>
      </c>
      <c r="AF16" s="40">
        <f t="shared" si="0"/>
        <v>553502.34</v>
      </c>
      <c r="AG16" s="13">
        <f t="shared" si="0"/>
        <v>2713386.39</v>
      </c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x14ac:dyDescent="0.25">
      <c r="A17" s="12" t="s">
        <v>12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273180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6">
        <v>273180</v>
      </c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</row>
    <row r="18" spans="1:47" x14ac:dyDescent="0.25">
      <c r="A18" s="12" t="s">
        <v>13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218800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6">
        <v>218800</v>
      </c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</row>
    <row r="19" spans="1:47" x14ac:dyDescent="0.25">
      <c r="A19" s="12" t="s">
        <v>14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5410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67</v>
      </c>
      <c r="V19" s="5">
        <v>0</v>
      </c>
      <c r="W19" s="5">
        <v>0</v>
      </c>
      <c r="X19" s="5">
        <v>0</v>
      </c>
      <c r="Y19" s="5">
        <v>286028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21075</v>
      </c>
      <c r="AG19" s="6">
        <v>312580</v>
      </c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</row>
    <row r="20" spans="1:47" x14ac:dyDescent="0.25">
      <c r="A20" s="12" t="s">
        <v>15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7507.5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122252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45991</v>
      </c>
      <c r="AG20" s="6">
        <v>175750.5</v>
      </c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</row>
    <row r="21" spans="1:47" x14ac:dyDescent="0.25">
      <c r="A21" s="12" t="s">
        <v>16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8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15160</v>
      </c>
      <c r="Z21" s="5">
        <v>0</v>
      </c>
      <c r="AA21" s="5">
        <v>0</v>
      </c>
      <c r="AB21" s="5">
        <v>0</v>
      </c>
      <c r="AC21" s="5">
        <v>3.25</v>
      </c>
      <c r="AD21" s="5">
        <v>0</v>
      </c>
      <c r="AE21" s="5">
        <v>0</v>
      </c>
      <c r="AF21" s="5">
        <v>86017</v>
      </c>
      <c r="AG21" s="6">
        <v>101188.25</v>
      </c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</row>
    <row r="22" spans="1:47" x14ac:dyDescent="0.25">
      <c r="A22" s="12" t="s">
        <v>17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68925</v>
      </c>
      <c r="AG22" s="6">
        <v>68925</v>
      </c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</row>
    <row r="23" spans="1:47" x14ac:dyDescent="0.25">
      <c r="A23" s="12" t="s">
        <v>18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70085.5</v>
      </c>
      <c r="AG23" s="6">
        <v>70085.5</v>
      </c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</row>
    <row r="24" spans="1:47" x14ac:dyDescent="0.25">
      <c r="A24" s="12" t="s">
        <v>19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2250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67801</v>
      </c>
      <c r="AG24" s="6">
        <v>70051</v>
      </c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</row>
    <row r="25" spans="1:47" x14ac:dyDescent="0.25">
      <c r="A25" s="12" t="s">
        <v>20</v>
      </c>
      <c r="B25" s="5">
        <v>143</v>
      </c>
      <c r="C25" s="5">
        <v>47.96</v>
      </c>
      <c r="D25" s="5">
        <v>0</v>
      </c>
      <c r="E25" s="5">
        <v>32.119999999999997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31.35</v>
      </c>
      <c r="O25" s="5">
        <v>0</v>
      </c>
      <c r="P25" s="5">
        <v>17.600000000000001</v>
      </c>
      <c r="Q25" s="5">
        <v>0</v>
      </c>
      <c r="R25" s="5">
        <v>7.48</v>
      </c>
      <c r="S25" s="5">
        <v>0</v>
      </c>
      <c r="T25" s="5">
        <v>0</v>
      </c>
      <c r="U25" s="5">
        <v>0</v>
      </c>
      <c r="V25" s="5">
        <v>0</v>
      </c>
      <c r="W25" s="5">
        <v>8.36</v>
      </c>
      <c r="X25" s="5">
        <v>0</v>
      </c>
      <c r="Y25" s="5">
        <v>129040.21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64590</v>
      </c>
      <c r="AG25" s="6">
        <v>193918.07999999999</v>
      </c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</row>
    <row r="26" spans="1:47" x14ac:dyDescent="0.25">
      <c r="A26" s="12" t="s">
        <v>21</v>
      </c>
      <c r="B26" s="5">
        <v>886.6</v>
      </c>
      <c r="C26" s="5">
        <v>256.52</v>
      </c>
      <c r="D26" s="5">
        <v>0</v>
      </c>
      <c r="E26" s="5">
        <v>200.64</v>
      </c>
      <c r="F26" s="5">
        <v>0</v>
      </c>
      <c r="G26" s="5">
        <v>0</v>
      </c>
      <c r="H26" s="5">
        <v>0</v>
      </c>
      <c r="I26" s="5">
        <v>68.86</v>
      </c>
      <c r="J26" s="5">
        <v>0</v>
      </c>
      <c r="K26" s="5">
        <v>0</v>
      </c>
      <c r="L26" s="5">
        <v>0</v>
      </c>
      <c r="M26" s="5">
        <v>2434.9499999999998</v>
      </c>
      <c r="N26" s="5">
        <v>81.84</v>
      </c>
      <c r="O26" s="5">
        <v>54.56</v>
      </c>
      <c r="P26" s="5">
        <v>18.37</v>
      </c>
      <c r="Q26" s="5">
        <v>0</v>
      </c>
      <c r="R26" s="5">
        <v>31.9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332395.2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31342.12</v>
      </c>
      <c r="AG26" s="6">
        <v>367771.56</v>
      </c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</row>
    <row r="27" spans="1:47" x14ac:dyDescent="0.25">
      <c r="A27" s="12" t="s">
        <v>22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800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490848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22529.08</v>
      </c>
      <c r="AG27" s="6">
        <v>514177.08</v>
      </c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</row>
    <row r="28" spans="1:47" x14ac:dyDescent="0.25">
      <c r="A28" s="12" t="s">
        <v>23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598050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8000</v>
      </c>
      <c r="AG28" s="6">
        <v>606050</v>
      </c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</row>
    <row r="29" spans="1:47" customFormat="1" x14ac:dyDescent="0.25">
      <c r="A29" s="4"/>
      <c r="B29" s="40">
        <f>SUBTOTAL(109,B17:B28)</f>
        <v>1029.5999999999999</v>
      </c>
      <c r="C29" s="40">
        <f t="shared" ref="C29:AG29" si="1">SUBTOTAL(109,C17:C28)</f>
        <v>304.47999999999996</v>
      </c>
      <c r="D29" s="40">
        <f t="shared" si="1"/>
        <v>0</v>
      </c>
      <c r="E29" s="40">
        <f t="shared" si="1"/>
        <v>232.76</v>
      </c>
      <c r="F29" s="40">
        <f t="shared" si="1"/>
        <v>0</v>
      </c>
      <c r="G29" s="40">
        <f t="shared" si="1"/>
        <v>0</v>
      </c>
      <c r="H29" s="40">
        <f t="shared" si="1"/>
        <v>0</v>
      </c>
      <c r="I29" s="40">
        <f t="shared" si="1"/>
        <v>15244.36</v>
      </c>
      <c r="J29" s="40">
        <f t="shared" si="1"/>
        <v>0</v>
      </c>
      <c r="K29" s="40">
        <f t="shared" si="1"/>
        <v>0</v>
      </c>
      <c r="L29" s="40">
        <f t="shared" si="1"/>
        <v>0</v>
      </c>
      <c r="M29" s="40">
        <f t="shared" si="1"/>
        <v>3234.95</v>
      </c>
      <c r="N29" s="40">
        <f t="shared" si="1"/>
        <v>113.19</v>
      </c>
      <c r="O29" s="40">
        <f t="shared" si="1"/>
        <v>54.56</v>
      </c>
      <c r="P29" s="40">
        <f t="shared" si="1"/>
        <v>35.97</v>
      </c>
      <c r="Q29" s="40">
        <f t="shared" si="1"/>
        <v>0</v>
      </c>
      <c r="R29" s="40">
        <f t="shared" si="1"/>
        <v>39.379999999999995</v>
      </c>
      <c r="S29" s="40">
        <f t="shared" si="1"/>
        <v>0</v>
      </c>
      <c r="T29" s="40">
        <f t="shared" si="1"/>
        <v>0</v>
      </c>
      <c r="U29" s="40">
        <f t="shared" si="1"/>
        <v>67</v>
      </c>
      <c r="V29" s="40">
        <f t="shared" si="1"/>
        <v>0</v>
      </c>
      <c r="W29" s="40">
        <f t="shared" si="1"/>
        <v>8.36</v>
      </c>
      <c r="X29" s="40">
        <f t="shared" si="1"/>
        <v>0</v>
      </c>
      <c r="Y29" s="40">
        <f t="shared" si="1"/>
        <v>2465753.41</v>
      </c>
      <c r="Z29" s="40">
        <f t="shared" si="1"/>
        <v>0</v>
      </c>
      <c r="AA29" s="40">
        <f t="shared" si="1"/>
        <v>0</v>
      </c>
      <c r="AB29" s="40">
        <f t="shared" si="1"/>
        <v>0</v>
      </c>
      <c r="AC29" s="40">
        <f t="shared" si="1"/>
        <v>3.25</v>
      </c>
      <c r="AD29" s="40">
        <f t="shared" si="1"/>
        <v>0</v>
      </c>
      <c r="AE29" s="40">
        <f t="shared" si="1"/>
        <v>0</v>
      </c>
      <c r="AF29" s="40">
        <f t="shared" si="1"/>
        <v>486355.7</v>
      </c>
      <c r="AG29" s="13">
        <f t="shared" si="1"/>
        <v>2972476.97</v>
      </c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x14ac:dyDescent="0.25">
      <c r="A30" s="12" t="s">
        <v>24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982591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10714</v>
      </c>
      <c r="AG30" s="6">
        <v>993305</v>
      </c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</row>
    <row r="31" spans="1:47" x14ac:dyDescent="0.25">
      <c r="A31" s="12" t="s">
        <v>25</v>
      </c>
      <c r="B31" s="5">
        <v>0</v>
      </c>
      <c r="C31" s="5">
        <v>38.28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33.44</v>
      </c>
      <c r="O31" s="5">
        <v>0</v>
      </c>
      <c r="P31" s="5">
        <v>0</v>
      </c>
      <c r="Q31" s="5">
        <v>0</v>
      </c>
      <c r="R31" s="5">
        <v>13</v>
      </c>
      <c r="S31" s="5">
        <v>0</v>
      </c>
      <c r="T31" s="5">
        <v>0</v>
      </c>
      <c r="U31" s="5">
        <v>8</v>
      </c>
      <c r="V31" s="5">
        <v>0</v>
      </c>
      <c r="W31" s="5">
        <v>0</v>
      </c>
      <c r="X31" s="5">
        <v>0</v>
      </c>
      <c r="Y31" s="5">
        <v>938527</v>
      </c>
      <c r="Z31" s="5">
        <v>0</v>
      </c>
      <c r="AA31" s="5">
        <v>0</v>
      </c>
      <c r="AB31" s="5">
        <v>0</v>
      </c>
      <c r="AC31" s="5">
        <v>800</v>
      </c>
      <c r="AD31" s="5">
        <v>0</v>
      </c>
      <c r="AE31" s="5">
        <v>0</v>
      </c>
      <c r="AF31" s="5">
        <v>7451.5</v>
      </c>
      <c r="AG31" s="6">
        <v>946871.22</v>
      </c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</row>
    <row r="32" spans="1:47" x14ac:dyDescent="0.25">
      <c r="A32" s="12" t="s">
        <v>26</v>
      </c>
      <c r="B32" s="5">
        <v>668.8</v>
      </c>
      <c r="C32" s="5">
        <v>80.3</v>
      </c>
      <c r="D32" s="5">
        <v>0</v>
      </c>
      <c r="E32" s="5">
        <v>38.72</v>
      </c>
      <c r="F32" s="5">
        <v>0</v>
      </c>
      <c r="G32" s="5">
        <v>0</v>
      </c>
      <c r="H32" s="5">
        <v>0</v>
      </c>
      <c r="I32" s="5">
        <v>9000</v>
      </c>
      <c r="J32" s="5">
        <v>0</v>
      </c>
      <c r="K32" s="5">
        <v>0</v>
      </c>
      <c r="L32" s="5">
        <v>0</v>
      </c>
      <c r="M32" s="5">
        <v>28.71</v>
      </c>
      <c r="N32" s="5">
        <v>43.56</v>
      </c>
      <c r="O32" s="5">
        <v>0</v>
      </c>
      <c r="P32" s="5">
        <v>13.42</v>
      </c>
      <c r="Q32" s="5">
        <v>0</v>
      </c>
      <c r="R32" s="5">
        <v>12.76</v>
      </c>
      <c r="S32" s="5">
        <v>0</v>
      </c>
      <c r="T32" s="5">
        <v>0</v>
      </c>
      <c r="U32" s="5">
        <v>10</v>
      </c>
      <c r="V32" s="5">
        <v>0</v>
      </c>
      <c r="W32" s="5">
        <v>0</v>
      </c>
      <c r="X32" s="5">
        <v>0</v>
      </c>
      <c r="Y32" s="5">
        <v>568191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22117</v>
      </c>
      <c r="AG32" s="6">
        <v>600204.27</v>
      </c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</row>
    <row r="33" spans="1:47" x14ac:dyDescent="0.25">
      <c r="A33" s="12" t="s">
        <v>27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412524</v>
      </c>
      <c r="Z33" s="5">
        <v>0</v>
      </c>
      <c r="AA33" s="5">
        <v>360</v>
      </c>
      <c r="AB33" s="5">
        <v>0</v>
      </c>
      <c r="AC33" s="5">
        <v>0</v>
      </c>
      <c r="AD33" s="5">
        <v>0</v>
      </c>
      <c r="AE33" s="5">
        <v>0</v>
      </c>
      <c r="AF33" s="5">
        <v>53483.74</v>
      </c>
      <c r="AG33" s="6">
        <v>466367.74</v>
      </c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</row>
    <row r="34" spans="1:47" x14ac:dyDescent="0.25">
      <c r="A34" s="12" t="s">
        <v>28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131936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124367</v>
      </c>
      <c r="AG34" s="6">
        <v>256303</v>
      </c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</row>
    <row r="35" spans="1:47" x14ac:dyDescent="0.25">
      <c r="A35" s="12" t="s">
        <v>29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89067.62</v>
      </c>
      <c r="AG35" s="6">
        <v>89067.62</v>
      </c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</row>
    <row r="36" spans="1:47" x14ac:dyDescent="0.25">
      <c r="A36" s="12" t="s">
        <v>30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936</v>
      </c>
      <c r="AB36" s="5">
        <v>0</v>
      </c>
      <c r="AC36" s="5">
        <v>0</v>
      </c>
      <c r="AD36" s="5">
        <v>0</v>
      </c>
      <c r="AE36" s="5">
        <v>0</v>
      </c>
      <c r="AF36" s="5">
        <v>59959.55</v>
      </c>
      <c r="AG36" s="6">
        <v>60895.55</v>
      </c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</row>
    <row r="37" spans="1:47" x14ac:dyDescent="0.25">
      <c r="A37" s="12" t="s">
        <v>31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81711.990000000005</v>
      </c>
      <c r="AG37" s="6">
        <v>81711.990000000005</v>
      </c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</row>
    <row r="38" spans="1:47" x14ac:dyDescent="0.25">
      <c r="A38" s="12" t="s">
        <v>32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60668.3</v>
      </c>
      <c r="AG38" s="6">
        <v>60668.3</v>
      </c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</row>
    <row r="39" spans="1:47" x14ac:dyDescent="0.25">
      <c r="A39" s="12" t="s">
        <v>33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307252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38243.620000000003</v>
      </c>
      <c r="AG39" s="6">
        <v>345495.62</v>
      </c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</row>
    <row r="40" spans="1:47" x14ac:dyDescent="0.25">
      <c r="A40" s="12" t="s">
        <v>34</v>
      </c>
      <c r="B40" s="5">
        <v>735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25</v>
      </c>
      <c r="V40" s="5">
        <v>0</v>
      </c>
      <c r="W40" s="5">
        <v>0</v>
      </c>
      <c r="X40" s="5">
        <v>0</v>
      </c>
      <c r="Y40" s="5">
        <v>822600</v>
      </c>
      <c r="Z40" s="5">
        <v>0</v>
      </c>
      <c r="AA40" s="5">
        <v>350</v>
      </c>
      <c r="AB40" s="5">
        <v>0</v>
      </c>
      <c r="AC40" s="5">
        <v>0</v>
      </c>
      <c r="AD40" s="5">
        <v>0</v>
      </c>
      <c r="AE40" s="5">
        <v>0</v>
      </c>
      <c r="AF40" s="5">
        <v>10408.16</v>
      </c>
      <c r="AG40" s="6">
        <v>834118.16</v>
      </c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</row>
    <row r="41" spans="1:47" x14ac:dyDescent="0.25">
      <c r="A41" s="12" t="s">
        <v>35</v>
      </c>
      <c r="B41" s="5">
        <v>999.73</v>
      </c>
      <c r="C41" s="5">
        <v>92.48</v>
      </c>
      <c r="D41" s="5">
        <v>2750</v>
      </c>
      <c r="E41" s="5">
        <v>400.29</v>
      </c>
      <c r="F41" s="5">
        <v>0</v>
      </c>
      <c r="G41" s="5">
        <v>0</v>
      </c>
      <c r="H41" s="5">
        <v>0</v>
      </c>
      <c r="I41" s="5">
        <v>159.97999999999999</v>
      </c>
      <c r="J41" s="5">
        <v>33.659999999999997</v>
      </c>
      <c r="K41" s="5">
        <v>0</v>
      </c>
      <c r="L41" s="5">
        <v>0</v>
      </c>
      <c r="M41" s="5">
        <v>16.5</v>
      </c>
      <c r="N41" s="5">
        <v>45.56</v>
      </c>
      <c r="O41" s="5">
        <v>0</v>
      </c>
      <c r="P41" s="5">
        <v>17.13</v>
      </c>
      <c r="Q41" s="5">
        <v>0</v>
      </c>
      <c r="R41" s="5">
        <v>44</v>
      </c>
      <c r="S41" s="5">
        <v>0</v>
      </c>
      <c r="T41" s="5">
        <v>0</v>
      </c>
      <c r="U41" s="5">
        <v>25</v>
      </c>
      <c r="V41" s="5">
        <v>0</v>
      </c>
      <c r="W41" s="5">
        <v>0</v>
      </c>
      <c r="X41" s="5">
        <v>0</v>
      </c>
      <c r="Y41" s="5" t="s">
        <v>142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112.7</v>
      </c>
      <c r="AG41" s="6" t="s">
        <v>143</v>
      </c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</row>
    <row r="42" spans="1:47" customFormat="1" x14ac:dyDescent="0.25">
      <c r="A42" s="4"/>
      <c r="B42" s="40">
        <f>SUBTOTAL(109,B30:B41)</f>
        <v>2403.5299999999997</v>
      </c>
      <c r="C42" s="40">
        <f t="shared" ref="C42:AG42" si="2">SUBTOTAL(109,C30:C41)</f>
        <v>211.06</v>
      </c>
      <c r="D42" s="40">
        <f t="shared" si="2"/>
        <v>2750</v>
      </c>
      <c r="E42" s="40">
        <f t="shared" si="2"/>
        <v>439.01</v>
      </c>
      <c r="F42" s="40">
        <f t="shared" si="2"/>
        <v>0</v>
      </c>
      <c r="G42" s="40">
        <f t="shared" si="2"/>
        <v>0</v>
      </c>
      <c r="H42" s="40">
        <f t="shared" si="2"/>
        <v>0</v>
      </c>
      <c r="I42" s="40">
        <f t="shared" si="2"/>
        <v>9159.98</v>
      </c>
      <c r="J42" s="40">
        <f t="shared" si="2"/>
        <v>33.659999999999997</v>
      </c>
      <c r="K42" s="40">
        <f t="shared" si="2"/>
        <v>0</v>
      </c>
      <c r="L42" s="40">
        <f t="shared" si="2"/>
        <v>0</v>
      </c>
      <c r="M42" s="40">
        <f t="shared" si="2"/>
        <v>45.21</v>
      </c>
      <c r="N42" s="40">
        <f t="shared" si="2"/>
        <v>122.56</v>
      </c>
      <c r="O42" s="40">
        <f t="shared" si="2"/>
        <v>0</v>
      </c>
      <c r="P42" s="40">
        <f t="shared" si="2"/>
        <v>30.549999999999997</v>
      </c>
      <c r="Q42" s="40">
        <f t="shared" si="2"/>
        <v>0</v>
      </c>
      <c r="R42" s="40">
        <f t="shared" si="2"/>
        <v>69.759999999999991</v>
      </c>
      <c r="S42" s="40">
        <f t="shared" si="2"/>
        <v>0</v>
      </c>
      <c r="T42" s="40">
        <f t="shared" si="2"/>
        <v>0</v>
      </c>
      <c r="U42" s="40">
        <f t="shared" si="2"/>
        <v>68</v>
      </c>
      <c r="V42" s="40">
        <f t="shared" si="2"/>
        <v>0</v>
      </c>
      <c r="W42" s="40">
        <f t="shared" si="2"/>
        <v>0</v>
      </c>
      <c r="X42" s="40">
        <f t="shared" si="2"/>
        <v>0</v>
      </c>
      <c r="Y42" s="40">
        <f t="shared" si="2"/>
        <v>4163621</v>
      </c>
      <c r="Z42" s="40">
        <f t="shared" si="2"/>
        <v>0</v>
      </c>
      <c r="AA42" s="40">
        <f t="shared" si="2"/>
        <v>1646</v>
      </c>
      <c r="AB42" s="40">
        <f t="shared" si="2"/>
        <v>0</v>
      </c>
      <c r="AC42" s="40">
        <f t="shared" si="2"/>
        <v>800</v>
      </c>
      <c r="AD42" s="40">
        <f t="shared" si="2"/>
        <v>0</v>
      </c>
      <c r="AE42" s="40">
        <f t="shared" si="2"/>
        <v>0</v>
      </c>
      <c r="AF42" s="40">
        <f t="shared" si="2"/>
        <v>558305.17999999993</v>
      </c>
      <c r="AG42" s="13">
        <f t="shared" si="2"/>
        <v>4735008.4700000007</v>
      </c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x14ac:dyDescent="0.25">
      <c r="A43" s="12" t="s">
        <v>36</v>
      </c>
      <c r="B43" s="5">
        <v>1470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962872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4000</v>
      </c>
      <c r="AG43" s="6">
        <v>968342</v>
      </c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</row>
    <row r="44" spans="1:47" x14ac:dyDescent="0.25">
      <c r="A44" s="12" t="s">
        <v>37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90</v>
      </c>
      <c r="V44" s="5">
        <v>0</v>
      </c>
      <c r="W44" s="5">
        <v>0</v>
      </c>
      <c r="X44" s="5">
        <v>0</v>
      </c>
      <c r="Y44" s="5">
        <v>698812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8000</v>
      </c>
      <c r="AG44" s="6">
        <v>706902</v>
      </c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</row>
    <row r="45" spans="1:47" x14ac:dyDescent="0.25">
      <c r="A45" s="12" t="s">
        <v>38</v>
      </c>
      <c r="B45" s="5">
        <v>817.7</v>
      </c>
      <c r="C45" s="5">
        <v>118.57</v>
      </c>
      <c r="D45" s="5">
        <v>0</v>
      </c>
      <c r="E45" s="5">
        <v>160.62</v>
      </c>
      <c r="F45" s="5">
        <v>0</v>
      </c>
      <c r="G45" s="5">
        <v>0</v>
      </c>
      <c r="H45" s="5">
        <v>0</v>
      </c>
      <c r="I45" s="5">
        <v>16021.22</v>
      </c>
      <c r="J45" s="5">
        <v>56.24</v>
      </c>
      <c r="K45" s="5">
        <v>0</v>
      </c>
      <c r="L45" s="5">
        <v>0</v>
      </c>
      <c r="M45" s="5">
        <v>30.59</v>
      </c>
      <c r="N45" s="5">
        <v>65.03</v>
      </c>
      <c r="O45" s="5">
        <v>0</v>
      </c>
      <c r="P45" s="5">
        <v>23.95</v>
      </c>
      <c r="Q45" s="5">
        <v>0</v>
      </c>
      <c r="R45" s="5">
        <v>38.590000000000003</v>
      </c>
      <c r="S45" s="5">
        <v>0</v>
      </c>
      <c r="T45" s="5">
        <v>0</v>
      </c>
      <c r="U45" s="5">
        <v>110</v>
      </c>
      <c r="V45" s="5">
        <v>0</v>
      </c>
      <c r="W45" s="5">
        <v>0</v>
      </c>
      <c r="X45" s="5">
        <v>0</v>
      </c>
      <c r="Y45" s="5">
        <v>544427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12841.86</v>
      </c>
      <c r="AG45" s="6">
        <v>574711.37</v>
      </c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</row>
    <row r="46" spans="1:47" x14ac:dyDescent="0.25">
      <c r="A46" s="12" t="s">
        <v>39</v>
      </c>
      <c r="B46" s="5">
        <v>134.34</v>
      </c>
      <c r="C46" s="5">
        <v>25.41</v>
      </c>
      <c r="D46" s="5">
        <v>0</v>
      </c>
      <c r="E46" s="5">
        <v>64.25</v>
      </c>
      <c r="F46" s="5">
        <v>0</v>
      </c>
      <c r="G46" s="5">
        <v>0</v>
      </c>
      <c r="H46" s="5">
        <v>0</v>
      </c>
      <c r="I46" s="5">
        <v>9400</v>
      </c>
      <c r="J46" s="5">
        <v>16.829999999999998</v>
      </c>
      <c r="K46" s="5">
        <v>0</v>
      </c>
      <c r="L46" s="5">
        <v>0</v>
      </c>
      <c r="M46" s="5">
        <v>0</v>
      </c>
      <c r="N46" s="5">
        <v>12.92</v>
      </c>
      <c r="O46" s="5">
        <v>0</v>
      </c>
      <c r="P46" s="5">
        <v>0</v>
      </c>
      <c r="Q46" s="5">
        <v>0</v>
      </c>
      <c r="R46" s="5">
        <v>6.63</v>
      </c>
      <c r="S46" s="5">
        <v>0</v>
      </c>
      <c r="T46" s="5">
        <v>0</v>
      </c>
      <c r="U46" s="5">
        <v>0</v>
      </c>
      <c r="V46" s="5">
        <v>19.5</v>
      </c>
      <c r="W46" s="5">
        <v>0</v>
      </c>
      <c r="X46" s="5">
        <v>0</v>
      </c>
      <c r="Y46" s="5">
        <v>257409.29</v>
      </c>
      <c r="Z46" s="5">
        <v>0</v>
      </c>
      <c r="AA46" s="5">
        <v>0</v>
      </c>
      <c r="AB46" s="5">
        <v>0</v>
      </c>
      <c r="AC46" s="5">
        <v>17.04</v>
      </c>
      <c r="AD46" s="5">
        <v>0</v>
      </c>
      <c r="AE46" s="5">
        <v>0</v>
      </c>
      <c r="AF46" s="5">
        <v>43536.02</v>
      </c>
      <c r="AG46" s="6">
        <v>310642.23</v>
      </c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</row>
    <row r="47" spans="1:47" x14ac:dyDescent="0.25">
      <c r="A47" s="12" t="s">
        <v>40</v>
      </c>
      <c r="B47" s="5">
        <v>1109.1600000000001</v>
      </c>
      <c r="C47" s="5">
        <v>54.48</v>
      </c>
      <c r="D47" s="5">
        <v>0</v>
      </c>
      <c r="E47" s="5">
        <v>167.04</v>
      </c>
      <c r="F47" s="5">
        <v>0</v>
      </c>
      <c r="G47" s="5">
        <v>0</v>
      </c>
      <c r="H47" s="5">
        <v>0</v>
      </c>
      <c r="I47" s="5">
        <v>0</v>
      </c>
      <c r="J47" s="5">
        <v>38.28</v>
      </c>
      <c r="K47" s="5">
        <v>0</v>
      </c>
      <c r="L47" s="5">
        <v>0</v>
      </c>
      <c r="M47" s="5">
        <v>29.18</v>
      </c>
      <c r="N47" s="5">
        <v>61.26</v>
      </c>
      <c r="O47" s="5">
        <v>0</v>
      </c>
      <c r="P47" s="5">
        <v>17.13</v>
      </c>
      <c r="Q47" s="5">
        <v>0</v>
      </c>
      <c r="R47" s="5">
        <v>8.9600000000000009</v>
      </c>
      <c r="S47" s="5">
        <v>30.18</v>
      </c>
      <c r="T47" s="5">
        <v>0</v>
      </c>
      <c r="U47" s="5">
        <v>0</v>
      </c>
      <c r="V47" s="5">
        <v>119.31</v>
      </c>
      <c r="W47" s="5">
        <v>0</v>
      </c>
      <c r="X47" s="5">
        <v>0</v>
      </c>
      <c r="Y47" s="5">
        <v>14874.7</v>
      </c>
      <c r="Z47" s="5">
        <v>0</v>
      </c>
      <c r="AA47" s="5">
        <v>0</v>
      </c>
      <c r="AB47" s="5">
        <v>0</v>
      </c>
      <c r="AC47" s="5">
        <v>82.55</v>
      </c>
      <c r="AD47" s="5">
        <v>0</v>
      </c>
      <c r="AE47" s="5">
        <v>0</v>
      </c>
      <c r="AF47" s="5">
        <v>82325.73</v>
      </c>
      <c r="AG47" s="6">
        <v>98917.96</v>
      </c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</row>
    <row r="48" spans="1:47" x14ac:dyDescent="0.25">
      <c r="A48" s="12" t="s">
        <v>41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61559.91</v>
      </c>
      <c r="AG48" s="6">
        <v>61559.91</v>
      </c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</row>
    <row r="49" spans="1:47" x14ac:dyDescent="0.25">
      <c r="A49" s="12" t="s">
        <v>42</v>
      </c>
      <c r="B49" s="5">
        <v>430.09</v>
      </c>
      <c r="C49" s="5">
        <v>67.959999999999994</v>
      </c>
      <c r="D49" s="5">
        <v>0</v>
      </c>
      <c r="E49" s="5">
        <v>97.35</v>
      </c>
      <c r="F49" s="5">
        <v>0</v>
      </c>
      <c r="G49" s="5">
        <v>0</v>
      </c>
      <c r="H49" s="5">
        <v>0</v>
      </c>
      <c r="I49" s="5">
        <v>0</v>
      </c>
      <c r="J49" s="5">
        <v>81</v>
      </c>
      <c r="K49" s="5">
        <v>0</v>
      </c>
      <c r="L49" s="5">
        <v>0</v>
      </c>
      <c r="M49" s="5">
        <v>29.2</v>
      </c>
      <c r="N49" s="5">
        <v>42.35</v>
      </c>
      <c r="O49" s="5">
        <v>0</v>
      </c>
      <c r="P49" s="5">
        <v>7.96</v>
      </c>
      <c r="Q49" s="5">
        <v>0</v>
      </c>
      <c r="R49" s="5">
        <v>10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75.599999999999994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74220.77</v>
      </c>
      <c r="AG49" s="6">
        <v>75062.28</v>
      </c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</row>
    <row r="50" spans="1:47" x14ac:dyDescent="0.25">
      <c r="A50" s="12" t="s">
        <v>43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86633.32</v>
      </c>
      <c r="AG50" s="6">
        <v>86633.32</v>
      </c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</row>
    <row r="51" spans="1:47" x14ac:dyDescent="0.25">
      <c r="A51" s="12" t="s">
        <v>44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7.2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86069.03</v>
      </c>
      <c r="AG51" s="6">
        <v>86076.23</v>
      </c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</row>
    <row r="52" spans="1:47" x14ac:dyDescent="0.25">
      <c r="A52" s="12" t="s">
        <v>45</v>
      </c>
      <c r="B52" s="5">
        <v>90</v>
      </c>
      <c r="C52" s="5">
        <v>88</v>
      </c>
      <c r="D52" s="5">
        <v>0</v>
      </c>
      <c r="E52" s="5">
        <v>39.6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5</v>
      </c>
      <c r="N52" s="5">
        <v>15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224478.1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83040.36</v>
      </c>
      <c r="AG52" s="6">
        <v>307756.06</v>
      </c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</row>
    <row r="53" spans="1:47" x14ac:dyDescent="0.25">
      <c r="A53" s="12" t="s">
        <v>46</v>
      </c>
      <c r="B53" s="5">
        <v>420.53</v>
      </c>
      <c r="C53" s="5">
        <v>66.19</v>
      </c>
      <c r="D53" s="5">
        <v>0</v>
      </c>
      <c r="E53" s="5">
        <v>133.66999999999999</v>
      </c>
      <c r="F53" s="5">
        <v>0</v>
      </c>
      <c r="G53" s="5">
        <v>0</v>
      </c>
      <c r="H53" s="5">
        <v>0</v>
      </c>
      <c r="I53" s="5">
        <v>101.55</v>
      </c>
      <c r="J53" s="5">
        <v>33.659999999999997</v>
      </c>
      <c r="K53" s="5">
        <v>0</v>
      </c>
      <c r="L53" s="5">
        <v>0</v>
      </c>
      <c r="M53" s="5">
        <v>13.14</v>
      </c>
      <c r="N53" s="5">
        <v>28.04</v>
      </c>
      <c r="O53" s="5">
        <v>0</v>
      </c>
      <c r="P53" s="5">
        <v>17.52</v>
      </c>
      <c r="Q53" s="5">
        <v>0</v>
      </c>
      <c r="R53" s="5">
        <v>16.28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891981.29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37270.720000000001</v>
      </c>
      <c r="AG53" s="6">
        <v>930082.59</v>
      </c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</row>
    <row r="54" spans="1:47" x14ac:dyDescent="0.25">
      <c r="A54" s="12" t="s">
        <v>47</v>
      </c>
      <c r="B54" s="5">
        <v>510</v>
      </c>
      <c r="C54" s="5">
        <v>50</v>
      </c>
      <c r="D54" s="5">
        <v>0</v>
      </c>
      <c r="E54" s="5">
        <v>112</v>
      </c>
      <c r="F54" s="5">
        <v>0</v>
      </c>
      <c r="G54" s="5">
        <v>0</v>
      </c>
      <c r="H54" s="5">
        <v>0</v>
      </c>
      <c r="I54" s="5">
        <v>34</v>
      </c>
      <c r="J54" s="5">
        <v>15</v>
      </c>
      <c r="K54" s="5">
        <v>0</v>
      </c>
      <c r="L54" s="5">
        <v>0</v>
      </c>
      <c r="M54" s="5">
        <v>20</v>
      </c>
      <c r="N54" s="5">
        <v>50</v>
      </c>
      <c r="O54" s="5">
        <v>0</v>
      </c>
      <c r="P54" s="5">
        <v>15.4</v>
      </c>
      <c r="Q54" s="5">
        <v>0</v>
      </c>
      <c r="R54" s="5">
        <v>4.9000000000000004</v>
      </c>
      <c r="S54" s="5">
        <v>0</v>
      </c>
      <c r="T54" s="5">
        <v>0</v>
      </c>
      <c r="U54" s="5">
        <v>0</v>
      </c>
      <c r="V54" s="5">
        <v>11.36</v>
      </c>
      <c r="W54" s="5">
        <v>0</v>
      </c>
      <c r="X54" s="5">
        <v>0</v>
      </c>
      <c r="Y54" s="5" t="s">
        <v>144</v>
      </c>
      <c r="Z54" s="5">
        <v>0</v>
      </c>
      <c r="AA54" s="5">
        <v>0</v>
      </c>
      <c r="AB54" s="5">
        <v>0</v>
      </c>
      <c r="AC54" s="5">
        <v>28.8</v>
      </c>
      <c r="AD54" s="5">
        <v>0</v>
      </c>
      <c r="AE54" s="5">
        <v>0</v>
      </c>
      <c r="AF54" s="5">
        <v>4757.4399999999996</v>
      </c>
      <c r="AG54" s="6" t="s">
        <v>145</v>
      </c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1:47" customFormat="1" x14ac:dyDescent="0.25">
      <c r="A55" s="4"/>
      <c r="B55" s="40">
        <f>SUBTOTAL(109,B43:B54)</f>
        <v>4981.82</v>
      </c>
      <c r="C55" s="40">
        <f t="shared" ref="C55:AG55" si="3">SUBTOTAL(109,C43:C54)</f>
        <v>470.60999999999996</v>
      </c>
      <c r="D55" s="40">
        <f t="shared" si="3"/>
        <v>0</v>
      </c>
      <c r="E55" s="40">
        <f t="shared" si="3"/>
        <v>774.53</v>
      </c>
      <c r="F55" s="40">
        <f t="shared" si="3"/>
        <v>0</v>
      </c>
      <c r="G55" s="40">
        <f t="shared" si="3"/>
        <v>0</v>
      </c>
      <c r="H55" s="40">
        <f t="shared" si="3"/>
        <v>0</v>
      </c>
      <c r="I55" s="40">
        <f t="shared" si="3"/>
        <v>25556.77</v>
      </c>
      <c r="J55" s="40">
        <f t="shared" si="3"/>
        <v>241.01</v>
      </c>
      <c r="K55" s="40">
        <f t="shared" si="3"/>
        <v>0</v>
      </c>
      <c r="L55" s="40">
        <f t="shared" si="3"/>
        <v>0</v>
      </c>
      <c r="M55" s="40">
        <f t="shared" si="3"/>
        <v>127.11</v>
      </c>
      <c r="N55" s="40">
        <f t="shared" si="3"/>
        <v>274.60000000000002</v>
      </c>
      <c r="O55" s="40">
        <f t="shared" si="3"/>
        <v>0</v>
      </c>
      <c r="P55" s="40">
        <f t="shared" si="3"/>
        <v>81.960000000000008</v>
      </c>
      <c r="Q55" s="40">
        <f t="shared" si="3"/>
        <v>0</v>
      </c>
      <c r="R55" s="40">
        <f t="shared" si="3"/>
        <v>85.360000000000014</v>
      </c>
      <c r="S55" s="40">
        <f t="shared" si="3"/>
        <v>30.18</v>
      </c>
      <c r="T55" s="40">
        <f t="shared" si="3"/>
        <v>0</v>
      </c>
      <c r="U55" s="40">
        <f t="shared" si="3"/>
        <v>207.2</v>
      </c>
      <c r="V55" s="40">
        <f t="shared" si="3"/>
        <v>150.17000000000002</v>
      </c>
      <c r="W55" s="40">
        <f t="shared" si="3"/>
        <v>0</v>
      </c>
      <c r="X55" s="40">
        <f t="shared" si="3"/>
        <v>0</v>
      </c>
      <c r="Y55" s="40">
        <f t="shared" si="3"/>
        <v>3594929.9800000004</v>
      </c>
      <c r="Z55" s="40">
        <f t="shared" si="3"/>
        <v>0</v>
      </c>
      <c r="AA55" s="40">
        <f t="shared" si="3"/>
        <v>0</v>
      </c>
      <c r="AB55" s="40">
        <f t="shared" si="3"/>
        <v>0</v>
      </c>
      <c r="AC55" s="40">
        <f t="shared" si="3"/>
        <v>128.39000000000001</v>
      </c>
      <c r="AD55" s="40">
        <f t="shared" si="3"/>
        <v>0</v>
      </c>
      <c r="AE55" s="40">
        <f t="shared" si="3"/>
        <v>0</v>
      </c>
      <c r="AF55" s="40">
        <f t="shared" si="3"/>
        <v>584255.15999999992</v>
      </c>
      <c r="AG55" s="13">
        <f t="shared" si="3"/>
        <v>4206685.95</v>
      </c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x14ac:dyDescent="0.25">
      <c r="A56" s="12" t="s">
        <v>48</v>
      </c>
      <c r="B56" s="5">
        <v>342</v>
      </c>
      <c r="C56" s="5">
        <v>90</v>
      </c>
      <c r="D56" s="5">
        <v>0</v>
      </c>
      <c r="E56" s="5">
        <v>125.4</v>
      </c>
      <c r="F56" s="5">
        <v>0</v>
      </c>
      <c r="G56" s="5">
        <v>0</v>
      </c>
      <c r="H56" s="5">
        <v>0</v>
      </c>
      <c r="I56" s="5">
        <v>17.5</v>
      </c>
      <c r="J56" s="5">
        <v>15</v>
      </c>
      <c r="K56" s="5">
        <v>0</v>
      </c>
      <c r="L56" s="5">
        <v>0</v>
      </c>
      <c r="M56" s="5">
        <v>15</v>
      </c>
      <c r="N56" s="5">
        <v>25.65</v>
      </c>
      <c r="O56" s="5">
        <v>22.75</v>
      </c>
      <c r="P56" s="5">
        <v>21</v>
      </c>
      <c r="Q56" s="5">
        <v>0</v>
      </c>
      <c r="R56" s="5">
        <v>9.8000000000000007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 t="s">
        <v>146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2500</v>
      </c>
      <c r="AG56" s="6" t="s">
        <v>147</v>
      </c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</row>
    <row r="57" spans="1:47" x14ac:dyDescent="0.25">
      <c r="A57" s="12" t="s">
        <v>49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22</v>
      </c>
      <c r="V57" s="5">
        <v>0</v>
      </c>
      <c r="W57" s="5">
        <v>0</v>
      </c>
      <c r="X57" s="5">
        <v>0</v>
      </c>
      <c r="Y57" s="5">
        <v>838150</v>
      </c>
      <c r="Z57" s="5">
        <v>0</v>
      </c>
      <c r="AA57" s="5">
        <v>0</v>
      </c>
      <c r="AB57" s="5">
        <v>0</v>
      </c>
      <c r="AC57" s="5">
        <v>0</v>
      </c>
      <c r="AD57" s="5">
        <v>120</v>
      </c>
      <c r="AE57" s="5">
        <v>0</v>
      </c>
      <c r="AF57" s="5">
        <v>5000</v>
      </c>
      <c r="AG57" s="6">
        <v>843292</v>
      </c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</row>
    <row r="58" spans="1:47" x14ac:dyDescent="0.25">
      <c r="A58" s="12" t="s">
        <v>50</v>
      </c>
      <c r="B58" s="5">
        <v>507</v>
      </c>
      <c r="C58" s="5">
        <v>53.4</v>
      </c>
      <c r="D58" s="5">
        <v>0</v>
      </c>
      <c r="E58" s="5">
        <v>129</v>
      </c>
      <c r="F58" s="5">
        <v>5500</v>
      </c>
      <c r="G58" s="5">
        <v>0</v>
      </c>
      <c r="H58" s="5">
        <v>0</v>
      </c>
      <c r="I58" s="5">
        <v>32.200000000000003</v>
      </c>
      <c r="J58" s="5">
        <v>30.6</v>
      </c>
      <c r="K58" s="5">
        <v>0</v>
      </c>
      <c r="L58" s="5">
        <v>0</v>
      </c>
      <c r="M58" s="5">
        <v>39.9</v>
      </c>
      <c r="N58" s="5">
        <v>35.6</v>
      </c>
      <c r="O58" s="5">
        <v>0</v>
      </c>
      <c r="P58" s="5">
        <v>16.399999999999999</v>
      </c>
      <c r="Q58" s="5">
        <v>0</v>
      </c>
      <c r="R58" s="5">
        <v>23.6</v>
      </c>
      <c r="S58" s="5">
        <v>48.27</v>
      </c>
      <c r="T58" s="5">
        <v>0</v>
      </c>
      <c r="U58" s="5">
        <v>89.4</v>
      </c>
      <c r="V58" s="5">
        <v>6.45</v>
      </c>
      <c r="W58" s="5">
        <v>0</v>
      </c>
      <c r="X58" s="5">
        <v>0</v>
      </c>
      <c r="Y58" s="5">
        <v>667997</v>
      </c>
      <c r="Z58" s="5">
        <v>0</v>
      </c>
      <c r="AA58" s="5">
        <v>0</v>
      </c>
      <c r="AB58" s="5">
        <v>0</v>
      </c>
      <c r="AC58" s="5">
        <v>14.8</v>
      </c>
      <c r="AD58" s="5">
        <v>144</v>
      </c>
      <c r="AE58" s="5">
        <v>0</v>
      </c>
      <c r="AF58" s="5">
        <v>7677.8</v>
      </c>
      <c r="AG58" s="6">
        <v>682345.42</v>
      </c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</row>
    <row r="59" spans="1:47" x14ac:dyDescent="0.25">
      <c r="A59" s="12" t="s">
        <v>51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3150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344282</v>
      </c>
      <c r="Z59" s="5">
        <v>0</v>
      </c>
      <c r="AA59" s="5">
        <v>0</v>
      </c>
      <c r="AB59" s="5">
        <v>0</v>
      </c>
      <c r="AC59" s="5">
        <v>0</v>
      </c>
      <c r="AD59" s="5">
        <v>96</v>
      </c>
      <c r="AE59" s="5">
        <v>0</v>
      </c>
      <c r="AF59" s="5">
        <v>42899.519999999997</v>
      </c>
      <c r="AG59" s="6">
        <v>390427.52</v>
      </c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</row>
    <row r="60" spans="1:47" x14ac:dyDescent="0.25">
      <c r="A60" s="12" t="s">
        <v>52</v>
      </c>
      <c r="B60" s="5">
        <v>573.45000000000005</v>
      </c>
      <c r="C60" s="5">
        <v>70.89</v>
      </c>
      <c r="D60" s="5">
        <v>0</v>
      </c>
      <c r="E60" s="5">
        <v>167.43</v>
      </c>
      <c r="F60" s="5">
        <v>0</v>
      </c>
      <c r="G60" s="5">
        <v>0</v>
      </c>
      <c r="H60" s="5">
        <v>0</v>
      </c>
      <c r="I60" s="5">
        <v>58862.52</v>
      </c>
      <c r="J60" s="5">
        <v>30.6</v>
      </c>
      <c r="K60" s="5">
        <v>0</v>
      </c>
      <c r="L60" s="5">
        <v>0</v>
      </c>
      <c r="M60" s="5">
        <v>26.7</v>
      </c>
      <c r="N60" s="5">
        <v>32.26</v>
      </c>
      <c r="O60" s="5">
        <v>0</v>
      </c>
      <c r="P60" s="5">
        <v>23.36</v>
      </c>
      <c r="Q60" s="5">
        <v>0</v>
      </c>
      <c r="R60" s="5">
        <v>26.55</v>
      </c>
      <c r="S60" s="5">
        <v>0</v>
      </c>
      <c r="T60" s="5">
        <v>0</v>
      </c>
      <c r="U60" s="5">
        <v>0</v>
      </c>
      <c r="V60" s="5">
        <v>0</v>
      </c>
      <c r="W60" s="5">
        <v>9.1999999999999993</v>
      </c>
      <c r="X60" s="5">
        <v>0</v>
      </c>
      <c r="Y60" s="5">
        <v>13686.7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61363.97</v>
      </c>
      <c r="AG60" s="6">
        <v>134873.63</v>
      </c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</row>
    <row r="61" spans="1:47" x14ac:dyDescent="0.25">
      <c r="A61" s="12" t="s">
        <v>53</v>
      </c>
      <c r="B61" s="5">
        <v>8065</v>
      </c>
      <c r="C61" s="5">
        <v>16.8</v>
      </c>
      <c r="D61" s="5">
        <v>0</v>
      </c>
      <c r="E61" s="5">
        <v>16.25</v>
      </c>
      <c r="F61" s="5">
        <v>0</v>
      </c>
      <c r="G61" s="5">
        <v>0</v>
      </c>
      <c r="H61" s="5">
        <v>0</v>
      </c>
      <c r="I61" s="5">
        <v>5000</v>
      </c>
      <c r="J61" s="5">
        <v>9.35</v>
      </c>
      <c r="K61" s="5">
        <v>0</v>
      </c>
      <c r="L61" s="5">
        <v>0</v>
      </c>
      <c r="M61" s="5">
        <v>5</v>
      </c>
      <c r="N61" s="5">
        <v>0</v>
      </c>
      <c r="O61" s="5">
        <v>10</v>
      </c>
      <c r="P61" s="5">
        <v>3.5</v>
      </c>
      <c r="Q61" s="5">
        <v>0</v>
      </c>
      <c r="R61" s="5">
        <v>3.5</v>
      </c>
      <c r="S61" s="5">
        <v>0</v>
      </c>
      <c r="T61" s="5">
        <v>0</v>
      </c>
      <c r="U61" s="5">
        <v>7.65</v>
      </c>
      <c r="V61" s="5">
        <v>3.25</v>
      </c>
      <c r="W61" s="5">
        <v>0</v>
      </c>
      <c r="X61" s="5">
        <v>0</v>
      </c>
      <c r="Y61" s="5">
        <v>11.5</v>
      </c>
      <c r="Z61" s="5">
        <v>0</v>
      </c>
      <c r="AA61" s="5">
        <v>0</v>
      </c>
      <c r="AB61" s="5">
        <v>0</v>
      </c>
      <c r="AC61" s="5">
        <v>5</v>
      </c>
      <c r="AD61" s="5">
        <v>0</v>
      </c>
      <c r="AE61" s="5">
        <v>0</v>
      </c>
      <c r="AF61" s="5">
        <v>59578.52</v>
      </c>
      <c r="AG61" s="6">
        <v>72735.320000000007</v>
      </c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</row>
    <row r="62" spans="1:47" x14ac:dyDescent="0.25">
      <c r="A62" s="12" t="s">
        <v>54</v>
      </c>
      <c r="B62" s="5">
        <v>448.67</v>
      </c>
      <c r="C62" s="5">
        <v>58.94</v>
      </c>
      <c r="D62" s="5">
        <v>0</v>
      </c>
      <c r="E62" s="5">
        <v>190.26</v>
      </c>
      <c r="F62" s="5">
        <v>0</v>
      </c>
      <c r="G62" s="5">
        <v>0</v>
      </c>
      <c r="H62" s="5">
        <v>0</v>
      </c>
      <c r="I62" s="5">
        <v>46.9</v>
      </c>
      <c r="J62" s="5">
        <v>45.9</v>
      </c>
      <c r="K62" s="5">
        <v>0</v>
      </c>
      <c r="L62" s="5">
        <v>0</v>
      </c>
      <c r="M62" s="5">
        <v>24.45</v>
      </c>
      <c r="N62" s="5">
        <v>35.840000000000003</v>
      </c>
      <c r="O62" s="5">
        <v>0</v>
      </c>
      <c r="P62" s="5">
        <v>15.58</v>
      </c>
      <c r="Q62" s="5">
        <v>0</v>
      </c>
      <c r="R62" s="5">
        <v>39</v>
      </c>
      <c r="S62" s="5">
        <v>79.22</v>
      </c>
      <c r="T62" s="5">
        <v>0</v>
      </c>
      <c r="U62" s="5">
        <v>0</v>
      </c>
      <c r="V62" s="5">
        <v>19.350000000000001</v>
      </c>
      <c r="W62" s="5">
        <v>0</v>
      </c>
      <c r="X62" s="5">
        <v>3.06</v>
      </c>
      <c r="Y62" s="5">
        <v>333.56</v>
      </c>
      <c r="Z62" s="5">
        <v>0</v>
      </c>
      <c r="AA62" s="5">
        <v>4</v>
      </c>
      <c r="AB62" s="5">
        <v>0</v>
      </c>
      <c r="AC62" s="5">
        <v>28.85</v>
      </c>
      <c r="AD62" s="5">
        <v>11.81</v>
      </c>
      <c r="AE62" s="5">
        <v>0</v>
      </c>
      <c r="AF62" s="5">
        <v>61460.75</v>
      </c>
      <c r="AG62" s="6">
        <v>62846.14</v>
      </c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</row>
    <row r="63" spans="1:47" x14ac:dyDescent="0.25">
      <c r="A63" s="12" t="s">
        <v>55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5700</v>
      </c>
      <c r="AF63" s="5">
        <v>62914.86</v>
      </c>
      <c r="AG63" s="6">
        <v>68614.86</v>
      </c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</row>
    <row r="64" spans="1:47" x14ac:dyDescent="0.25">
      <c r="A64" s="12" t="s">
        <v>56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73.319999999999993</v>
      </c>
      <c r="AE64" s="5">
        <v>0</v>
      </c>
      <c r="AF64" s="5">
        <v>65696.97</v>
      </c>
      <c r="AG64" s="6">
        <v>65770.289999999994</v>
      </c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</row>
    <row r="65" spans="1:47" x14ac:dyDescent="0.25">
      <c r="A65" s="12" t="s">
        <v>57</v>
      </c>
      <c r="B65" s="5">
        <v>802.5</v>
      </c>
      <c r="C65" s="5">
        <v>121.2</v>
      </c>
      <c r="D65" s="5">
        <v>0</v>
      </c>
      <c r="E65" s="5">
        <v>179.3</v>
      </c>
      <c r="F65" s="5">
        <v>0</v>
      </c>
      <c r="G65" s="5">
        <v>0</v>
      </c>
      <c r="H65" s="5">
        <v>0</v>
      </c>
      <c r="I65" s="5">
        <v>0</v>
      </c>
      <c r="J65" s="5">
        <v>91.8</v>
      </c>
      <c r="K65" s="5">
        <v>0</v>
      </c>
      <c r="L65" s="5">
        <v>0</v>
      </c>
      <c r="M65" s="5">
        <v>14.16</v>
      </c>
      <c r="N65" s="5">
        <v>77.7</v>
      </c>
      <c r="O65" s="5">
        <v>0</v>
      </c>
      <c r="P65" s="5">
        <v>36.9</v>
      </c>
      <c r="Q65" s="5">
        <v>0</v>
      </c>
      <c r="R65" s="5">
        <v>46.8</v>
      </c>
      <c r="S65" s="5">
        <v>129.13999999999999</v>
      </c>
      <c r="T65" s="5">
        <v>3.02</v>
      </c>
      <c r="U65" s="5">
        <v>0</v>
      </c>
      <c r="V65" s="5">
        <v>44.72</v>
      </c>
      <c r="W65" s="5">
        <v>0</v>
      </c>
      <c r="X65" s="5">
        <v>0</v>
      </c>
      <c r="Y65" s="5">
        <v>540644.66</v>
      </c>
      <c r="Z65" s="5">
        <v>0</v>
      </c>
      <c r="AA65" s="5">
        <v>0</v>
      </c>
      <c r="AB65" s="5">
        <v>0</v>
      </c>
      <c r="AC65" s="5">
        <v>0</v>
      </c>
      <c r="AD65" s="5">
        <v>398.16</v>
      </c>
      <c r="AE65" s="5">
        <v>0</v>
      </c>
      <c r="AF65" s="5">
        <v>61573.14</v>
      </c>
      <c r="AG65" s="6">
        <v>604163.19999999995</v>
      </c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</row>
    <row r="66" spans="1:47" x14ac:dyDescent="0.25">
      <c r="A66" s="12" t="s">
        <v>58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793916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46393.96</v>
      </c>
      <c r="AG66" s="6">
        <v>840309.96</v>
      </c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</row>
    <row r="67" spans="1:47" x14ac:dyDescent="0.25">
      <c r="A67" s="12" t="s">
        <v>59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831993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9750</v>
      </c>
      <c r="AG67" s="6">
        <v>841743</v>
      </c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</row>
    <row r="68" spans="1:47" customFormat="1" x14ac:dyDescent="0.25">
      <c r="A68" s="4"/>
      <c r="B68" s="40">
        <f>SUBTOTAL(109,B56:B67)</f>
        <v>10738.62</v>
      </c>
      <c r="C68" s="40">
        <f t="shared" ref="C68:AG68" si="4">SUBTOTAL(109,C56:C67)</f>
        <v>411.23</v>
      </c>
      <c r="D68" s="40">
        <f t="shared" si="4"/>
        <v>0</v>
      </c>
      <c r="E68" s="40">
        <f t="shared" si="4"/>
        <v>807.6400000000001</v>
      </c>
      <c r="F68" s="40">
        <f t="shared" si="4"/>
        <v>5500</v>
      </c>
      <c r="G68" s="40">
        <f t="shared" si="4"/>
        <v>0</v>
      </c>
      <c r="H68" s="40">
        <f t="shared" si="4"/>
        <v>0</v>
      </c>
      <c r="I68" s="40">
        <f t="shared" si="4"/>
        <v>67109.119999999995</v>
      </c>
      <c r="J68" s="40">
        <f t="shared" si="4"/>
        <v>223.25</v>
      </c>
      <c r="K68" s="40">
        <f t="shared" si="4"/>
        <v>0</v>
      </c>
      <c r="L68" s="40">
        <f t="shared" si="4"/>
        <v>0</v>
      </c>
      <c r="M68" s="40">
        <f t="shared" si="4"/>
        <v>125.21</v>
      </c>
      <c r="N68" s="40">
        <f t="shared" si="4"/>
        <v>207.05</v>
      </c>
      <c r="O68" s="40">
        <f t="shared" si="4"/>
        <v>32.75</v>
      </c>
      <c r="P68" s="40">
        <f t="shared" si="4"/>
        <v>116.73999999999998</v>
      </c>
      <c r="Q68" s="40">
        <f t="shared" si="4"/>
        <v>0</v>
      </c>
      <c r="R68" s="40">
        <f t="shared" si="4"/>
        <v>149.25</v>
      </c>
      <c r="S68" s="40">
        <f t="shared" si="4"/>
        <v>256.63</v>
      </c>
      <c r="T68" s="40">
        <f t="shared" si="4"/>
        <v>3.02</v>
      </c>
      <c r="U68" s="40">
        <f t="shared" si="4"/>
        <v>119.05000000000001</v>
      </c>
      <c r="V68" s="40">
        <f t="shared" si="4"/>
        <v>73.77</v>
      </c>
      <c r="W68" s="40">
        <f t="shared" si="4"/>
        <v>9.1999999999999993</v>
      </c>
      <c r="X68" s="40">
        <f t="shared" si="4"/>
        <v>3.06</v>
      </c>
      <c r="Y68" s="40">
        <f t="shared" si="4"/>
        <v>4031014.42</v>
      </c>
      <c r="Z68" s="40">
        <f t="shared" si="4"/>
        <v>0</v>
      </c>
      <c r="AA68" s="40">
        <f t="shared" si="4"/>
        <v>4</v>
      </c>
      <c r="AB68" s="40">
        <f t="shared" si="4"/>
        <v>0</v>
      </c>
      <c r="AC68" s="40">
        <f t="shared" si="4"/>
        <v>48.650000000000006</v>
      </c>
      <c r="AD68" s="40">
        <f t="shared" si="4"/>
        <v>843.29</v>
      </c>
      <c r="AE68" s="40">
        <f t="shared" si="4"/>
        <v>5700</v>
      </c>
      <c r="AF68" s="40">
        <f t="shared" si="4"/>
        <v>486809.49000000005</v>
      </c>
      <c r="AG68" s="13">
        <f t="shared" si="4"/>
        <v>4607121.34</v>
      </c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</row>
    <row r="69" spans="1:47" x14ac:dyDescent="0.25">
      <c r="A69" s="12" t="s">
        <v>60</v>
      </c>
      <c r="B69" s="5">
        <v>4028</v>
      </c>
      <c r="C69" s="5">
        <v>70.8</v>
      </c>
      <c r="D69" s="5">
        <v>0</v>
      </c>
      <c r="E69" s="5">
        <v>252</v>
      </c>
      <c r="F69" s="5">
        <v>0</v>
      </c>
      <c r="G69" s="5">
        <v>0</v>
      </c>
      <c r="H69" s="5">
        <v>0</v>
      </c>
      <c r="I69" s="5">
        <v>0</v>
      </c>
      <c r="J69" s="5">
        <v>61.2</v>
      </c>
      <c r="K69" s="5">
        <v>0</v>
      </c>
      <c r="L69" s="5">
        <v>0</v>
      </c>
      <c r="M69" s="5">
        <v>20.8</v>
      </c>
      <c r="N69" s="5">
        <v>52</v>
      </c>
      <c r="O69" s="5">
        <v>0</v>
      </c>
      <c r="P69" s="5">
        <v>20.5</v>
      </c>
      <c r="Q69" s="5">
        <v>0</v>
      </c>
      <c r="R69" s="5">
        <v>39.6</v>
      </c>
      <c r="S69" s="5">
        <v>0</v>
      </c>
      <c r="T69" s="5">
        <v>0</v>
      </c>
      <c r="U69" s="5">
        <v>0</v>
      </c>
      <c r="V69" s="5">
        <v>19.8</v>
      </c>
      <c r="W69" s="5">
        <v>0</v>
      </c>
      <c r="X69" s="5">
        <v>0</v>
      </c>
      <c r="Y69" s="5">
        <v>772659.19999999995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22.95</v>
      </c>
      <c r="AG69" s="6">
        <v>777246.85</v>
      </c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</row>
    <row r="70" spans="1:47" x14ac:dyDescent="0.25">
      <c r="A70" s="12" t="s">
        <v>61</v>
      </c>
      <c r="B70" s="5">
        <v>3450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40</v>
      </c>
      <c r="V70" s="5">
        <v>0</v>
      </c>
      <c r="W70" s="5">
        <v>0</v>
      </c>
      <c r="X70" s="5">
        <v>0</v>
      </c>
      <c r="Y70" s="5">
        <v>535568.5</v>
      </c>
      <c r="Z70" s="5">
        <v>0</v>
      </c>
      <c r="AA70" s="5">
        <v>0</v>
      </c>
      <c r="AB70" s="5">
        <v>0</v>
      </c>
      <c r="AC70" s="5">
        <v>0</v>
      </c>
      <c r="AD70" s="5">
        <v>40</v>
      </c>
      <c r="AE70" s="5">
        <v>0</v>
      </c>
      <c r="AF70" s="5">
        <v>3990</v>
      </c>
      <c r="AG70" s="6">
        <v>543088.5</v>
      </c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</row>
    <row r="71" spans="1:47" x14ac:dyDescent="0.25">
      <c r="A71" s="12" t="s">
        <v>62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45</v>
      </c>
      <c r="V71" s="5">
        <v>0</v>
      </c>
      <c r="W71" s="5">
        <v>0</v>
      </c>
      <c r="X71" s="5">
        <v>0</v>
      </c>
      <c r="Y71" s="5">
        <v>274710</v>
      </c>
      <c r="Z71" s="5">
        <v>0</v>
      </c>
      <c r="AA71" s="5">
        <v>0</v>
      </c>
      <c r="AB71" s="5">
        <v>0</v>
      </c>
      <c r="AC71" s="5">
        <v>0</v>
      </c>
      <c r="AD71" s="5">
        <v>162</v>
      </c>
      <c r="AE71" s="5">
        <v>0</v>
      </c>
      <c r="AF71" s="5">
        <v>23080</v>
      </c>
      <c r="AG71" s="6">
        <v>297997</v>
      </c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</row>
    <row r="72" spans="1:47" x14ac:dyDescent="0.25">
      <c r="A72" s="12" t="s">
        <v>63</v>
      </c>
      <c r="B72" s="5">
        <v>90</v>
      </c>
      <c r="C72" s="5">
        <v>70.2</v>
      </c>
      <c r="D72" s="5">
        <v>0</v>
      </c>
      <c r="E72" s="5">
        <v>90</v>
      </c>
      <c r="F72" s="5">
        <v>128</v>
      </c>
      <c r="G72" s="5">
        <v>0</v>
      </c>
      <c r="H72" s="5">
        <v>0</v>
      </c>
      <c r="I72" s="5">
        <v>80</v>
      </c>
      <c r="J72" s="5">
        <v>55.45</v>
      </c>
      <c r="K72" s="5">
        <v>91.8</v>
      </c>
      <c r="L72" s="5">
        <v>43.75</v>
      </c>
      <c r="M72" s="5">
        <v>0</v>
      </c>
      <c r="N72" s="5">
        <v>0</v>
      </c>
      <c r="O72" s="5">
        <v>72</v>
      </c>
      <c r="P72" s="5">
        <v>26</v>
      </c>
      <c r="Q72" s="5">
        <v>0</v>
      </c>
      <c r="R72" s="5">
        <v>24</v>
      </c>
      <c r="S72" s="5">
        <v>135</v>
      </c>
      <c r="T72" s="5">
        <v>124</v>
      </c>
      <c r="U72" s="5">
        <v>120.6</v>
      </c>
      <c r="V72" s="5">
        <v>12</v>
      </c>
      <c r="W72" s="5">
        <v>10.5</v>
      </c>
      <c r="X72" s="5">
        <v>0</v>
      </c>
      <c r="Y72" s="5">
        <v>12460</v>
      </c>
      <c r="Z72" s="5">
        <v>0</v>
      </c>
      <c r="AA72" s="5">
        <v>175.6</v>
      </c>
      <c r="AB72" s="5">
        <v>15</v>
      </c>
      <c r="AC72" s="5">
        <v>0</v>
      </c>
      <c r="AD72" s="5">
        <v>45</v>
      </c>
      <c r="AE72" s="5">
        <v>0</v>
      </c>
      <c r="AF72" s="5">
        <v>50521.11</v>
      </c>
      <c r="AG72" s="6">
        <v>64390.01</v>
      </c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</row>
    <row r="73" spans="1:47" x14ac:dyDescent="0.25">
      <c r="A73" s="12" t="s">
        <v>64</v>
      </c>
      <c r="B73" s="5">
        <v>3375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154</v>
      </c>
      <c r="AE73" s="5">
        <v>0</v>
      </c>
      <c r="AF73" s="5">
        <v>79370.009999999995</v>
      </c>
      <c r="AG73" s="6">
        <v>82899.009999999995</v>
      </c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</row>
    <row r="74" spans="1:47" x14ac:dyDescent="0.25">
      <c r="A74" s="12" t="s">
        <v>65</v>
      </c>
      <c r="B74" s="5">
        <v>6787.5</v>
      </c>
      <c r="C74" s="5">
        <v>159.13999999999999</v>
      </c>
      <c r="D74" s="5">
        <v>0</v>
      </c>
      <c r="E74" s="5">
        <v>232</v>
      </c>
      <c r="F74" s="5">
        <v>224</v>
      </c>
      <c r="G74" s="5">
        <v>6.5</v>
      </c>
      <c r="H74" s="5">
        <v>0</v>
      </c>
      <c r="I74" s="5">
        <v>6656</v>
      </c>
      <c r="J74" s="5">
        <v>5.52</v>
      </c>
      <c r="K74" s="5">
        <v>134.25</v>
      </c>
      <c r="L74" s="5">
        <v>49.9</v>
      </c>
      <c r="M74" s="5">
        <v>0</v>
      </c>
      <c r="N74" s="5">
        <v>0</v>
      </c>
      <c r="O74" s="5">
        <v>102</v>
      </c>
      <c r="P74" s="5">
        <v>98.99</v>
      </c>
      <c r="Q74" s="5">
        <v>643.75</v>
      </c>
      <c r="R74" s="5">
        <v>35.82</v>
      </c>
      <c r="S74" s="5">
        <v>0</v>
      </c>
      <c r="T74" s="5">
        <v>0</v>
      </c>
      <c r="U74" s="5">
        <v>0</v>
      </c>
      <c r="V74" s="5">
        <v>0</v>
      </c>
      <c r="W74" s="5">
        <v>20.399999999999999</v>
      </c>
      <c r="X74" s="5">
        <v>0</v>
      </c>
      <c r="Y74" s="5">
        <v>0</v>
      </c>
      <c r="Z74" s="5">
        <v>5.96</v>
      </c>
      <c r="AA74" s="5">
        <v>136</v>
      </c>
      <c r="AB74" s="5">
        <v>0</v>
      </c>
      <c r="AC74" s="5">
        <v>33.5</v>
      </c>
      <c r="AD74" s="5">
        <v>0</v>
      </c>
      <c r="AE74" s="5">
        <v>7.25</v>
      </c>
      <c r="AF74" s="5">
        <v>82541.350000000006</v>
      </c>
      <c r="AG74" s="6">
        <v>97879.83</v>
      </c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</row>
    <row r="75" spans="1:47" x14ac:dyDescent="0.25">
      <c r="A75" s="12" t="s">
        <v>66</v>
      </c>
      <c r="B75" s="5">
        <v>8640.2000000000007</v>
      </c>
      <c r="C75" s="5">
        <v>28.8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6500</v>
      </c>
      <c r="J75" s="5">
        <v>8.82</v>
      </c>
      <c r="K75" s="5">
        <v>15.15</v>
      </c>
      <c r="L75" s="5">
        <v>0</v>
      </c>
      <c r="M75" s="5">
        <v>6.55</v>
      </c>
      <c r="N75" s="5">
        <v>31.2</v>
      </c>
      <c r="O75" s="5">
        <v>0</v>
      </c>
      <c r="P75" s="5">
        <v>0</v>
      </c>
      <c r="Q75" s="5">
        <v>0</v>
      </c>
      <c r="R75" s="5">
        <v>15</v>
      </c>
      <c r="S75" s="5">
        <v>0</v>
      </c>
      <c r="T75" s="5">
        <v>0</v>
      </c>
      <c r="U75" s="5">
        <v>0</v>
      </c>
      <c r="V75" s="5">
        <v>4.95</v>
      </c>
      <c r="W75" s="5">
        <v>0</v>
      </c>
      <c r="X75" s="5">
        <v>0</v>
      </c>
      <c r="Y75" s="5">
        <v>75.5</v>
      </c>
      <c r="Z75" s="5">
        <v>0</v>
      </c>
      <c r="AA75" s="5">
        <v>0</v>
      </c>
      <c r="AB75" s="5">
        <v>0</v>
      </c>
      <c r="AC75" s="5">
        <v>0</v>
      </c>
      <c r="AD75" s="5">
        <v>72.349999999999994</v>
      </c>
      <c r="AE75" s="5">
        <v>0</v>
      </c>
      <c r="AF75" s="5">
        <v>94033.99</v>
      </c>
      <c r="AG75" s="6">
        <v>109432.51</v>
      </c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</row>
    <row r="76" spans="1:47" x14ac:dyDescent="0.25">
      <c r="A76" s="12" t="s">
        <v>67</v>
      </c>
      <c r="B76" s="5">
        <v>510</v>
      </c>
      <c r="C76" s="5">
        <v>65.599999999999994</v>
      </c>
      <c r="D76" s="5">
        <v>0</v>
      </c>
      <c r="E76" s="5">
        <v>72</v>
      </c>
      <c r="F76" s="5">
        <v>0</v>
      </c>
      <c r="G76" s="5">
        <v>84</v>
      </c>
      <c r="H76" s="5">
        <v>0</v>
      </c>
      <c r="I76" s="5">
        <v>28.8</v>
      </c>
      <c r="J76" s="5">
        <v>22.05</v>
      </c>
      <c r="K76" s="5">
        <v>81.55</v>
      </c>
      <c r="L76" s="5">
        <v>0</v>
      </c>
      <c r="M76" s="5">
        <v>19.649999999999999</v>
      </c>
      <c r="N76" s="5">
        <v>56.88</v>
      </c>
      <c r="O76" s="5">
        <v>0</v>
      </c>
      <c r="P76" s="5">
        <v>23.6</v>
      </c>
      <c r="Q76" s="5">
        <v>0</v>
      </c>
      <c r="R76" s="5">
        <v>30</v>
      </c>
      <c r="S76" s="5">
        <v>0</v>
      </c>
      <c r="T76" s="5">
        <v>0</v>
      </c>
      <c r="U76" s="5">
        <v>0</v>
      </c>
      <c r="V76" s="5">
        <v>19.5</v>
      </c>
      <c r="W76" s="5">
        <v>11.52</v>
      </c>
      <c r="X76" s="5">
        <v>0</v>
      </c>
      <c r="Y76" s="5">
        <v>111</v>
      </c>
      <c r="Z76" s="5">
        <v>0</v>
      </c>
      <c r="AA76" s="5">
        <v>0</v>
      </c>
      <c r="AB76" s="5">
        <v>5.3</v>
      </c>
      <c r="AC76" s="5">
        <v>28.8</v>
      </c>
      <c r="AD76" s="5">
        <v>0</v>
      </c>
      <c r="AE76" s="5">
        <v>0</v>
      </c>
      <c r="AF76" s="5">
        <v>73564.92</v>
      </c>
      <c r="AG76" s="6">
        <v>74735.17</v>
      </c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</row>
    <row r="77" spans="1:47" x14ac:dyDescent="0.25">
      <c r="A77" s="12" t="s">
        <v>68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88</v>
      </c>
      <c r="AE77" s="5">
        <v>0</v>
      </c>
      <c r="AF77" s="5">
        <v>86686.68</v>
      </c>
      <c r="AG77" s="6">
        <v>86774.68</v>
      </c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</row>
    <row r="78" spans="1:47" x14ac:dyDescent="0.25">
      <c r="A78" s="12" t="s">
        <v>69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20094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625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111453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58164.74</v>
      </c>
      <c r="AG78" s="6">
        <v>190336.74</v>
      </c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</row>
    <row r="79" spans="1:47" x14ac:dyDescent="0.25">
      <c r="A79" s="12" t="s">
        <v>70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663057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38211.199999999997</v>
      </c>
      <c r="AG79" s="10">
        <v>701268.2</v>
      </c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</row>
    <row r="80" spans="1:47" x14ac:dyDescent="0.25">
      <c r="A80" s="12" t="s">
        <v>71</v>
      </c>
      <c r="B80" s="5">
        <v>0</v>
      </c>
      <c r="C80" s="5">
        <v>28.21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15.01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7.51</v>
      </c>
      <c r="X80" s="5">
        <v>0</v>
      </c>
      <c r="Y80" s="5">
        <v>946593.2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23067.8</v>
      </c>
      <c r="AG80" s="10">
        <v>969711.73</v>
      </c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</row>
    <row r="81" spans="1:47" customFormat="1" x14ac:dyDescent="0.25">
      <c r="A81" s="4"/>
      <c r="B81" s="40">
        <f>SUBTOTAL(109,B69:B80)</f>
        <v>26880.7</v>
      </c>
      <c r="C81" s="40">
        <f t="shared" ref="C81:AG81" si="5">SUBTOTAL(109,C69:C80)</f>
        <v>422.74999999999994</v>
      </c>
      <c r="D81" s="40">
        <f t="shared" si="5"/>
        <v>0</v>
      </c>
      <c r="E81" s="40">
        <f t="shared" si="5"/>
        <v>646</v>
      </c>
      <c r="F81" s="40">
        <f t="shared" si="5"/>
        <v>352</v>
      </c>
      <c r="G81" s="40">
        <f t="shared" si="5"/>
        <v>90.5</v>
      </c>
      <c r="H81" s="40">
        <f t="shared" si="5"/>
        <v>0</v>
      </c>
      <c r="I81" s="40">
        <f t="shared" si="5"/>
        <v>33358.800000000003</v>
      </c>
      <c r="J81" s="40">
        <f t="shared" si="5"/>
        <v>153.04000000000002</v>
      </c>
      <c r="K81" s="40">
        <f t="shared" si="5"/>
        <v>322.75</v>
      </c>
      <c r="L81" s="40">
        <f t="shared" si="5"/>
        <v>93.65</v>
      </c>
      <c r="M81" s="40">
        <f t="shared" si="5"/>
        <v>47</v>
      </c>
      <c r="N81" s="40">
        <f t="shared" si="5"/>
        <v>140.08000000000001</v>
      </c>
      <c r="O81" s="40">
        <f t="shared" si="5"/>
        <v>189.01</v>
      </c>
      <c r="P81" s="40">
        <f t="shared" si="5"/>
        <v>169.09</v>
      </c>
      <c r="Q81" s="40">
        <f t="shared" si="5"/>
        <v>1268.75</v>
      </c>
      <c r="R81" s="40">
        <f t="shared" si="5"/>
        <v>144.42000000000002</v>
      </c>
      <c r="S81" s="40">
        <f t="shared" si="5"/>
        <v>135</v>
      </c>
      <c r="T81" s="40">
        <f t="shared" si="5"/>
        <v>124</v>
      </c>
      <c r="U81" s="40">
        <f t="shared" si="5"/>
        <v>205.6</v>
      </c>
      <c r="V81" s="40">
        <f t="shared" si="5"/>
        <v>56.25</v>
      </c>
      <c r="W81" s="40">
        <f t="shared" si="5"/>
        <v>49.93</v>
      </c>
      <c r="X81" s="40">
        <f t="shared" si="5"/>
        <v>0</v>
      </c>
      <c r="Y81" s="40">
        <f t="shared" si="5"/>
        <v>3316687.4000000004</v>
      </c>
      <c r="Z81" s="40">
        <f t="shared" si="5"/>
        <v>5.96</v>
      </c>
      <c r="AA81" s="40">
        <f t="shared" si="5"/>
        <v>311.60000000000002</v>
      </c>
      <c r="AB81" s="40">
        <f t="shared" si="5"/>
        <v>20.3</v>
      </c>
      <c r="AC81" s="40">
        <f t="shared" si="5"/>
        <v>62.3</v>
      </c>
      <c r="AD81" s="40">
        <f t="shared" si="5"/>
        <v>561.35</v>
      </c>
      <c r="AE81" s="40">
        <f t="shared" si="5"/>
        <v>7.25</v>
      </c>
      <c r="AF81" s="40">
        <f t="shared" si="5"/>
        <v>613254.75</v>
      </c>
      <c r="AG81" s="13">
        <f t="shared" si="5"/>
        <v>3995760.23</v>
      </c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</row>
    <row r="82" spans="1:47" x14ac:dyDescent="0.25">
      <c r="A82" s="12" t="s">
        <v>244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736415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13927</v>
      </c>
      <c r="AG82" s="6">
        <v>750342</v>
      </c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</row>
    <row r="83" spans="1:47" x14ac:dyDescent="0.25">
      <c r="A83" s="12" t="s">
        <v>246</v>
      </c>
      <c r="B83" s="14">
        <v>28</v>
      </c>
      <c r="C83" s="14">
        <v>445.29</v>
      </c>
      <c r="D83" s="5">
        <v>0</v>
      </c>
      <c r="E83" s="14">
        <v>245.85</v>
      </c>
      <c r="F83" s="14">
        <v>96</v>
      </c>
      <c r="G83" s="5">
        <v>0</v>
      </c>
      <c r="H83" s="5">
        <v>0</v>
      </c>
      <c r="I83" s="14">
        <v>68.5</v>
      </c>
      <c r="J83" s="14">
        <v>27.1</v>
      </c>
      <c r="K83" s="22" t="s">
        <v>247</v>
      </c>
      <c r="L83" s="14">
        <v>21.8</v>
      </c>
      <c r="M83" s="5">
        <v>0</v>
      </c>
      <c r="N83" s="5">
        <v>0</v>
      </c>
      <c r="O83" s="14">
        <v>52.78</v>
      </c>
      <c r="P83" s="14">
        <v>76.510000000000005</v>
      </c>
      <c r="Q83" s="14">
        <v>666</v>
      </c>
      <c r="R83" s="14">
        <v>62.28</v>
      </c>
      <c r="S83" s="5">
        <v>0</v>
      </c>
      <c r="T83" s="5">
        <v>0</v>
      </c>
      <c r="U83" s="14">
        <v>2.4</v>
      </c>
      <c r="V83" s="5">
        <v>0</v>
      </c>
      <c r="W83" s="14">
        <v>23.16</v>
      </c>
      <c r="X83" s="5">
        <v>0</v>
      </c>
      <c r="Y83" s="14">
        <v>491276.97</v>
      </c>
      <c r="Z83" s="5">
        <v>0</v>
      </c>
      <c r="AA83" s="5">
        <v>0</v>
      </c>
      <c r="AB83" s="5">
        <v>0</v>
      </c>
      <c r="AC83" s="5">
        <v>0</v>
      </c>
      <c r="AD83" s="14">
        <v>52.6</v>
      </c>
      <c r="AE83" s="14">
        <v>71.349999999999994</v>
      </c>
      <c r="AF83" s="14">
        <v>9767.7999999999993</v>
      </c>
      <c r="AG83" s="14">
        <v>53214.16</v>
      </c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</row>
    <row r="84" spans="1:47" x14ac:dyDescent="0.25">
      <c r="A84" s="12" t="s">
        <v>250</v>
      </c>
      <c r="B84" s="14">
        <v>80</v>
      </c>
      <c r="C84" s="14">
        <v>76.56</v>
      </c>
      <c r="D84" s="5">
        <v>0</v>
      </c>
      <c r="E84" s="14">
        <v>149.4</v>
      </c>
      <c r="F84" s="14">
        <v>75</v>
      </c>
      <c r="G84" s="5">
        <v>0</v>
      </c>
      <c r="H84" s="5">
        <v>0</v>
      </c>
      <c r="I84" s="14">
        <v>60.4</v>
      </c>
      <c r="J84" s="14">
        <v>24.9</v>
      </c>
      <c r="K84" s="22" t="s">
        <v>251</v>
      </c>
      <c r="L84" s="14">
        <v>128.08000000000001</v>
      </c>
      <c r="M84" s="5">
        <v>0</v>
      </c>
      <c r="N84" s="14">
        <v>19</v>
      </c>
      <c r="O84" s="14">
        <v>45</v>
      </c>
      <c r="P84" s="14">
        <v>99.44</v>
      </c>
      <c r="Q84" s="5">
        <v>0</v>
      </c>
      <c r="R84" s="14">
        <v>10</v>
      </c>
      <c r="S84" s="14">
        <v>34.799999999999997</v>
      </c>
      <c r="T84" s="5">
        <v>0</v>
      </c>
      <c r="U84" s="5">
        <v>0</v>
      </c>
      <c r="V84" s="14">
        <v>17.600000000000001</v>
      </c>
      <c r="W84" s="14">
        <v>2.1</v>
      </c>
      <c r="X84" s="5">
        <v>0</v>
      </c>
      <c r="Y84" s="14">
        <v>531828</v>
      </c>
      <c r="Z84" s="5">
        <v>0</v>
      </c>
      <c r="AA84" s="14">
        <v>59.1</v>
      </c>
      <c r="AB84" s="5">
        <v>0</v>
      </c>
      <c r="AC84" s="5">
        <v>0</v>
      </c>
      <c r="AD84" s="14">
        <v>22.5</v>
      </c>
      <c r="AE84" s="5">
        <v>0</v>
      </c>
      <c r="AF84" s="14">
        <v>34905.1</v>
      </c>
      <c r="AG84" s="14">
        <v>567744.30000000005</v>
      </c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</row>
    <row r="85" spans="1:47" x14ac:dyDescent="0.25">
      <c r="A85" s="12" t="s">
        <v>254</v>
      </c>
      <c r="B85" s="14">
        <v>253.68</v>
      </c>
      <c r="C85" s="14">
        <v>186.57</v>
      </c>
      <c r="D85" s="14">
        <v>0</v>
      </c>
      <c r="E85" s="14">
        <v>65.8</v>
      </c>
      <c r="F85" s="14">
        <v>23</v>
      </c>
      <c r="G85" s="14">
        <v>0</v>
      </c>
      <c r="H85" s="14">
        <v>0</v>
      </c>
      <c r="I85" s="14">
        <v>40</v>
      </c>
      <c r="J85" s="14">
        <v>7.12</v>
      </c>
      <c r="K85" s="22" t="s">
        <v>255</v>
      </c>
      <c r="L85" s="14">
        <v>24.2</v>
      </c>
      <c r="M85" s="14">
        <v>230</v>
      </c>
      <c r="N85" s="14">
        <v>0</v>
      </c>
      <c r="O85" s="14">
        <v>70.8</v>
      </c>
      <c r="P85" s="14">
        <v>112.8</v>
      </c>
      <c r="Q85" s="14">
        <v>0</v>
      </c>
      <c r="R85" s="14">
        <v>82.8</v>
      </c>
      <c r="S85" s="14">
        <v>0</v>
      </c>
      <c r="T85" s="14">
        <v>0</v>
      </c>
      <c r="U85" s="14">
        <v>0</v>
      </c>
      <c r="V85" s="14">
        <v>0</v>
      </c>
      <c r="W85" s="14">
        <v>125.36</v>
      </c>
      <c r="X85" s="14">
        <v>0</v>
      </c>
      <c r="Y85" s="14">
        <v>227475</v>
      </c>
      <c r="Z85" s="14">
        <v>15</v>
      </c>
      <c r="AA85" s="14">
        <v>30</v>
      </c>
      <c r="AB85" s="14">
        <v>0</v>
      </c>
      <c r="AC85" s="14">
        <v>0</v>
      </c>
      <c r="AD85" s="14">
        <v>22.27</v>
      </c>
      <c r="AE85" s="14">
        <v>0</v>
      </c>
      <c r="AF85" s="14">
        <v>61655.5</v>
      </c>
      <c r="AG85" s="14">
        <v>290467.90000000002</v>
      </c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</row>
    <row r="86" spans="1:47" x14ac:dyDescent="0.25">
      <c r="A86" s="12" t="s">
        <v>257</v>
      </c>
      <c r="B86" s="14">
        <v>985.12</v>
      </c>
      <c r="C86" s="14">
        <v>625.55999999999995</v>
      </c>
      <c r="D86" s="14">
        <v>0</v>
      </c>
      <c r="E86" s="14">
        <v>487.2</v>
      </c>
      <c r="F86" s="14">
        <v>57.6</v>
      </c>
      <c r="G86" s="14">
        <v>0</v>
      </c>
      <c r="H86" s="14">
        <v>0</v>
      </c>
      <c r="I86" s="14">
        <v>15546.82</v>
      </c>
      <c r="J86" s="14">
        <v>141.97999999999999</v>
      </c>
      <c r="K86" s="14">
        <v>168.86</v>
      </c>
      <c r="L86" s="14">
        <v>12.5</v>
      </c>
      <c r="M86" s="14">
        <v>180</v>
      </c>
      <c r="N86" s="14">
        <v>0</v>
      </c>
      <c r="O86" s="14">
        <v>478.1</v>
      </c>
      <c r="P86" s="14">
        <v>322.63</v>
      </c>
      <c r="Q86" s="14">
        <v>37</v>
      </c>
      <c r="R86" s="14">
        <v>77.97</v>
      </c>
      <c r="S86" s="14">
        <v>115.6</v>
      </c>
      <c r="T86" s="14">
        <v>0</v>
      </c>
      <c r="U86" s="14">
        <v>81.2</v>
      </c>
      <c r="V86" s="14">
        <v>0</v>
      </c>
      <c r="W86" s="14">
        <v>84</v>
      </c>
      <c r="X86" s="14">
        <v>0</v>
      </c>
      <c r="Y86" s="14">
        <v>25760.2</v>
      </c>
      <c r="Z86" s="14">
        <v>673.35</v>
      </c>
      <c r="AA86" s="14">
        <v>26.4</v>
      </c>
      <c r="AB86" s="14">
        <v>0</v>
      </c>
      <c r="AC86" s="14">
        <v>0</v>
      </c>
      <c r="AD86" s="14">
        <v>181.1</v>
      </c>
      <c r="AE86" s="14">
        <v>156.46</v>
      </c>
      <c r="AF86" s="14">
        <v>43995.5</v>
      </c>
      <c r="AG86" s="14">
        <v>90195.15</v>
      </c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</row>
    <row r="87" spans="1:47" x14ac:dyDescent="0.25">
      <c r="A87" s="12" t="s">
        <v>262</v>
      </c>
      <c r="B87" s="14">
        <v>1260.28</v>
      </c>
      <c r="C87" s="14">
        <v>444.79</v>
      </c>
      <c r="D87" s="14">
        <v>19.2</v>
      </c>
      <c r="E87" s="14">
        <v>359.6</v>
      </c>
      <c r="F87" s="14">
        <v>82.5</v>
      </c>
      <c r="G87" s="14">
        <v>0</v>
      </c>
      <c r="H87" s="14">
        <v>0</v>
      </c>
      <c r="I87" s="14">
        <v>78.3</v>
      </c>
      <c r="J87" s="14">
        <v>69.05</v>
      </c>
      <c r="K87" s="22" t="s">
        <v>265</v>
      </c>
      <c r="L87" s="14">
        <v>597.6</v>
      </c>
      <c r="M87" s="14">
        <v>222</v>
      </c>
      <c r="N87" s="14">
        <v>0</v>
      </c>
      <c r="O87" s="14">
        <v>265.35000000000002</v>
      </c>
      <c r="P87" s="14">
        <v>139.6</v>
      </c>
      <c r="Q87" s="14">
        <v>293.68</v>
      </c>
      <c r="R87" s="14">
        <v>106.8</v>
      </c>
      <c r="S87" s="14">
        <v>198.6</v>
      </c>
      <c r="T87" s="14">
        <v>116.18</v>
      </c>
      <c r="U87" s="14">
        <v>40.25</v>
      </c>
      <c r="V87" s="14">
        <v>35.200000000000003</v>
      </c>
      <c r="W87" s="14">
        <v>91.92</v>
      </c>
      <c r="X87" s="14">
        <v>0</v>
      </c>
      <c r="Y87" s="14">
        <v>139.87</v>
      </c>
      <c r="Z87" s="14">
        <v>0</v>
      </c>
      <c r="AA87" s="14">
        <v>174.06</v>
      </c>
      <c r="AB87" s="14">
        <v>0</v>
      </c>
      <c r="AC87" s="14">
        <v>0</v>
      </c>
      <c r="AD87" s="14">
        <v>80.83</v>
      </c>
      <c r="AE87" s="14">
        <v>0</v>
      </c>
      <c r="AF87" s="14">
        <v>69815.399999999994</v>
      </c>
      <c r="AG87" s="14">
        <v>74804.759999999995</v>
      </c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</row>
    <row r="88" spans="1:47" x14ac:dyDescent="0.25">
      <c r="A88" s="12" t="s">
        <v>266</v>
      </c>
      <c r="B88" s="14">
        <v>303</v>
      </c>
      <c r="C88" s="14">
        <v>248.35</v>
      </c>
      <c r="D88" s="14">
        <v>0</v>
      </c>
      <c r="E88" s="14">
        <v>386.6</v>
      </c>
      <c r="F88" s="14">
        <v>144</v>
      </c>
      <c r="G88" s="14">
        <v>0</v>
      </c>
      <c r="H88" s="14">
        <v>0</v>
      </c>
      <c r="I88" s="14">
        <v>97</v>
      </c>
      <c r="J88" s="14">
        <v>65.27</v>
      </c>
      <c r="K88" s="14">
        <v>25.5</v>
      </c>
      <c r="L88" s="14">
        <v>18</v>
      </c>
      <c r="M88" s="14">
        <v>150</v>
      </c>
      <c r="N88" s="14">
        <v>0</v>
      </c>
      <c r="O88" s="14">
        <v>164.73</v>
      </c>
      <c r="P88" s="14">
        <v>187.6</v>
      </c>
      <c r="Q88" s="14">
        <v>21.25</v>
      </c>
      <c r="R88" s="14">
        <v>49.8</v>
      </c>
      <c r="S88" s="14">
        <v>0</v>
      </c>
      <c r="T88" s="14">
        <v>85.5</v>
      </c>
      <c r="U88" s="14">
        <v>0</v>
      </c>
      <c r="V88" s="14">
        <v>0</v>
      </c>
      <c r="W88" s="14">
        <v>45.03</v>
      </c>
      <c r="X88" s="14">
        <v>0</v>
      </c>
      <c r="Y88" s="14">
        <v>56.3</v>
      </c>
      <c r="Z88" s="14">
        <v>151.13999999999999</v>
      </c>
      <c r="AA88" s="14">
        <v>236.14</v>
      </c>
      <c r="AB88" s="14">
        <v>0</v>
      </c>
      <c r="AC88" s="14">
        <v>0</v>
      </c>
      <c r="AD88" s="14">
        <v>221.6</v>
      </c>
      <c r="AE88" s="14">
        <v>0</v>
      </c>
      <c r="AF88" s="14">
        <v>77107.06</v>
      </c>
      <c r="AG88" s="14">
        <v>79763.87</v>
      </c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</row>
    <row r="89" spans="1:47" x14ac:dyDescent="0.25">
      <c r="A89" s="12" t="s">
        <v>268</v>
      </c>
      <c r="B89" s="14">
        <v>929.78</v>
      </c>
      <c r="C89" s="14">
        <v>339.98</v>
      </c>
      <c r="D89" s="14">
        <v>0</v>
      </c>
      <c r="E89" s="14">
        <v>148.19999999999999</v>
      </c>
      <c r="F89" s="14">
        <v>94.8</v>
      </c>
      <c r="G89" s="14">
        <v>0</v>
      </c>
      <c r="H89" s="14">
        <v>0</v>
      </c>
      <c r="I89" s="14">
        <v>103.8</v>
      </c>
      <c r="J89" s="14">
        <v>7.15</v>
      </c>
      <c r="K89" s="14">
        <v>49</v>
      </c>
      <c r="L89" s="14">
        <v>34.9</v>
      </c>
      <c r="M89" s="14">
        <v>0</v>
      </c>
      <c r="N89" s="14">
        <v>0</v>
      </c>
      <c r="O89" s="14">
        <v>310.18</v>
      </c>
      <c r="P89" s="14">
        <v>65.78</v>
      </c>
      <c r="Q89" s="14">
        <v>655.29</v>
      </c>
      <c r="R89" s="14">
        <v>74.599999999999994</v>
      </c>
      <c r="S89" s="14">
        <v>0</v>
      </c>
      <c r="T89" s="14">
        <v>108.9</v>
      </c>
      <c r="U89" s="14">
        <v>29.1</v>
      </c>
      <c r="V89" s="14">
        <v>0</v>
      </c>
      <c r="W89" s="14">
        <v>88.04</v>
      </c>
      <c r="X89" s="14">
        <v>123.26</v>
      </c>
      <c r="Y89" s="14">
        <v>12.5</v>
      </c>
      <c r="Z89" s="14">
        <v>0</v>
      </c>
      <c r="AA89" s="14">
        <v>138.28</v>
      </c>
      <c r="AB89" s="14">
        <v>0</v>
      </c>
      <c r="AC89" s="14">
        <v>0</v>
      </c>
      <c r="AD89" s="14">
        <v>570.55999999999995</v>
      </c>
      <c r="AE89" s="14">
        <v>127.31</v>
      </c>
      <c r="AF89" s="14">
        <v>87051.26</v>
      </c>
      <c r="AG89" s="14">
        <v>91062.67</v>
      </c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</row>
    <row r="90" spans="1:47" x14ac:dyDescent="0.25">
      <c r="A90" s="12" t="s">
        <v>269</v>
      </c>
      <c r="B90" s="22">
        <v>69.3</v>
      </c>
      <c r="C90" s="22">
        <v>76.75</v>
      </c>
      <c r="D90" s="22">
        <v>0</v>
      </c>
      <c r="E90" s="22">
        <v>60</v>
      </c>
      <c r="F90" s="22">
        <v>0</v>
      </c>
      <c r="G90" s="22">
        <v>0</v>
      </c>
      <c r="H90" s="22">
        <v>0</v>
      </c>
      <c r="I90" s="22">
        <v>33</v>
      </c>
      <c r="J90" s="22">
        <v>0</v>
      </c>
      <c r="K90" s="22" t="s">
        <v>270</v>
      </c>
      <c r="L90" s="22">
        <v>0</v>
      </c>
      <c r="M90" s="22">
        <v>287.5</v>
      </c>
      <c r="N90" s="22">
        <v>0</v>
      </c>
      <c r="O90" s="22">
        <v>0</v>
      </c>
      <c r="P90" s="22">
        <v>72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 s="22">
        <v>75</v>
      </c>
      <c r="X90" s="22">
        <v>0</v>
      </c>
      <c r="Y90" s="22">
        <v>0</v>
      </c>
      <c r="Z90" s="22">
        <v>0</v>
      </c>
      <c r="AA90" s="22">
        <v>0</v>
      </c>
      <c r="AB90" s="22">
        <v>0</v>
      </c>
      <c r="AC90" s="22">
        <v>0</v>
      </c>
      <c r="AD90" s="22">
        <v>0</v>
      </c>
      <c r="AE90" s="22">
        <v>0</v>
      </c>
      <c r="AF90" s="22">
        <v>110882.91</v>
      </c>
      <c r="AG90" s="22">
        <v>111731.46</v>
      </c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</row>
    <row r="91" spans="1:47" x14ac:dyDescent="0.25">
      <c r="A91" s="12" t="s">
        <v>271</v>
      </c>
      <c r="B91" s="14">
        <v>1302.4000000000001</v>
      </c>
      <c r="C91" s="14">
        <v>547.5</v>
      </c>
      <c r="D91" s="14">
        <v>0</v>
      </c>
      <c r="E91" s="14">
        <v>530.5</v>
      </c>
      <c r="F91" s="14">
        <v>307.2</v>
      </c>
      <c r="G91" s="14">
        <v>0</v>
      </c>
      <c r="H91" s="14">
        <v>0</v>
      </c>
      <c r="I91" s="14">
        <v>151.6</v>
      </c>
      <c r="J91" s="14">
        <v>9.9</v>
      </c>
      <c r="K91" s="14">
        <v>576.67999999999995</v>
      </c>
      <c r="L91" s="14">
        <v>58.32</v>
      </c>
      <c r="M91" s="14">
        <v>104</v>
      </c>
      <c r="N91" s="14">
        <v>0</v>
      </c>
      <c r="O91" s="14">
        <v>302</v>
      </c>
      <c r="P91" s="14">
        <v>135.5</v>
      </c>
      <c r="Q91" s="14">
        <v>85.3</v>
      </c>
      <c r="R91" s="14">
        <v>52.8</v>
      </c>
      <c r="S91" s="14">
        <v>144.5</v>
      </c>
      <c r="T91" s="14">
        <v>0.66</v>
      </c>
      <c r="U91" s="14">
        <v>125.6</v>
      </c>
      <c r="V91" s="14">
        <v>0</v>
      </c>
      <c r="W91" s="14">
        <v>50</v>
      </c>
      <c r="X91" s="14">
        <v>0</v>
      </c>
      <c r="Y91" s="14">
        <v>71774.12</v>
      </c>
      <c r="Z91" s="14">
        <v>0</v>
      </c>
      <c r="AA91" s="14">
        <v>43.8</v>
      </c>
      <c r="AB91" s="14">
        <v>0</v>
      </c>
      <c r="AC91" s="14">
        <v>0</v>
      </c>
      <c r="AD91" s="14">
        <v>0</v>
      </c>
      <c r="AE91" s="14">
        <v>26</v>
      </c>
      <c r="AF91" s="14">
        <v>82184.740000000005</v>
      </c>
      <c r="AG91" s="14">
        <v>158513.12</v>
      </c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</row>
    <row r="92" spans="1:47" x14ac:dyDescent="0.25">
      <c r="A92" s="12" t="s">
        <v>272</v>
      </c>
      <c r="B92" s="14">
        <v>499</v>
      </c>
      <c r="C92" s="14">
        <v>258.2</v>
      </c>
      <c r="D92" s="14">
        <v>0</v>
      </c>
      <c r="E92" s="14">
        <v>262.5</v>
      </c>
      <c r="F92" s="14">
        <v>70</v>
      </c>
      <c r="G92" s="14">
        <v>0</v>
      </c>
      <c r="H92" s="14">
        <v>0</v>
      </c>
      <c r="I92" s="14">
        <v>15162.2</v>
      </c>
      <c r="J92" s="14">
        <v>0</v>
      </c>
      <c r="K92" s="22" t="s">
        <v>273</v>
      </c>
      <c r="L92" s="14">
        <v>54</v>
      </c>
      <c r="M92" s="14">
        <v>287.5</v>
      </c>
      <c r="N92" s="14">
        <v>0</v>
      </c>
      <c r="O92" s="14">
        <v>36</v>
      </c>
      <c r="P92" s="14">
        <v>218.36</v>
      </c>
      <c r="Q92" s="14">
        <v>1969.4</v>
      </c>
      <c r="R92" s="14">
        <v>22</v>
      </c>
      <c r="S92" s="14">
        <v>39.6</v>
      </c>
      <c r="T92" s="14">
        <v>0</v>
      </c>
      <c r="U92" s="14">
        <v>0</v>
      </c>
      <c r="V92" s="14">
        <v>19.600000000000001</v>
      </c>
      <c r="W92" s="14">
        <v>72</v>
      </c>
      <c r="X92" s="14">
        <v>0</v>
      </c>
      <c r="Y92" s="14">
        <v>171275.6</v>
      </c>
      <c r="Z92" s="14">
        <v>0</v>
      </c>
      <c r="AA92" s="14">
        <v>71.260000000000005</v>
      </c>
      <c r="AB92" s="14">
        <v>0</v>
      </c>
      <c r="AC92" s="14">
        <v>0</v>
      </c>
      <c r="AD92" s="14">
        <v>373.4</v>
      </c>
      <c r="AE92" s="14">
        <v>151.12</v>
      </c>
      <c r="AF92" s="14">
        <v>63152.5</v>
      </c>
      <c r="AG92" s="14">
        <v>254362.8</v>
      </c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</row>
    <row r="93" spans="1:47" ht="15.75" thickBot="1" x14ac:dyDescent="0.3">
      <c r="A93" s="12" t="s">
        <v>274</v>
      </c>
      <c r="B93" s="22">
        <v>297</v>
      </c>
      <c r="C93" s="22">
        <v>172.02</v>
      </c>
      <c r="D93" s="22">
        <v>0</v>
      </c>
      <c r="E93" s="22">
        <v>261.95999999999998</v>
      </c>
      <c r="F93" s="22">
        <v>136</v>
      </c>
      <c r="G93" s="22">
        <v>0</v>
      </c>
      <c r="H93" s="22">
        <v>0</v>
      </c>
      <c r="I93" s="22">
        <v>15066.8</v>
      </c>
      <c r="J93" s="22">
        <v>11.55</v>
      </c>
      <c r="K93" s="22" t="s">
        <v>275</v>
      </c>
      <c r="L93" s="22">
        <v>45.7</v>
      </c>
      <c r="M93" s="22">
        <v>0</v>
      </c>
      <c r="N93" s="22">
        <v>0</v>
      </c>
      <c r="O93" s="22">
        <v>49.2</v>
      </c>
      <c r="P93" s="22">
        <v>58.01</v>
      </c>
      <c r="Q93" s="22">
        <v>643.75</v>
      </c>
      <c r="R93" s="22">
        <v>38</v>
      </c>
      <c r="S93" s="22">
        <v>0</v>
      </c>
      <c r="T93" s="22">
        <v>134.44999999999999</v>
      </c>
      <c r="U93" s="22">
        <v>40.25</v>
      </c>
      <c r="V93" s="22">
        <v>0</v>
      </c>
      <c r="W93" s="22">
        <v>23.75</v>
      </c>
      <c r="X93" s="22">
        <v>0</v>
      </c>
      <c r="Y93" s="22">
        <v>349200</v>
      </c>
      <c r="Z93" s="22">
        <v>264</v>
      </c>
      <c r="AA93" s="22">
        <v>190.35</v>
      </c>
      <c r="AB93" s="22">
        <v>0</v>
      </c>
      <c r="AC93" s="22">
        <v>0</v>
      </c>
      <c r="AD93" s="22">
        <v>0</v>
      </c>
      <c r="AE93" s="22">
        <v>0</v>
      </c>
      <c r="AF93" s="22">
        <v>53154.2</v>
      </c>
      <c r="AG93" s="22">
        <v>419828.99</v>
      </c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</row>
    <row r="94" spans="1:47" ht="15.75" thickTop="1" x14ac:dyDescent="0.25">
      <c r="A94" s="12"/>
      <c r="B94" s="65">
        <f>SUBTOTAL(109,B82:B93)</f>
        <v>6007.5599999999995</v>
      </c>
      <c r="C94" s="65">
        <f t="shared" ref="C94:AG94" si="6">SUBTOTAL(109,C82:C93)</f>
        <v>3421.5699999999997</v>
      </c>
      <c r="D94" s="65">
        <f t="shared" si="6"/>
        <v>19.2</v>
      </c>
      <c r="E94" s="65">
        <f t="shared" si="6"/>
        <v>2957.6099999999997</v>
      </c>
      <c r="F94" s="65">
        <f t="shared" si="6"/>
        <v>1086.0999999999999</v>
      </c>
      <c r="G94" s="65">
        <f t="shared" si="6"/>
        <v>0</v>
      </c>
      <c r="H94" s="65">
        <f t="shared" si="6"/>
        <v>0</v>
      </c>
      <c r="I94" s="65">
        <f t="shared" si="6"/>
        <v>46408.42</v>
      </c>
      <c r="J94" s="65">
        <f t="shared" si="6"/>
        <v>364.01999999999992</v>
      </c>
      <c r="K94" s="65">
        <f t="shared" si="6"/>
        <v>820.04</v>
      </c>
      <c r="L94" s="65">
        <f t="shared" si="6"/>
        <v>995.10000000000014</v>
      </c>
      <c r="M94" s="65">
        <f t="shared" si="6"/>
        <v>1461</v>
      </c>
      <c r="N94" s="65">
        <f t="shared" si="6"/>
        <v>19</v>
      </c>
      <c r="O94" s="65">
        <f t="shared" si="6"/>
        <v>1774.14</v>
      </c>
      <c r="P94" s="65">
        <f t="shared" si="6"/>
        <v>1488.2300000000002</v>
      </c>
      <c r="Q94" s="65">
        <f t="shared" si="6"/>
        <v>4371.67</v>
      </c>
      <c r="R94" s="65">
        <f t="shared" si="6"/>
        <v>577.04999999999995</v>
      </c>
      <c r="S94" s="65">
        <f t="shared" si="6"/>
        <v>533.1</v>
      </c>
      <c r="T94" s="65">
        <f t="shared" si="6"/>
        <v>445.69000000000005</v>
      </c>
      <c r="U94" s="65">
        <f t="shared" si="6"/>
        <v>318.8</v>
      </c>
      <c r="V94" s="65">
        <f t="shared" si="6"/>
        <v>72.400000000000006</v>
      </c>
      <c r="W94" s="65">
        <f t="shared" si="6"/>
        <v>680.36000000000013</v>
      </c>
      <c r="X94" s="65">
        <f t="shared" si="6"/>
        <v>123.26</v>
      </c>
      <c r="Y94" s="65">
        <f t="shared" si="6"/>
        <v>2605213.56</v>
      </c>
      <c r="Z94" s="65">
        <f t="shared" si="6"/>
        <v>1103.49</v>
      </c>
      <c r="AA94" s="65">
        <f t="shared" si="6"/>
        <v>969.39</v>
      </c>
      <c r="AB94" s="65">
        <f t="shared" si="6"/>
        <v>0</v>
      </c>
      <c r="AC94" s="65">
        <f t="shared" si="6"/>
        <v>0</v>
      </c>
      <c r="AD94" s="65">
        <f t="shared" si="6"/>
        <v>1524.8600000000001</v>
      </c>
      <c r="AE94" s="65">
        <f t="shared" si="6"/>
        <v>532.24</v>
      </c>
      <c r="AF94" s="65">
        <f t="shared" si="6"/>
        <v>707598.97</v>
      </c>
      <c r="AG94" s="66">
        <f t="shared" si="6"/>
        <v>2942031.1799999997</v>
      </c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</row>
    <row r="95" spans="1:47" x14ac:dyDescent="0.25">
      <c r="A95" s="47" t="s">
        <v>277</v>
      </c>
      <c r="B95" s="9">
        <v>108</v>
      </c>
      <c r="C95" s="9">
        <v>36</v>
      </c>
      <c r="D95" s="9">
        <v>0</v>
      </c>
      <c r="E95" s="9">
        <v>72</v>
      </c>
      <c r="F95" s="9">
        <v>0</v>
      </c>
      <c r="G95" s="9">
        <v>0</v>
      </c>
      <c r="H95" s="9">
        <v>0</v>
      </c>
      <c r="I95" s="9">
        <v>57.75</v>
      </c>
      <c r="J95" s="9">
        <v>0</v>
      </c>
      <c r="K95" s="22" t="s">
        <v>278</v>
      </c>
      <c r="L95" s="9">
        <v>0</v>
      </c>
      <c r="M95" s="9">
        <v>264.5</v>
      </c>
      <c r="N95" s="9">
        <v>0</v>
      </c>
      <c r="O95" s="9">
        <v>0</v>
      </c>
      <c r="P95" s="9">
        <v>81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36.299999999999997</v>
      </c>
      <c r="X95" s="9">
        <v>0</v>
      </c>
      <c r="Y95" s="9">
        <v>395200</v>
      </c>
      <c r="Z95" s="9">
        <v>0</v>
      </c>
      <c r="AA95" s="9">
        <v>148.69999999999999</v>
      </c>
      <c r="AB95" s="9">
        <v>0</v>
      </c>
      <c r="AC95" s="9">
        <v>0</v>
      </c>
      <c r="AD95" s="9">
        <v>0</v>
      </c>
      <c r="AE95" s="9">
        <v>0</v>
      </c>
      <c r="AF95" s="9">
        <v>32758.77</v>
      </c>
      <c r="AG95" s="9">
        <v>428997.92</v>
      </c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</row>
    <row r="96" spans="1:47" x14ac:dyDescent="0.25">
      <c r="A96" s="47" t="s">
        <v>279</v>
      </c>
      <c r="B96" s="9">
        <v>445.5</v>
      </c>
      <c r="C96" s="9">
        <v>411.53</v>
      </c>
      <c r="D96" s="9">
        <v>0</v>
      </c>
      <c r="E96" s="9">
        <v>370.02</v>
      </c>
      <c r="F96" s="9">
        <v>0</v>
      </c>
      <c r="G96" s="9">
        <v>0</v>
      </c>
      <c r="H96" s="9">
        <v>0</v>
      </c>
      <c r="I96" s="9">
        <v>127.68</v>
      </c>
      <c r="J96" s="9">
        <v>2.16</v>
      </c>
      <c r="K96" s="9">
        <v>114.03</v>
      </c>
      <c r="L96" s="9">
        <v>53.4</v>
      </c>
      <c r="M96" s="9">
        <v>368</v>
      </c>
      <c r="N96" s="9">
        <v>0</v>
      </c>
      <c r="O96" s="9">
        <v>151.19999999999999</v>
      </c>
      <c r="P96" s="9">
        <v>98.58</v>
      </c>
      <c r="Q96" s="9">
        <v>642.79999999999995</v>
      </c>
      <c r="R96" s="9">
        <v>6.6</v>
      </c>
      <c r="S96" s="9">
        <v>0</v>
      </c>
      <c r="T96" s="9">
        <v>0</v>
      </c>
      <c r="U96" s="9">
        <v>63.65</v>
      </c>
      <c r="V96" s="9">
        <v>0</v>
      </c>
      <c r="W96" s="9">
        <v>89.4</v>
      </c>
      <c r="X96" s="9">
        <v>0</v>
      </c>
      <c r="Y96" s="9">
        <v>252258.8</v>
      </c>
      <c r="Z96" s="9">
        <v>0</v>
      </c>
      <c r="AA96" s="9">
        <v>493.84</v>
      </c>
      <c r="AB96" s="9">
        <v>0</v>
      </c>
      <c r="AC96" s="9">
        <v>0</v>
      </c>
      <c r="AD96" s="9">
        <v>0</v>
      </c>
      <c r="AE96" s="9">
        <v>40.9</v>
      </c>
      <c r="AF96" s="9">
        <v>29358.799999999999</v>
      </c>
      <c r="AG96" s="9">
        <v>285096.89</v>
      </c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</row>
    <row r="97" spans="1:47" x14ac:dyDescent="0.25">
      <c r="A97" s="47" t="s">
        <v>283</v>
      </c>
      <c r="B97" s="9">
        <v>931.5</v>
      </c>
      <c r="C97" s="9">
        <v>547.16999999999996</v>
      </c>
      <c r="D97" s="9">
        <v>0</v>
      </c>
      <c r="E97" s="9">
        <v>370.02</v>
      </c>
      <c r="F97" s="9">
        <v>87</v>
      </c>
      <c r="G97" s="9">
        <v>0</v>
      </c>
      <c r="H97" s="9">
        <v>0</v>
      </c>
      <c r="I97" s="9">
        <v>127.68</v>
      </c>
      <c r="J97" s="9">
        <v>46.8</v>
      </c>
      <c r="K97" s="9">
        <v>278.86</v>
      </c>
      <c r="L97" s="9">
        <v>0</v>
      </c>
      <c r="M97" s="9">
        <v>406.4</v>
      </c>
      <c r="N97" s="9">
        <v>0</v>
      </c>
      <c r="O97" s="9">
        <v>217.5</v>
      </c>
      <c r="P97" s="9">
        <v>135.63</v>
      </c>
      <c r="Q97" s="9">
        <v>44.4</v>
      </c>
      <c r="R97" s="9">
        <v>42.9</v>
      </c>
      <c r="S97" s="9">
        <v>98.26</v>
      </c>
      <c r="T97" s="9">
        <v>43.68</v>
      </c>
      <c r="U97" s="9">
        <v>69.02</v>
      </c>
      <c r="V97" s="9">
        <v>0</v>
      </c>
      <c r="W97" s="9">
        <v>75</v>
      </c>
      <c r="X97" s="9">
        <v>0</v>
      </c>
      <c r="Y97" s="9">
        <v>298720</v>
      </c>
      <c r="Z97" s="9">
        <v>128.74</v>
      </c>
      <c r="AA97" s="9">
        <v>1697.66</v>
      </c>
      <c r="AB97" s="9">
        <v>0</v>
      </c>
      <c r="AC97" s="9">
        <v>0</v>
      </c>
      <c r="AD97" s="9">
        <v>0</v>
      </c>
      <c r="AE97" s="9">
        <v>50.4</v>
      </c>
      <c r="AF97" s="9">
        <v>61604.73</v>
      </c>
      <c r="AG97" s="9">
        <v>365723.35</v>
      </c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</row>
    <row r="98" spans="1:47" x14ac:dyDescent="0.25">
      <c r="A98" s="47" t="s">
        <v>285</v>
      </c>
      <c r="B98" s="9">
        <v>1050.5</v>
      </c>
      <c r="C98" s="9">
        <v>1031.0999999999999</v>
      </c>
      <c r="D98" s="9">
        <v>0</v>
      </c>
      <c r="E98" s="9">
        <v>400.41</v>
      </c>
      <c r="F98" s="9">
        <v>230.4</v>
      </c>
      <c r="G98" s="9">
        <v>0</v>
      </c>
      <c r="H98" s="9">
        <v>0</v>
      </c>
      <c r="I98" s="9">
        <v>239.12</v>
      </c>
      <c r="J98" s="9">
        <v>95.92</v>
      </c>
      <c r="K98" s="9">
        <v>470.68</v>
      </c>
      <c r="L98" s="9">
        <v>96</v>
      </c>
      <c r="M98" s="9">
        <v>287.5</v>
      </c>
      <c r="N98" s="9">
        <v>0</v>
      </c>
      <c r="O98" s="9">
        <v>421.2</v>
      </c>
      <c r="P98" s="9">
        <v>200.89</v>
      </c>
      <c r="Q98" s="9">
        <v>39.700000000000003</v>
      </c>
      <c r="R98" s="9">
        <v>118.8</v>
      </c>
      <c r="S98" s="9">
        <v>0</v>
      </c>
      <c r="T98" s="9">
        <v>0</v>
      </c>
      <c r="U98" s="9">
        <v>103.64</v>
      </c>
      <c r="V98" s="9">
        <v>41.1</v>
      </c>
      <c r="W98" s="9">
        <v>264.08</v>
      </c>
      <c r="X98" s="9">
        <v>0</v>
      </c>
      <c r="Y98" s="9">
        <v>114400.4</v>
      </c>
      <c r="Z98" s="9">
        <v>14.04</v>
      </c>
      <c r="AA98" s="9">
        <v>255.7</v>
      </c>
      <c r="AB98" s="9">
        <v>0</v>
      </c>
      <c r="AC98" s="9">
        <v>0</v>
      </c>
      <c r="AD98" s="9">
        <v>314.76</v>
      </c>
      <c r="AE98" s="9">
        <v>114.32</v>
      </c>
      <c r="AF98" s="9">
        <v>79428.94</v>
      </c>
      <c r="AG98" s="9">
        <v>199619.20000000001</v>
      </c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</row>
    <row r="99" spans="1:47" x14ac:dyDescent="0.25">
      <c r="A99" s="47" t="s">
        <v>287</v>
      </c>
      <c r="B99" s="9">
        <v>0</v>
      </c>
      <c r="C99" s="9">
        <v>60.39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8.1</v>
      </c>
      <c r="J99" s="9">
        <v>0.61</v>
      </c>
      <c r="K99" s="9">
        <v>0</v>
      </c>
      <c r="L99" s="9">
        <v>9.5399999999999991</v>
      </c>
      <c r="M99" s="9">
        <v>0</v>
      </c>
      <c r="N99" s="9">
        <v>0</v>
      </c>
      <c r="O99" s="9">
        <v>88.5</v>
      </c>
      <c r="P99" s="9">
        <v>18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12006.87</v>
      </c>
      <c r="Z99" s="9">
        <v>0</v>
      </c>
      <c r="AA99" s="9">
        <v>1356.82</v>
      </c>
      <c r="AB99" s="9">
        <v>0</v>
      </c>
      <c r="AC99" s="9">
        <v>0</v>
      </c>
      <c r="AD99" s="9">
        <v>0</v>
      </c>
      <c r="AE99" s="9">
        <v>0</v>
      </c>
      <c r="AF99" s="9">
        <v>86699.56</v>
      </c>
      <c r="AG99" s="9">
        <v>100248.39</v>
      </c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</row>
    <row r="100" spans="1:47" x14ac:dyDescent="0.25">
      <c r="A100" s="47" t="s">
        <v>289</v>
      </c>
      <c r="B100" s="9">
        <v>264.10000000000002</v>
      </c>
      <c r="C100" s="9">
        <v>118.25</v>
      </c>
      <c r="D100" s="9">
        <v>0</v>
      </c>
      <c r="E100" s="9">
        <v>70.5</v>
      </c>
      <c r="F100" s="9">
        <v>0</v>
      </c>
      <c r="G100" s="9">
        <v>0</v>
      </c>
      <c r="H100" s="9">
        <v>0</v>
      </c>
      <c r="I100" s="9">
        <v>70</v>
      </c>
      <c r="J100" s="9">
        <v>0</v>
      </c>
      <c r="K100" s="9">
        <v>64</v>
      </c>
      <c r="L100" s="9">
        <v>4.05</v>
      </c>
      <c r="M100" s="9">
        <v>356.5</v>
      </c>
      <c r="N100" s="9">
        <v>0</v>
      </c>
      <c r="O100" s="9">
        <v>81</v>
      </c>
      <c r="P100" s="9">
        <v>98.6</v>
      </c>
      <c r="Q100" s="9">
        <v>625</v>
      </c>
      <c r="R100" s="9">
        <v>5</v>
      </c>
      <c r="S100" s="9">
        <v>0</v>
      </c>
      <c r="T100" s="9">
        <v>0</v>
      </c>
      <c r="U100" s="9">
        <v>0</v>
      </c>
      <c r="V100" s="9">
        <v>0</v>
      </c>
      <c r="W100" s="9">
        <v>158.1</v>
      </c>
      <c r="X100" s="9">
        <v>0</v>
      </c>
      <c r="Y100" s="9">
        <v>0</v>
      </c>
      <c r="Z100" s="9">
        <v>0</v>
      </c>
      <c r="AA100" s="9">
        <v>27</v>
      </c>
      <c r="AB100" s="9">
        <v>0</v>
      </c>
      <c r="AC100" s="9">
        <v>0</v>
      </c>
      <c r="AD100" s="9">
        <v>16</v>
      </c>
      <c r="AE100" s="9">
        <v>0</v>
      </c>
      <c r="AF100" s="9">
        <v>83203.12</v>
      </c>
      <c r="AG100" s="9">
        <v>85161.22</v>
      </c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</row>
    <row r="101" spans="1:47" x14ac:dyDescent="0.25">
      <c r="A101" s="47" t="s">
        <v>291</v>
      </c>
      <c r="B101" s="9">
        <v>0</v>
      </c>
      <c r="C101" s="9">
        <v>64.2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6</v>
      </c>
      <c r="K101" s="9">
        <v>0</v>
      </c>
      <c r="L101" s="9">
        <v>45</v>
      </c>
      <c r="M101" s="9">
        <v>59.5</v>
      </c>
      <c r="N101" s="9">
        <v>0</v>
      </c>
      <c r="O101" s="9">
        <v>0</v>
      </c>
      <c r="P101" s="9">
        <v>32.4</v>
      </c>
      <c r="Q101" s="9">
        <v>1925</v>
      </c>
      <c r="R101" s="9">
        <v>33</v>
      </c>
      <c r="S101" s="9">
        <v>0</v>
      </c>
      <c r="T101" s="9">
        <v>0.9</v>
      </c>
      <c r="U101" s="9">
        <v>0</v>
      </c>
      <c r="V101" s="9">
        <v>0</v>
      </c>
      <c r="W101" s="9">
        <v>0</v>
      </c>
      <c r="X101" s="9">
        <v>0</v>
      </c>
      <c r="Y101" s="9">
        <v>87.5</v>
      </c>
      <c r="Z101" s="9">
        <v>0</v>
      </c>
      <c r="AA101" s="9">
        <v>269.75</v>
      </c>
      <c r="AB101" s="9">
        <v>0</v>
      </c>
      <c r="AC101" s="9">
        <v>0</v>
      </c>
      <c r="AD101" s="9">
        <v>221.4</v>
      </c>
      <c r="AE101" s="9">
        <v>0</v>
      </c>
      <c r="AF101" s="9">
        <v>73383.92</v>
      </c>
      <c r="AG101" s="9">
        <v>76128.570000000007</v>
      </c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</row>
    <row r="102" spans="1:47" x14ac:dyDescent="0.25">
      <c r="A102" s="47" t="s">
        <v>293</v>
      </c>
      <c r="B102" s="9">
        <v>409</v>
      </c>
      <c r="C102" s="9">
        <v>547.5</v>
      </c>
      <c r="D102" s="9">
        <v>0</v>
      </c>
      <c r="E102" s="9">
        <v>74.5</v>
      </c>
      <c r="F102" s="9">
        <v>99</v>
      </c>
      <c r="G102" s="9">
        <v>0</v>
      </c>
      <c r="H102" s="9">
        <v>0</v>
      </c>
      <c r="I102" s="9">
        <v>30</v>
      </c>
      <c r="J102" s="9">
        <v>27.9</v>
      </c>
      <c r="K102" s="22" t="s">
        <v>294</v>
      </c>
      <c r="L102" s="9">
        <v>22.5</v>
      </c>
      <c r="M102" s="9">
        <v>115</v>
      </c>
      <c r="N102" s="9">
        <v>0</v>
      </c>
      <c r="O102" s="9">
        <v>125</v>
      </c>
      <c r="P102" s="9">
        <v>139.6</v>
      </c>
      <c r="Q102" s="9">
        <v>10.95</v>
      </c>
      <c r="R102" s="9">
        <v>33</v>
      </c>
      <c r="S102" s="9">
        <v>0</v>
      </c>
      <c r="T102" s="9">
        <v>61.6</v>
      </c>
      <c r="U102" s="9">
        <v>33.799999999999997</v>
      </c>
      <c r="V102" s="9">
        <v>0</v>
      </c>
      <c r="W102" s="9">
        <v>116.5</v>
      </c>
      <c r="X102" s="9">
        <v>0</v>
      </c>
      <c r="Y102" s="9">
        <v>0</v>
      </c>
      <c r="Z102" s="9">
        <v>80.400000000000006</v>
      </c>
      <c r="AA102" s="9">
        <v>698.85</v>
      </c>
      <c r="AB102" s="9">
        <v>0</v>
      </c>
      <c r="AC102" s="9">
        <v>0</v>
      </c>
      <c r="AD102" s="9">
        <v>198.6</v>
      </c>
      <c r="AE102" s="9">
        <v>46.8</v>
      </c>
      <c r="AF102" s="9">
        <v>94179.74</v>
      </c>
      <c r="AG102" s="9">
        <v>97143.94</v>
      </c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</row>
    <row r="103" spans="1:47" x14ac:dyDescent="0.25">
      <c r="A103" s="47" t="s">
        <v>297</v>
      </c>
      <c r="B103" s="9">
        <v>32</v>
      </c>
      <c r="C103" s="9">
        <v>30</v>
      </c>
      <c r="D103" s="9">
        <v>0</v>
      </c>
      <c r="E103" s="9">
        <v>8</v>
      </c>
      <c r="F103" s="9">
        <v>0</v>
      </c>
      <c r="G103" s="9">
        <v>0</v>
      </c>
      <c r="H103" s="9">
        <v>0</v>
      </c>
      <c r="I103" s="9">
        <v>30</v>
      </c>
      <c r="J103" s="9">
        <v>0</v>
      </c>
      <c r="K103" s="22" t="s">
        <v>243</v>
      </c>
      <c r="L103" s="9">
        <v>0</v>
      </c>
      <c r="M103" s="9">
        <v>115</v>
      </c>
      <c r="N103" s="9">
        <v>0</v>
      </c>
      <c r="O103" s="9">
        <v>0</v>
      </c>
      <c r="P103" s="9">
        <v>22</v>
      </c>
      <c r="Q103" s="9">
        <v>625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25</v>
      </c>
      <c r="X103" s="9">
        <v>0</v>
      </c>
      <c r="Y103" s="9">
        <v>0</v>
      </c>
      <c r="Z103" s="9">
        <v>0</v>
      </c>
      <c r="AA103" s="9">
        <v>892.17</v>
      </c>
      <c r="AB103" s="9">
        <v>0</v>
      </c>
      <c r="AC103" s="9">
        <v>0</v>
      </c>
      <c r="AD103" s="9">
        <v>0</v>
      </c>
      <c r="AE103" s="9">
        <v>0</v>
      </c>
      <c r="AF103" s="9">
        <v>84399.039999999994</v>
      </c>
      <c r="AG103" s="9">
        <v>86186.21</v>
      </c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</row>
    <row r="104" spans="1:47" x14ac:dyDescent="0.25">
      <c r="A104" s="47" t="s">
        <v>299</v>
      </c>
      <c r="B104" s="9">
        <v>484.8</v>
      </c>
      <c r="C104" s="9">
        <v>482.93</v>
      </c>
      <c r="D104" s="9">
        <v>0</v>
      </c>
      <c r="E104" s="9">
        <v>484.62</v>
      </c>
      <c r="F104" s="9">
        <v>70.150000000000006</v>
      </c>
      <c r="G104" s="9">
        <v>0</v>
      </c>
      <c r="H104" s="9">
        <v>0</v>
      </c>
      <c r="I104" s="9">
        <v>280.39999999999998</v>
      </c>
      <c r="J104" s="9">
        <v>142.44999999999999</v>
      </c>
      <c r="K104" s="9">
        <v>402.02</v>
      </c>
      <c r="L104" s="9">
        <v>98.74</v>
      </c>
      <c r="M104" s="9">
        <v>483.74</v>
      </c>
      <c r="N104" s="9">
        <v>0</v>
      </c>
      <c r="O104" s="9">
        <v>467.1</v>
      </c>
      <c r="P104" s="9">
        <v>232.22</v>
      </c>
      <c r="Q104" s="9">
        <v>405.3</v>
      </c>
      <c r="R104" s="9">
        <v>70.010000000000005</v>
      </c>
      <c r="S104" s="9">
        <v>133.24</v>
      </c>
      <c r="T104" s="9">
        <v>87.84</v>
      </c>
      <c r="U104" s="9">
        <v>145.18</v>
      </c>
      <c r="V104" s="9">
        <v>23.4</v>
      </c>
      <c r="W104" s="9">
        <v>80.400000000000006</v>
      </c>
      <c r="X104" s="9">
        <v>0</v>
      </c>
      <c r="Y104" s="9">
        <v>397781.8</v>
      </c>
      <c r="Z104" s="9">
        <v>397.92</v>
      </c>
      <c r="AA104" s="9">
        <v>446.09</v>
      </c>
      <c r="AB104" s="9">
        <v>0</v>
      </c>
      <c r="AC104" s="9">
        <v>0</v>
      </c>
      <c r="AD104" s="9">
        <v>158.5</v>
      </c>
      <c r="AE104" s="9">
        <v>51.24</v>
      </c>
      <c r="AF104" s="9">
        <v>78814.100000000006</v>
      </c>
      <c r="AG104" s="9">
        <v>482224.19</v>
      </c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</row>
    <row r="105" spans="1:47" x14ac:dyDescent="0.25">
      <c r="A105" s="47" t="s">
        <v>301</v>
      </c>
      <c r="B105" s="9">
        <v>742.76</v>
      </c>
      <c r="C105" s="9">
        <v>248.52</v>
      </c>
      <c r="D105" s="9">
        <v>0</v>
      </c>
      <c r="E105" s="9">
        <v>279.67</v>
      </c>
      <c r="F105" s="9">
        <v>21</v>
      </c>
      <c r="G105" s="9">
        <v>0</v>
      </c>
      <c r="H105" s="9">
        <v>0</v>
      </c>
      <c r="I105" s="9">
        <v>103.38</v>
      </c>
      <c r="J105" s="9">
        <v>20.85</v>
      </c>
      <c r="K105" s="22" t="s">
        <v>302</v>
      </c>
      <c r="L105" s="9">
        <v>43016.76</v>
      </c>
      <c r="M105" s="9">
        <v>213.9</v>
      </c>
      <c r="N105" s="9">
        <v>0</v>
      </c>
      <c r="O105" s="9">
        <v>227.1</v>
      </c>
      <c r="P105" s="9">
        <v>108.23</v>
      </c>
      <c r="Q105" s="9">
        <v>0.01</v>
      </c>
      <c r="R105" s="9">
        <v>50.3</v>
      </c>
      <c r="S105" s="9">
        <v>70.650000000000006</v>
      </c>
      <c r="T105" s="9">
        <v>79477.5</v>
      </c>
      <c r="U105" s="9">
        <v>98.96</v>
      </c>
      <c r="V105" s="9">
        <v>23.74</v>
      </c>
      <c r="W105" s="9">
        <v>101.04</v>
      </c>
      <c r="X105" s="9">
        <v>0</v>
      </c>
      <c r="Y105" s="9">
        <v>486542.48</v>
      </c>
      <c r="Z105" s="9">
        <v>269.17</v>
      </c>
      <c r="AA105" s="9">
        <v>208.18</v>
      </c>
      <c r="AB105" s="9">
        <v>0</v>
      </c>
      <c r="AC105" s="9">
        <v>0</v>
      </c>
      <c r="AD105" s="9">
        <v>853.19</v>
      </c>
      <c r="AE105" s="9">
        <v>106.76</v>
      </c>
      <c r="AF105" s="9">
        <v>64451.76</v>
      </c>
      <c r="AG105" s="9">
        <v>677315.36</v>
      </c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</row>
    <row r="106" spans="1:47" ht="15.75" thickBot="1" x14ac:dyDescent="0.3">
      <c r="A106" s="47" t="s">
        <v>304</v>
      </c>
      <c r="B106" s="9">
        <v>169</v>
      </c>
      <c r="C106" s="9">
        <v>107.95</v>
      </c>
      <c r="D106" s="9">
        <v>0</v>
      </c>
      <c r="E106" s="9">
        <v>111.07</v>
      </c>
      <c r="F106" s="9">
        <v>70</v>
      </c>
      <c r="G106" s="9">
        <v>0</v>
      </c>
      <c r="H106" s="9">
        <v>0</v>
      </c>
      <c r="I106" s="9">
        <v>131</v>
      </c>
      <c r="J106" s="9">
        <v>0</v>
      </c>
      <c r="K106" s="22" t="s">
        <v>305</v>
      </c>
      <c r="L106" s="9">
        <v>21.96</v>
      </c>
      <c r="M106" s="9">
        <v>405</v>
      </c>
      <c r="N106" s="9">
        <v>0</v>
      </c>
      <c r="O106" s="9">
        <v>38.4</v>
      </c>
      <c r="P106" s="9">
        <v>90.91</v>
      </c>
      <c r="Q106" s="9">
        <v>625</v>
      </c>
      <c r="R106" s="9">
        <v>33.5</v>
      </c>
      <c r="S106" s="9">
        <v>0</v>
      </c>
      <c r="T106" s="9">
        <v>300</v>
      </c>
      <c r="U106" s="9">
        <v>0</v>
      </c>
      <c r="V106" s="9">
        <v>0</v>
      </c>
      <c r="W106" s="9">
        <v>50</v>
      </c>
      <c r="X106" s="9">
        <v>0</v>
      </c>
      <c r="Y106" s="9">
        <v>608609.96</v>
      </c>
      <c r="Z106" s="9">
        <v>74</v>
      </c>
      <c r="AA106" s="9">
        <v>27.45</v>
      </c>
      <c r="AB106" s="9">
        <v>0</v>
      </c>
      <c r="AC106" s="9">
        <v>0</v>
      </c>
      <c r="AD106" s="9">
        <v>126</v>
      </c>
      <c r="AE106" s="9">
        <v>53.38</v>
      </c>
      <c r="AF106" s="9">
        <v>53675.199999999997</v>
      </c>
      <c r="AG106" s="9">
        <v>664869.78</v>
      </c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</row>
    <row r="107" spans="1:47" ht="15.75" thickTop="1" x14ac:dyDescent="0.25">
      <c r="A107" s="64"/>
      <c r="B107" s="65">
        <f t="shared" ref="B107:AG107" si="7">SUBTOTAL(109,B95:B106)</f>
        <v>4637.16</v>
      </c>
      <c r="C107" s="65">
        <f t="shared" si="7"/>
        <v>3685.5399999999991</v>
      </c>
      <c r="D107" s="65">
        <f t="shared" si="7"/>
        <v>0</v>
      </c>
      <c r="E107" s="65">
        <f t="shared" si="7"/>
        <v>2240.8100000000004</v>
      </c>
      <c r="F107" s="65">
        <f t="shared" si="7"/>
        <v>577.54999999999995</v>
      </c>
      <c r="G107" s="65">
        <f t="shared" si="7"/>
        <v>0</v>
      </c>
      <c r="H107" s="65">
        <f t="shared" si="7"/>
        <v>0</v>
      </c>
      <c r="I107" s="65">
        <f t="shared" si="7"/>
        <v>1205.1100000000001</v>
      </c>
      <c r="J107" s="65">
        <f t="shared" si="7"/>
        <v>342.69000000000005</v>
      </c>
      <c r="K107" s="65">
        <f t="shared" si="7"/>
        <v>1329.59</v>
      </c>
      <c r="L107" s="65">
        <f t="shared" si="7"/>
        <v>43367.950000000004</v>
      </c>
      <c r="M107" s="65">
        <f t="shared" si="7"/>
        <v>3075.0400000000004</v>
      </c>
      <c r="N107" s="65">
        <f t="shared" si="7"/>
        <v>0</v>
      </c>
      <c r="O107" s="65">
        <f t="shared" si="7"/>
        <v>1817</v>
      </c>
      <c r="P107" s="65">
        <f t="shared" si="7"/>
        <v>1258.06</v>
      </c>
      <c r="Q107" s="65">
        <f t="shared" si="7"/>
        <v>4943.16</v>
      </c>
      <c r="R107" s="65">
        <f t="shared" si="7"/>
        <v>393.11</v>
      </c>
      <c r="S107" s="65">
        <f t="shared" si="7"/>
        <v>302.14999999999998</v>
      </c>
      <c r="T107" s="65">
        <f t="shared" si="7"/>
        <v>79971.520000000004</v>
      </c>
      <c r="U107" s="65">
        <f t="shared" si="7"/>
        <v>514.25</v>
      </c>
      <c r="V107" s="65">
        <f t="shared" si="7"/>
        <v>88.24</v>
      </c>
      <c r="W107" s="65">
        <f t="shared" si="7"/>
        <v>995.81999999999994</v>
      </c>
      <c r="X107" s="65">
        <f t="shared" si="7"/>
        <v>0</v>
      </c>
      <c r="Y107" s="65">
        <f t="shared" si="7"/>
        <v>2565607.81</v>
      </c>
      <c r="Z107" s="65">
        <f t="shared" si="7"/>
        <v>964.27</v>
      </c>
      <c r="AA107" s="65">
        <f t="shared" si="7"/>
        <v>6522.21</v>
      </c>
      <c r="AB107" s="65">
        <f t="shared" si="7"/>
        <v>0</v>
      </c>
      <c r="AC107" s="65">
        <f t="shared" si="7"/>
        <v>0</v>
      </c>
      <c r="AD107" s="65">
        <f t="shared" si="7"/>
        <v>1888.45</v>
      </c>
      <c r="AE107" s="65">
        <f t="shared" si="7"/>
        <v>463.8</v>
      </c>
      <c r="AF107" s="65">
        <f t="shared" si="7"/>
        <v>821957.67999999993</v>
      </c>
      <c r="AG107" s="66">
        <f t="shared" si="7"/>
        <v>3548715.0199999996</v>
      </c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</row>
    <row r="108" spans="1:47" x14ac:dyDescent="0.25">
      <c r="A108" s="47" t="s">
        <v>307</v>
      </c>
      <c r="B108" s="22">
        <v>840</v>
      </c>
      <c r="C108" s="22">
        <v>391.77</v>
      </c>
      <c r="D108" s="22">
        <v>0</v>
      </c>
      <c r="E108" s="22">
        <v>166.7</v>
      </c>
      <c r="F108" s="22">
        <v>481.5</v>
      </c>
      <c r="G108" s="22">
        <v>0</v>
      </c>
      <c r="H108" s="22">
        <v>0</v>
      </c>
      <c r="I108" s="22">
        <v>119.15</v>
      </c>
      <c r="J108" s="22">
        <v>27.61</v>
      </c>
      <c r="K108" s="22">
        <v>238.09</v>
      </c>
      <c r="L108" s="22">
        <v>272.7</v>
      </c>
      <c r="M108" s="22">
        <v>398.69</v>
      </c>
      <c r="N108" s="22">
        <v>0</v>
      </c>
      <c r="O108" s="22">
        <v>166.4</v>
      </c>
      <c r="P108" s="22">
        <v>208.62</v>
      </c>
      <c r="Q108" s="22">
        <v>271</v>
      </c>
      <c r="R108" s="22">
        <v>67.67</v>
      </c>
      <c r="S108" s="22">
        <v>211</v>
      </c>
      <c r="T108" s="22">
        <v>352.84</v>
      </c>
      <c r="U108" s="22">
        <v>13480.34</v>
      </c>
      <c r="V108" s="22">
        <v>0</v>
      </c>
      <c r="W108" s="22">
        <v>155.19999999999999</v>
      </c>
      <c r="X108" s="22">
        <v>0</v>
      </c>
      <c r="Y108" s="22">
        <v>391420.03</v>
      </c>
      <c r="Z108" s="22">
        <v>210.82</v>
      </c>
      <c r="AA108" s="22">
        <v>97.13</v>
      </c>
      <c r="AB108" s="22">
        <v>0</v>
      </c>
      <c r="AC108" s="22">
        <v>0</v>
      </c>
      <c r="AD108" s="22">
        <v>114.09</v>
      </c>
      <c r="AE108" s="22">
        <v>43</v>
      </c>
      <c r="AF108" s="22">
        <v>39062.67</v>
      </c>
      <c r="AG108" s="51">
        <v>448797.02</v>
      </c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</row>
    <row r="109" spans="1:47" x14ac:dyDescent="0.25">
      <c r="A109" s="47" t="s">
        <v>309</v>
      </c>
      <c r="B109" s="22">
        <v>54</v>
      </c>
      <c r="C109" s="22">
        <v>339.03</v>
      </c>
      <c r="D109" s="22">
        <v>0</v>
      </c>
      <c r="E109" s="22">
        <v>58</v>
      </c>
      <c r="F109" s="22">
        <v>289.75</v>
      </c>
      <c r="G109" s="22">
        <v>14.88</v>
      </c>
      <c r="H109" s="22">
        <v>0</v>
      </c>
      <c r="I109" s="22">
        <v>46</v>
      </c>
      <c r="J109" s="22">
        <v>110.36</v>
      </c>
      <c r="K109" s="22">
        <v>417.33</v>
      </c>
      <c r="L109" s="22">
        <v>101.75</v>
      </c>
      <c r="M109" s="22">
        <v>202.5</v>
      </c>
      <c r="N109" s="22">
        <v>0</v>
      </c>
      <c r="O109" s="22">
        <v>266.57</v>
      </c>
      <c r="P109" s="22">
        <v>111.64</v>
      </c>
      <c r="Q109" s="22">
        <v>670.14</v>
      </c>
      <c r="R109" s="22">
        <v>33.549999999999997</v>
      </c>
      <c r="S109" s="22">
        <v>96.62</v>
      </c>
      <c r="T109" s="22">
        <v>126</v>
      </c>
      <c r="U109" s="22">
        <v>30049</v>
      </c>
      <c r="V109" s="22">
        <v>59.78</v>
      </c>
      <c r="W109" s="22">
        <v>33.119999999999997</v>
      </c>
      <c r="X109" s="22">
        <v>0</v>
      </c>
      <c r="Y109" s="22">
        <v>385865.66</v>
      </c>
      <c r="Z109" s="22">
        <v>101.42</v>
      </c>
      <c r="AA109" s="22">
        <v>297.39999999999998</v>
      </c>
      <c r="AB109" s="22">
        <v>0</v>
      </c>
      <c r="AC109" s="22">
        <v>240</v>
      </c>
      <c r="AD109" s="22">
        <v>331.9</v>
      </c>
      <c r="AE109" s="22">
        <v>0</v>
      </c>
      <c r="AF109" s="22">
        <v>39886.68</v>
      </c>
      <c r="AG109" s="51">
        <v>459803.08</v>
      </c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</row>
    <row r="110" spans="1:47" x14ac:dyDescent="0.25">
      <c r="A110" s="47" t="s">
        <v>311</v>
      </c>
      <c r="B110" s="22">
        <v>1180</v>
      </c>
      <c r="C110" s="22">
        <v>969.76</v>
      </c>
      <c r="D110" s="22">
        <v>0</v>
      </c>
      <c r="E110" s="22">
        <v>596.54999999999995</v>
      </c>
      <c r="F110" s="22">
        <v>261.08</v>
      </c>
      <c r="G110" s="22">
        <v>30</v>
      </c>
      <c r="H110" s="22">
        <v>0</v>
      </c>
      <c r="I110" s="22">
        <v>270.10000000000002</v>
      </c>
      <c r="J110" s="22">
        <v>84.44</v>
      </c>
      <c r="K110" s="22">
        <v>168.8</v>
      </c>
      <c r="L110" s="22">
        <v>126.83</v>
      </c>
      <c r="M110" s="22">
        <v>520</v>
      </c>
      <c r="N110" s="22">
        <v>0</v>
      </c>
      <c r="O110" s="22">
        <v>850.3</v>
      </c>
      <c r="P110" s="22">
        <v>339.72</v>
      </c>
      <c r="Q110" s="22">
        <v>35.770000000000003</v>
      </c>
      <c r="R110" s="22">
        <v>96.78</v>
      </c>
      <c r="S110" s="22">
        <v>58.8</v>
      </c>
      <c r="T110" s="22">
        <v>334.55</v>
      </c>
      <c r="U110" s="22">
        <v>102.7</v>
      </c>
      <c r="V110" s="22">
        <v>27.45</v>
      </c>
      <c r="W110" s="22">
        <v>179.4</v>
      </c>
      <c r="X110" s="22">
        <v>43.33</v>
      </c>
      <c r="Y110" s="22">
        <v>355162.7</v>
      </c>
      <c r="Z110" s="22">
        <v>299.13</v>
      </c>
      <c r="AA110" s="22">
        <v>479.99</v>
      </c>
      <c r="AB110" s="22">
        <v>0</v>
      </c>
      <c r="AC110" s="22">
        <v>0</v>
      </c>
      <c r="AD110" s="22">
        <v>1305.05</v>
      </c>
      <c r="AE110" s="22">
        <v>145.93</v>
      </c>
      <c r="AF110" s="22">
        <v>80552.600000000006</v>
      </c>
      <c r="AG110" s="51">
        <v>444221.76</v>
      </c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</row>
    <row r="111" spans="1:47" x14ac:dyDescent="0.25">
      <c r="A111" s="47" t="s">
        <v>317</v>
      </c>
      <c r="B111" s="22">
        <v>2411</v>
      </c>
      <c r="C111" s="22">
        <v>427.5</v>
      </c>
      <c r="D111" s="22">
        <v>0</v>
      </c>
      <c r="E111" s="22">
        <v>701.88</v>
      </c>
      <c r="F111" s="22">
        <v>186</v>
      </c>
      <c r="G111" s="22">
        <v>15.98</v>
      </c>
      <c r="H111" s="22">
        <v>0</v>
      </c>
      <c r="I111" s="22">
        <v>62.5</v>
      </c>
      <c r="J111" s="22">
        <v>154.69999999999999</v>
      </c>
      <c r="K111" s="89">
        <v>539.21</v>
      </c>
      <c r="L111" s="22">
        <v>217</v>
      </c>
      <c r="M111" s="22">
        <v>421.88</v>
      </c>
      <c r="N111" s="22">
        <v>267.3</v>
      </c>
      <c r="O111" s="22">
        <v>0</v>
      </c>
      <c r="P111" s="22">
        <v>358.5</v>
      </c>
      <c r="Q111" s="22">
        <v>190.2</v>
      </c>
      <c r="R111" s="22">
        <v>93.5</v>
      </c>
      <c r="S111" s="22">
        <v>97</v>
      </c>
      <c r="T111" s="22">
        <v>284</v>
      </c>
      <c r="U111" s="22">
        <v>16.5</v>
      </c>
      <c r="V111" s="22">
        <v>52.75</v>
      </c>
      <c r="W111" s="22">
        <v>63.5</v>
      </c>
      <c r="X111" s="22">
        <v>0</v>
      </c>
      <c r="Y111" s="22">
        <v>39527.599999999999</v>
      </c>
      <c r="Z111" s="22">
        <v>233.31</v>
      </c>
      <c r="AA111" s="22">
        <v>213.78</v>
      </c>
      <c r="AB111" s="22">
        <v>0</v>
      </c>
      <c r="AC111" s="22">
        <v>0</v>
      </c>
      <c r="AD111" s="22">
        <v>657</v>
      </c>
      <c r="AE111" s="22">
        <v>121</v>
      </c>
      <c r="AF111" s="22">
        <v>100685.4</v>
      </c>
      <c r="AG111" s="51">
        <v>147998.99</v>
      </c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</row>
    <row r="112" spans="1:47" x14ac:dyDescent="0.25">
      <c r="A112" s="47" t="s">
        <v>457</v>
      </c>
      <c r="B112" s="22">
        <v>95</v>
      </c>
      <c r="C112" s="22">
        <v>46</v>
      </c>
      <c r="D112" s="22">
        <v>0</v>
      </c>
      <c r="E112" s="22">
        <v>93.75</v>
      </c>
      <c r="F112" s="22">
        <v>0</v>
      </c>
      <c r="G112" s="22">
        <v>31.95</v>
      </c>
      <c r="H112" s="22">
        <v>0</v>
      </c>
      <c r="I112" s="22">
        <v>125</v>
      </c>
      <c r="J112" s="22">
        <v>0</v>
      </c>
      <c r="K112" s="83">
        <v>77.5</v>
      </c>
      <c r="L112" s="22">
        <v>0</v>
      </c>
      <c r="M112" s="22">
        <v>693.75</v>
      </c>
      <c r="N112" s="22">
        <v>0</v>
      </c>
      <c r="O112" s="22">
        <v>0</v>
      </c>
      <c r="P112" s="22">
        <v>65</v>
      </c>
      <c r="Q112" s="22">
        <v>0</v>
      </c>
      <c r="R112" s="22">
        <v>700</v>
      </c>
      <c r="S112" s="22">
        <v>0</v>
      </c>
      <c r="T112" s="22">
        <v>176</v>
      </c>
      <c r="U112" s="22">
        <v>0</v>
      </c>
      <c r="V112" s="22">
        <v>0</v>
      </c>
      <c r="W112" s="22">
        <v>75</v>
      </c>
      <c r="X112" s="22">
        <v>0</v>
      </c>
      <c r="Y112" s="22">
        <v>13600</v>
      </c>
      <c r="Z112" s="22">
        <v>101.75</v>
      </c>
      <c r="AA112" s="22">
        <v>371.75</v>
      </c>
      <c r="AB112" s="22">
        <v>0</v>
      </c>
      <c r="AC112" s="22">
        <v>0</v>
      </c>
      <c r="AD112" s="22">
        <v>564</v>
      </c>
      <c r="AE112" s="22">
        <v>0</v>
      </c>
      <c r="AF112" s="22">
        <v>130751.1</v>
      </c>
      <c r="AG112" s="51">
        <v>147567.54999999999</v>
      </c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</row>
    <row r="113" spans="1:47" x14ac:dyDescent="0.25">
      <c r="A113" s="47" t="s">
        <v>460</v>
      </c>
      <c r="B113" s="22">
        <v>64.8</v>
      </c>
      <c r="C113" s="22">
        <v>80</v>
      </c>
      <c r="D113" s="22">
        <v>0</v>
      </c>
      <c r="E113" s="22">
        <v>93.6</v>
      </c>
      <c r="F113" s="22">
        <v>0</v>
      </c>
      <c r="G113" s="22">
        <v>30.67</v>
      </c>
      <c r="H113" s="22">
        <v>0</v>
      </c>
      <c r="I113" s="22">
        <v>148.80000000000001</v>
      </c>
      <c r="J113" s="89">
        <v>78.599999999999994</v>
      </c>
      <c r="K113" s="22">
        <v>0</v>
      </c>
      <c r="L113" s="22">
        <v>0</v>
      </c>
      <c r="M113" s="22">
        <v>444</v>
      </c>
      <c r="N113" s="22">
        <v>0</v>
      </c>
      <c r="O113" s="22">
        <v>0</v>
      </c>
      <c r="P113" s="22">
        <v>46.8</v>
      </c>
      <c r="Q113" s="22">
        <v>0</v>
      </c>
      <c r="R113" s="22">
        <v>0</v>
      </c>
      <c r="S113" s="22">
        <v>0</v>
      </c>
      <c r="T113" s="22">
        <v>134</v>
      </c>
      <c r="U113" s="22">
        <v>0</v>
      </c>
      <c r="V113" s="22">
        <v>0</v>
      </c>
      <c r="W113" s="22">
        <v>75</v>
      </c>
      <c r="X113" s="22">
        <v>0</v>
      </c>
      <c r="Y113" s="22">
        <v>0</v>
      </c>
      <c r="Z113" s="22">
        <v>97.68</v>
      </c>
      <c r="AA113" s="22">
        <v>530.15</v>
      </c>
      <c r="AB113" s="22">
        <v>0</v>
      </c>
      <c r="AC113" s="22">
        <v>0</v>
      </c>
      <c r="AD113" s="22">
        <v>1072</v>
      </c>
      <c r="AE113" s="22">
        <v>0</v>
      </c>
      <c r="AF113" s="22">
        <v>115070.22</v>
      </c>
      <c r="AG113" s="51">
        <v>117966.32</v>
      </c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</row>
    <row r="114" spans="1:47" x14ac:dyDescent="0.25">
      <c r="A114" s="47" t="s">
        <v>462</v>
      </c>
      <c r="B114" s="22">
        <v>0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  <c r="V114" s="22">
        <v>0</v>
      </c>
      <c r="W114" s="22">
        <v>0</v>
      </c>
      <c r="X114" s="22">
        <v>0</v>
      </c>
      <c r="Y114" s="22">
        <v>0</v>
      </c>
      <c r="Z114" s="22">
        <v>0</v>
      </c>
      <c r="AA114" s="22">
        <v>266.51</v>
      </c>
      <c r="AB114" s="22">
        <v>0</v>
      </c>
      <c r="AC114" s="22">
        <v>0</v>
      </c>
      <c r="AD114" s="22">
        <v>436</v>
      </c>
      <c r="AE114" s="22">
        <v>0</v>
      </c>
      <c r="AF114" s="22">
        <v>123459.71</v>
      </c>
      <c r="AG114" s="51">
        <v>124162.22</v>
      </c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</row>
    <row r="115" spans="1:47" x14ac:dyDescent="0.25">
      <c r="A115" s="47" t="s">
        <v>464</v>
      </c>
      <c r="B115" s="22">
        <v>127.8</v>
      </c>
      <c r="C115" s="22">
        <v>156.80000000000001</v>
      </c>
      <c r="D115" s="22">
        <v>0</v>
      </c>
      <c r="E115" s="22">
        <v>177</v>
      </c>
      <c r="F115" s="22">
        <v>0</v>
      </c>
      <c r="G115" s="22">
        <v>60.07</v>
      </c>
      <c r="H115" s="22">
        <v>0</v>
      </c>
      <c r="I115" s="22">
        <v>291.39999999999998</v>
      </c>
      <c r="J115" s="22">
        <v>0</v>
      </c>
      <c r="K115" s="83">
        <v>163.4</v>
      </c>
      <c r="L115" s="22">
        <v>0</v>
      </c>
      <c r="M115" s="22">
        <v>955</v>
      </c>
      <c r="N115" s="22">
        <v>0</v>
      </c>
      <c r="O115" s="22">
        <v>0</v>
      </c>
      <c r="P115" s="22">
        <v>123.6</v>
      </c>
      <c r="Q115" s="22">
        <v>625</v>
      </c>
      <c r="R115" s="22">
        <v>0</v>
      </c>
      <c r="S115" s="22">
        <v>0</v>
      </c>
      <c r="T115" s="22">
        <v>0</v>
      </c>
      <c r="U115" s="22">
        <v>0</v>
      </c>
      <c r="V115" s="22">
        <v>0</v>
      </c>
      <c r="W115" s="22">
        <v>165</v>
      </c>
      <c r="X115" s="22">
        <v>0</v>
      </c>
      <c r="Y115" s="22">
        <v>0</v>
      </c>
      <c r="Z115" s="22">
        <v>191.68</v>
      </c>
      <c r="AA115" s="22">
        <v>0</v>
      </c>
      <c r="AB115" s="22">
        <v>0</v>
      </c>
      <c r="AC115" s="22">
        <v>0</v>
      </c>
      <c r="AD115" s="22">
        <v>484</v>
      </c>
      <c r="AE115" s="22">
        <v>0</v>
      </c>
      <c r="AF115" s="22">
        <v>135832.70000000001</v>
      </c>
      <c r="AG115" s="51">
        <v>139353.45000000001</v>
      </c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</row>
    <row r="116" spans="1:47" x14ac:dyDescent="0.25">
      <c r="A116" s="47" t="s">
        <v>467</v>
      </c>
      <c r="B116" s="22">
        <v>46.88</v>
      </c>
      <c r="C116" s="22">
        <v>72.5</v>
      </c>
      <c r="D116" s="22">
        <v>0</v>
      </c>
      <c r="E116" s="22">
        <v>96.88</v>
      </c>
      <c r="F116" s="22">
        <v>0</v>
      </c>
      <c r="G116" s="22">
        <v>31.95</v>
      </c>
      <c r="H116" s="22">
        <v>0</v>
      </c>
      <c r="I116" s="22">
        <v>77.5</v>
      </c>
      <c r="J116" s="22">
        <v>0</v>
      </c>
      <c r="K116" s="89">
        <v>96.23</v>
      </c>
      <c r="L116" s="22">
        <v>0</v>
      </c>
      <c r="M116" s="22">
        <v>346.88</v>
      </c>
      <c r="N116" s="22">
        <v>0</v>
      </c>
      <c r="O116" s="22">
        <v>0</v>
      </c>
      <c r="P116" s="22">
        <v>45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93.75</v>
      </c>
      <c r="W116" s="22">
        <v>0</v>
      </c>
      <c r="X116" s="22">
        <v>0</v>
      </c>
      <c r="Y116" s="22">
        <v>0</v>
      </c>
      <c r="Z116" s="22">
        <v>87.5</v>
      </c>
      <c r="AA116" s="22">
        <v>672.62</v>
      </c>
      <c r="AB116" s="22">
        <v>0</v>
      </c>
      <c r="AC116" s="22">
        <v>0</v>
      </c>
      <c r="AD116" s="22">
        <v>332</v>
      </c>
      <c r="AE116" s="22">
        <v>0</v>
      </c>
      <c r="AF116" s="22">
        <v>110189.4</v>
      </c>
      <c r="AG116" s="51">
        <v>112189.09</v>
      </c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</row>
    <row r="117" spans="1:47" x14ac:dyDescent="0.25">
      <c r="A117" s="47" t="s">
        <v>470</v>
      </c>
      <c r="B117" s="22">
        <v>56.5</v>
      </c>
      <c r="C117" s="22">
        <v>54</v>
      </c>
      <c r="D117" s="22">
        <v>0</v>
      </c>
      <c r="E117" s="22">
        <v>109.5</v>
      </c>
      <c r="F117" s="22">
        <v>0</v>
      </c>
      <c r="G117" s="22">
        <v>31.92</v>
      </c>
      <c r="H117" s="22">
        <v>0</v>
      </c>
      <c r="I117" s="22">
        <v>77.5</v>
      </c>
      <c r="J117" s="22">
        <v>0</v>
      </c>
      <c r="K117" s="89" t="s">
        <v>471</v>
      </c>
      <c r="L117" s="22">
        <v>0</v>
      </c>
      <c r="M117" s="22">
        <v>337.5</v>
      </c>
      <c r="N117" s="22">
        <v>0</v>
      </c>
      <c r="O117" s="22">
        <v>0</v>
      </c>
      <c r="P117" s="22">
        <v>45.2</v>
      </c>
      <c r="Q117" s="22">
        <v>40.86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37.5</v>
      </c>
      <c r="X117" s="22">
        <v>0</v>
      </c>
      <c r="Y117" s="22">
        <v>308440</v>
      </c>
      <c r="Z117" s="22">
        <v>101.8</v>
      </c>
      <c r="AA117" s="22">
        <v>1189</v>
      </c>
      <c r="AB117" s="22">
        <v>0</v>
      </c>
      <c r="AC117" s="22">
        <v>0</v>
      </c>
      <c r="AD117" s="22">
        <v>526</v>
      </c>
      <c r="AE117" s="22">
        <v>0</v>
      </c>
      <c r="AF117" s="22">
        <v>113046.02</v>
      </c>
      <c r="AG117" s="51">
        <v>424129.3</v>
      </c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</row>
    <row r="118" spans="1:47" x14ac:dyDescent="0.25">
      <c r="A118" s="47" t="s">
        <v>474</v>
      </c>
      <c r="B118" s="22">
        <v>67.8</v>
      </c>
      <c r="C118" s="22">
        <v>62.5</v>
      </c>
      <c r="D118" s="22">
        <v>0</v>
      </c>
      <c r="E118" s="22">
        <v>109.5</v>
      </c>
      <c r="F118" s="22">
        <v>0</v>
      </c>
      <c r="G118" s="22">
        <v>31.92</v>
      </c>
      <c r="H118" s="22">
        <v>0</v>
      </c>
      <c r="I118" s="22">
        <v>77.5</v>
      </c>
      <c r="J118" s="22">
        <v>0</v>
      </c>
      <c r="K118" s="89" t="s">
        <v>475</v>
      </c>
      <c r="L118" s="22">
        <v>0</v>
      </c>
      <c r="M118" s="22">
        <v>337.5</v>
      </c>
      <c r="N118" s="22">
        <v>0</v>
      </c>
      <c r="O118" s="22">
        <v>0</v>
      </c>
      <c r="P118" s="22">
        <v>67.8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  <c r="V118" s="22">
        <v>0</v>
      </c>
      <c r="W118" s="22">
        <v>93.9</v>
      </c>
      <c r="X118" s="22">
        <v>0</v>
      </c>
      <c r="Y118" s="22">
        <v>420120</v>
      </c>
      <c r="Z118" s="22">
        <v>101.8</v>
      </c>
      <c r="AA118" s="22">
        <v>446.1</v>
      </c>
      <c r="AB118" s="22">
        <v>0</v>
      </c>
      <c r="AC118" s="22">
        <v>0</v>
      </c>
      <c r="AD118" s="22">
        <v>352</v>
      </c>
      <c r="AE118" s="22">
        <v>0</v>
      </c>
      <c r="AF118" s="22">
        <v>101058.21</v>
      </c>
      <c r="AG118" s="51">
        <v>523020.43</v>
      </c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</row>
    <row r="119" spans="1:47" x14ac:dyDescent="0.25">
      <c r="A119" s="47" t="s">
        <v>478</v>
      </c>
      <c r="B119" s="22">
        <v>67.8</v>
      </c>
      <c r="C119" s="22">
        <v>50</v>
      </c>
      <c r="D119" s="22">
        <v>0</v>
      </c>
      <c r="E119" s="22">
        <v>75</v>
      </c>
      <c r="F119" s="22">
        <v>0</v>
      </c>
      <c r="G119" s="22">
        <v>31.92</v>
      </c>
      <c r="H119" s="22">
        <v>0</v>
      </c>
      <c r="I119" s="22">
        <v>75</v>
      </c>
      <c r="J119" s="22">
        <v>0</v>
      </c>
      <c r="K119" s="89">
        <v>36.5</v>
      </c>
      <c r="L119" s="22">
        <v>0</v>
      </c>
      <c r="M119" s="22">
        <v>319.5</v>
      </c>
      <c r="N119" s="22">
        <v>0</v>
      </c>
      <c r="O119" s="22">
        <v>0</v>
      </c>
      <c r="P119" s="22">
        <v>42</v>
      </c>
      <c r="Q119" s="22">
        <v>706.78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  <c r="W119" s="22">
        <v>37.5</v>
      </c>
      <c r="X119" s="22">
        <v>0</v>
      </c>
      <c r="Y119" s="22">
        <v>578320</v>
      </c>
      <c r="Z119" s="22">
        <v>101.8</v>
      </c>
      <c r="AA119" s="22">
        <v>3026.86</v>
      </c>
      <c r="AB119" s="22">
        <v>0</v>
      </c>
      <c r="AC119" s="22">
        <v>0</v>
      </c>
      <c r="AD119" s="22">
        <v>764</v>
      </c>
      <c r="AE119" s="22">
        <v>0</v>
      </c>
      <c r="AF119" s="22">
        <v>77071</v>
      </c>
      <c r="AG119" s="51">
        <f>(+Tabla6[[#This Row],[ 0701900000]]+Tabla6[[#This Row],[ 0702000000]]+Tabla6[[#This Row],[ 0703101100]]+Tabla6[[#This Row],[ 0703101200]]+Tabla6[[#This Row],[ 0703101300]]+Tabla6[[#This Row],[ 0703101900]]+Tabla6[[#This Row],[ 0703102000]]+Tabla6[[#This Row],[ 0703200000]]+Tabla6[[#This Row],[ 0703900000]]+Tabla6[[#This Row],[ 0704100000]]+Tabla6[[#This Row],[ 0704200000]]+Tabla6[[#This Row],[ 0704900000]]+Tabla6[[#This Row],[ 0705110000]]+Tabla6[[#This Row],[ 0705190000]]+Tabla6[[#This Row],[ 0706100000]]+Tabla6[[#This Row],[ 0706900000]]+Tabla6[[#This Row],[ 0707000000]]+Tabla6[[#This Row],[ 0708100000]]+Tabla6[[#This Row],[ 0708200000]]+Tabla6[[#This Row],[ 0708900000]]+Tabla6[[#This Row],[ 0709300000]]+Tabla6[[#This Row],[ 0709400000]]+Tabla6[[#This Row],[ 0709590000]]+Tabla6[[#This Row],[ 0709601000]]+Tabla6[[#This Row],[ 0709602000]]+Tabla6[[#This Row],[ 0709609000]]+Tabla6[[#This Row],[ 0709700000]]+Tabla6[[#This Row],[ 0709931000]]+Tabla6[[#This Row],[ 0709939000]]+Tabla6[[#This Row],[ 0709991000]]+Tabla6[[#This Row],[ 0709999000]])</f>
        <v>660725.66</v>
      </c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</row>
    <row r="120" spans="1:47" x14ac:dyDescent="0.25">
      <c r="A120" s="47"/>
      <c r="B120" s="40">
        <f>SUBTOTAL(109,B108:B119)</f>
        <v>5011.5800000000008</v>
      </c>
      <c r="C120" s="40">
        <f t="shared" ref="C120:AE120" si="8">SUBTOTAL(109,C108:C119)</f>
        <v>2649.86</v>
      </c>
      <c r="D120" s="40">
        <f t="shared" si="8"/>
        <v>0</v>
      </c>
      <c r="E120" s="40">
        <f t="shared" si="8"/>
        <v>2278.36</v>
      </c>
      <c r="F120" s="40">
        <f t="shared" si="8"/>
        <v>1218.33</v>
      </c>
      <c r="G120" s="40">
        <f t="shared" si="8"/>
        <v>311.26000000000005</v>
      </c>
      <c r="H120" s="40">
        <f t="shared" si="8"/>
        <v>0</v>
      </c>
      <c r="I120" s="40">
        <f t="shared" si="8"/>
        <v>1370.4499999999998</v>
      </c>
      <c r="J120" s="40">
        <f t="shared" si="8"/>
        <v>455.71000000000004</v>
      </c>
      <c r="K120" s="40">
        <f t="shared" si="8"/>
        <v>1737.0600000000002</v>
      </c>
      <c r="L120" s="40">
        <f t="shared" si="8"/>
        <v>718.28</v>
      </c>
      <c r="M120" s="40">
        <f t="shared" si="8"/>
        <v>4977.2000000000007</v>
      </c>
      <c r="N120" s="40">
        <f t="shared" si="8"/>
        <v>267.3</v>
      </c>
      <c r="O120" s="40">
        <f t="shared" si="8"/>
        <v>1283.27</v>
      </c>
      <c r="P120" s="40">
        <f t="shared" si="8"/>
        <v>1453.8799999999999</v>
      </c>
      <c r="Q120" s="40">
        <f t="shared" si="8"/>
        <v>2539.75</v>
      </c>
      <c r="R120" s="40">
        <f t="shared" si="8"/>
        <v>991.5</v>
      </c>
      <c r="S120" s="40">
        <f t="shared" si="8"/>
        <v>463.42</v>
      </c>
      <c r="T120" s="40">
        <f t="shared" si="8"/>
        <v>1407.3899999999999</v>
      </c>
      <c r="U120" s="40">
        <f t="shared" si="8"/>
        <v>43648.539999999994</v>
      </c>
      <c r="V120" s="40">
        <f t="shared" si="8"/>
        <v>233.73000000000002</v>
      </c>
      <c r="W120" s="40">
        <f t="shared" si="8"/>
        <v>915.12</v>
      </c>
      <c r="X120" s="40">
        <f t="shared" si="8"/>
        <v>43.33</v>
      </c>
      <c r="Y120" s="40">
        <f t="shared" si="8"/>
        <v>2492455.9900000002</v>
      </c>
      <c r="Z120" s="40">
        <f t="shared" si="8"/>
        <v>1628.69</v>
      </c>
      <c r="AA120" s="40">
        <f t="shared" si="8"/>
        <v>7591.2900000000009</v>
      </c>
      <c r="AB120" s="40">
        <f t="shared" si="8"/>
        <v>0</v>
      </c>
      <c r="AC120" s="40">
        <f t="shared" si="8"/>
        <v>240</v>
      </c>
      <c r="AD120" s="40">
        <f t="shared" si="8"/>
        <v>6938.04</v>
      </c>
      <c r="AE120" s="40">
        <f t="shared" si="8"/>
        <v>309.93</v>
      </c>
      <c r="AF120" s="40">
        <f>SUBTOTAL(109,AF108:AF119)</f>
        <v>1166665.7100000002</v>
      </c>
      <c r="AG120" s="40">
        <f>SUBTOTAL(109,AG108:AG119)</f>
        <v>3749934.87</v>
      </c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</row>
    <row r="121" spans="1:47" x14ac:dyDescent="0.25">
      <c r="A121" s="47" t="s">
        <v>479</v>
      </c>
      <c r="B121" s="22">
        <v>0</v>
      </c>
      <c r="C121" s="22">
        <v>134.4</v>
      </c>
      <c r="D121" s="22">
        <v>0</v>
      </c>
      <c r="E121" s="22">
        <v>107.25</v>
      </c>
      <c r="F121" s="22">
        <v>0</v>
      </c>
      <c r="G121" s="22">
        <v>0</v>
      </c>
      <c r="H121" s="22">
        <v>0</v>
      </c>
      <c r="I121" s="22">
        <v>0</v>
      </c>
      <c r="J121" s="22">
        <v>2.1</v>
      </c>
      <c r="K121" s="22">
        <v>0</v>
      </c>
      <c r="L121" s="22">
        <v>6.84</v>
      </c>
      <c r="M121" s="22">
        <v>0</v>
      </c>
      <c r="N121" s="22">
        <v>0</v>
      </c>
      <c r="O121" s="22">
        <v>36</v>
      </c>
      <c r="P121" s="22">
        <v>9</v>
      </c>
      <c r="Q121" s="22">
        <v>0</v>
      </c>
      <c r="R121" s="22">
        <v>13</v>
      </c>
      <c r="S121" s="22">
        <v>0</v>
      </c>
      <c r="T121" s="22">
        <v>18.5</v>
      </c>
      <c r="U121" s="22">
        <v>0</v>
      </c>
      <c r="V121" s="22">
        <v>0</v>
      </c>
      <c r="W121" s="22">
        <v>0</v>
      </c>
      <c r="X121" s="22">
        <v>0</v>
      </c>
      <c r="Y121" s="22">
        <v>570498.5</v>
      </c>
      <c r="Z121" s="22">
        <v>0</v>
      </c>
      <c r="AA121" s="22">
        <v>26.5</v>
      </c>
      <c r="AB121" s="22">
        <v>0</v>
      </c>
      <c r="AC121" s="22">
        <v>0</v>
      </c>
      <c r="AD121" s="22">
        <v>412.8</v>
      </c>
      <c r="AE121" s="22">
        <v>0</v>
      </c>
      <c r="AF121" s="22">
        <v>53658.02</v>
      </c>
      <c r="AG121" s="51">
        <f>(+Tabla6[[#This Row],[ 0701900000]]+Tabla6[[#This Row],[ 0702000000]]+Tabla6[[#This Row],[ 0703101100]]+Tabla6[[#This Row],[ 0703101200]]+Tabla6[[#This Row],[ 0703101300]]+Tabla6[[#This Row],[ 0703101900]]+Tabla6[[#This Row],[ 0703102000]]+Tabla6[[#This Row],[ 0703200000]]+Tabla6[[#This Row],[ 0703900000]]+Tabla6[[#This Row],[ 0704100000]]+Tabla6[[#This Row],[ 0704200000]]+Tabla6[[#This Row],[ 0704900000]]+Tabla6[[#This Row],[ 0705110000]]+Tabla6[[#This Row],[ 0705190000]]+Tabla6[[#This Row],[ 0706100000]]+Tabla6[[#This Row],[ 0706900000]]+Tabla6[[#This Row],[ 0707000000]]+Tabla6[[#This Row],[ 0708100000]]+Tabla6[[#This Row],[ 0708200000]]+Tabla6[[#This Row],[ 0708900000]]+Tabla6[[#This Row],[ 0709300000]]+Tabla6[[#This Row],[ 0709400000]]+Tabla6[[#This Row],[ 0709590000]]+Tabla6[[#This Row],[ 0709601000]]+Tabla6[[#This Row],[ 0709602000]]+Tabla6[[#This Row],[ 0709609000]]+Tabla6[[#This Row],[ 0709700000]]+Tabla6[[#This Row],[ 0709931000]]+Tabla6[[#This Row],[ 0709939000]]+Tabla6[[#This Row],[ 0709991000]]+Tabla6[[#This Row],[ 0709999000]])</f>
        <v>624922.91</v>
      </c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</row>
    <row r="122" spans="1:47" x14ac:dyDescent="0.25">
      <c r="A122" s="47" t="s">
        <v>480</v>
      </c>
      <c r="B122" s="22">
        <v>112.5</v>
      </c>
      <c r="C122" s="22">
        <v>125</v>
      </c>
      <c r="D122" s="22">
        <v>0</v>
      </c>
      <c r="E122" s="22">
        <v>187.5</v>
      </c>
      <c r="F122" s="22">
        <v>0</v>
      </c>
      <c r="G122" s="22">
        <v>33</v>
      </c>
      <c r="H122" s="22">
        <v>0</v>
      </c>
      <c r="I122" s="22">
        <v>110</v>
      </c>
      <c r="J122" s="22">
        <v>0</v>
      </c>
      <c r="K122" s="22">
        <v>138.74</v>
      </c>
      <c r="L122" s="22">
        <v>0</v>
      </c>
      <c r="M122" s="22">
        <v>562.5</v>
      </c>
      <c r="N122" s="22">
        <v>0</v>
      </c>
      <c r="O122" s="22">
        <v>0</v>
      </c>
      <c r="P122" s="22">
        <v>112.5</v>
      </c>
      <c r="Q122" s="22">
        <v>0</v>
      </c>
      <c r="R122" s="22">
        <v>0</v>
      </c>
      <c r="S122" s="22">
        <v>98.4</v>
      </c>
      <c r="T122" s="22">
        <v>311</v>
      </c>
      <c r="U122" s="22">
        <v>2163.6</v>
      </c>
      <c r="V122" s="22">
        <v>0</v>
      </c>
      <c r="W122" s="22">
        <v>62.5</v>
      </c>
      <c r="X122" s="22">
        <v>0</v>
      </c>
      <c r="Y122" s="22">
        <v>344976.2</v>
      </c>
      <c r="Z122" s="22">
        <v>152.63</v>
      </c>
      <c r="AA122" s="22">
        <v>4304.3500000000004</v>
      </c>
      <c r="AB122" s="22">
        <v>0</v>
      </c>
      <c r="AC122" s="22">
        <v>236</v>
      </c>
      <c r="AD122" s="22">
        <v>152</v>
      </c>
      <c r="AE122" s="22">
        <v>0</v>
      </c>
      <c r="AF122" s="22">
        <v>36338.879999999997</v>
      </c>
      <c r="AG122" s="51">
        <f>(+Tabla6[[#This Row],[ 0701900000]]+Tabla6[[#This Row],[ 0702000000]]+Tabla6[[#This Row],[ 0703101100]]+Tabla6[[#This Row],[ 0703101200]]+Tabla6[[#This Row],[ 0703101300]]+Tabla6[[#This Row],[ 0703101900]]+Tabla6[[#This Row],[ 0703102000]]+Tabla6[[#This Row],[ 0703200000]]+Tabla6[[#This Row],[ 0703900000]]+Tabla6[[#This Row],[ 0704100000]]+Tabla6[[#This Row],[ 0704200000]]+Tabla6[[#This Row],[ 0704900000]]+Tabla6[[#This Row],[ 0705110000]]+Tabla6[[#This Row],[ 0705190000]]+Tabla6[[#This Row],[ 0706100000]]+Tabla6[[#This Row],[ 0706900000]]+Tabla6[[#This Row],[ 0707000000]]+Tabla6[[#This Row],[ 0708100000]]+Tabla6[[#This Row],[ 0708200000]]+Tabla6[[#This Row],[ 0708900000]]+Tabla6[[#This Row],[ 0709300000]]+Tabla6[[#This Row],[ 0709400000]]+Tabla6[[#This Row],[ 0709590000]]+Tabla6[[#This Row],[ 0709601000]]+Tabla6[[#This Row],[ 0709602000]]+Tabla6[[#This Row],[ 0709609000]]+Tabla6[[#This Row],[ 0709700000]]+Tabla6[[#This Row],[ 0709931000]]+Tabla6[[#This Row],[ 0709939000]]+Tabla6[[#This Row],[ 0709991000]]+Tabla6[[#This Row],[ 0709999000]])</f>
        <v>390177.3</v>
      </c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</row>
    <row r="123" spans="1:47" x14ac:dyDescent="0.25">
      <c r="A123" s="47" t="s">
        <v>481</v>
      </c>
      <c r="B123" s="22">
        <v>0</v>
      </c>
      <c r="C123" s="22">
        <v>0</v>
      </c>
      <c r="D123" s="22">
        <v>0</v>
      </c>
      <c r="E123" s="22">
        <v>0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  <c r="V123" s="22">
        <v>0</v>
      </c>
      <c r="W123" s="22">
        <v>0</v>
      </c>
      <c r="X123" s="22">
        <v>0</v>
      </c>
      <c r="Y123" s="22">
        <v>235696</v>
      </c>
      <c r="Z123" s="22">
        <v>0</v>
      </c>
      <c r="AA123" s="22">
        <v>2342.58</v>
      </c>
      <c r="AB123" s="22">
        <v>0</v>
      </c>
      <c r="AC123" s="22">
        <v>72</v>
      </c>
      <c r="AD123" s="22">
        <v>228</v>
      </c>
      <c r="AE123" s="22">
        <v>0</v>
      </c>
      <c r="AF123" s="22">
        <v>108374.62</v>
      </c>
      <c r="AG123" s="51">
        <f>(+Tabla6[[#This Row],[ 0701900000]]+Tabla6[[#This Row],[ 0702000000]]+Tabla6[[#This Row],[ 0703101100]]+Tabla6[[#This Row],[ 0703101200]]+Tabla6[[#This Row],[ 0703101300]]+Tabla6[[#This Row],[ 0703101900]]+Tabla6[[#This Row],[ 0703102000]]+Tabla6[[#This Row],[ 0703200000]]+Tabla6[[#This Row],[ 0703900000]]+Tabla6[[#This Row],[ 0704100000]]+Tabla6[[#This Row],[ 0704200000]]+Tabla6[[#This Row],[ 0704900000]]+Tabla6[[#This Row],[ 0705110000]]+Tabla6[[#This Row],[ 0705190000]]+Tabla6[[#This Row],[ 0706100000]]+Tabla6[[#This Row],[ 0706900000]]+Tabla6[[#This Row],[ 0707000000]]+Tabla6[[#This Row],[ 0708100000]]+Tabla6[[#This Row],[ 0708200000]]+Tabla6[[#This Row],[ 0708900000]]+Tabla6[[#This Row],[ 0709300000]]+Tabla6[[#This Row],[ 0709400000]]+Tabla6[[#This Row],[ 0709590000]]+Tabla6[[#This Row],[ 0709601000]]+Tabla6[[#This Row],[ 0709602000]]+Tabla6[[#This Row],[ 0709609000]]+Tabla6[[#This Row],[ 0709700000]]+Tabla6[[#This Row],[ 0709931000]]+Tabla6[[#This Row],[ 0709939000]]+Tabla6[[#This Row],[ 0709991000]]+Tabla6[[#This Row],[ 0709999000]])</f>
        <v>346713.19999999995</v>
      </c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</row>
    <row r="124" spans="1:47" x14ac:dyDescent="0.25">
      <c r="A124" s="47" t="s">
        <v>483</v>
      </c>
      <c r="B124" s="22">
        <v>0</v>
      </c>
      <c r="C124" s="22">
        <v>0</v>
      </c>
      <c r="D124" s="22">
        <v>0</v>
      </c>
      <c r="E124" s="22">
        <v>0</v>
      </c>
      <c r="F124" s="22">
        <v>0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4200</v>
      </c>
      <c r="V124" s="22">
        <v>0</v>
      </c>
      <c r="W124" s="22">
        <v>0</v>
      </c>
      <c r="X124" s="22">
        <v>0</v>
      </c>
      <c r="Y124" s="22">
        <v>112400</v>
      </c>
      <c r="Z124" s="22">
        <v>0</v>
      </c>
      <c r="AA124" s="22">
        <v>3305.71</v>
      </c>
      <c r="AB124" s="22">
        <v>0</v>
      </c>
      <c r="AC124" s="22">
        <v>72</v>
      </c>
      <c r="AD124" s="22">
        <v>576</v>
      </c>
      <c r="AE124" s="22">
        <v>0</v>
      </c>
      <c r="AF124" s="22">
        <v>132355.79999999999</v>
      </c>
      <c r="AG124" s="51">
        <f>(+Tabla6[[#This Row],[ 0701900000]]+Tabla6[[#This Row],[ 0702000000]]+Tabla6[[#This Row],[ 0703101100]]+Tabla6[[#This Row],[ 0703101200]]+Tabla6[[#This Row],[ 0703101300]]+Tabla6[[#This Row],[ 0703101900]]+Tabla6[[#This Row],[ 0703102000]]+Tabla6[[#This Row],[ 0703200000]]+Tabla6[[#This Row],[ 0703900000]]+Tabla6[[#This Row],[ 0704100000]]+Tabla6[[#This Row],[ 0704200000]]+Tabla6[[#This Row],[ 0704900000]]+Tabla6[[#This Row],[ 0705110000]]+Tabla6[[#This Row],[ 0705190000]]+Tabla6[[#This Row],[ 0706100000]]+Tabla6[[#This Row],[ 0706900000]]+Tabla6[[#This Row],[ 0707000000]]+Tabla6[[#This Row],[ 0708100000]]+Tabla6[[#This Row],[ 0708200000]]+Tabla6[[#This Row],[ 0708900000]]+Tabla6[[#This Row],[ 0709300000]]+Tabla6[[#This Row],[ 0709400000]]+Tabla6[[#This Row],[ 0709590000]]+Tabla6[[#This Row],[ 0709601000]]+Tabla6[[#This Row],[ 0709602000]]+Tabla6[[#This Row],[ 0709609000]]+Tabla6[[#This Row],[ 0709700000]]+Tabla6[[#This Row],[ 0709931000]]+Tabla6[[#This Row],[ 0709939000]]+Tabla6[[#This Row],[ 0709991000]]+Tabla6[[#This Row],[ 0709999000]])</f>
        <v>252909.51</v>
      </c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</row>
    <row r="125" spans="1:47" x14ac:dyDescent="0.25">
      <c r="A125" s="47" t="s">
        <v>484</v>
      </c>
      <c r="B125" s="22">
        <v>0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0</v>
      </c>
      <c r="I125" s="22">
        <v>24000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0</v>
      </c>
      <c r="W125" s="22">
        <v>0</v>
      </c>
      <c r="X125" s="22">
        <v>0</v>
      </c>
      <c r="Y125" s="22">
        <v>2170.8000000000002</v>
      </c>
      <c r="Z125" s="22">
        <v>0</v>
      </c>
      <c r="AA125" s="22">
        <v>1521.76</v>
      </c>
      <c r="AB125" s="22">
        <v>0</v>
      </c>
      <c r="AC125" s="22">
        <v>0</v>
      </c>
      <c r="AD125" s="22">
        <v>818</v>
      </c>
      <c r="AE125" s="22">
        <v>0</v>
      </c>
      <c r="AF125" s="22">
        <v>144574.51999999999</v>
      </c>
      <c r="AG125" s="51">
        <f>(+Tabla6[[#This Row],[ 0701900000]]+Tabla6[[#This Row],[ 0702000000]]+Tabla6[[#This Row],[ 0703101100]]+Tabla6[[#This Row],[ 0703101200]]+Tabla6[[#This Row],[ 0703101300]]+Tabla6[[#This Row],[ 0703101900]]+Tabla6[[#This Row],[ 0703102000]]+Tabla6[[#This Row],[ 0703200000]]+Tabla6[[#This Row],[ 0703900000]]+Tabla6[[#This Row],[ 0704100000]]+Tabla6[[#This Row],[ 0704200000]]+Tabla6[[#This Row],[ 0704900000]]+Tabla6[[#This Row],[ 0705110000]]+Tabla6[[#This Row],[ 0705190000]]+Tabla6[[#This Row],[ 0706100000]]+Tabla6[[#This Row],[ 0706900000]]+Tabla6[[#This Row],[ 0707000000]]+Tabla6[[#This Row],[ 0708100000]]+Tabla6[[#This Row],[ 0708200000]]+Tabla6[[#This Row],[ 0708900000]]+Tabla6[[#This Row],[ 0709300000]]+Tabla6[[#This Row],[ 0709400000]]+Tabla6[[#This Row],[ 0709590000]]+Tabla6[[#This Row],[ 0709601000]]+Tabla6[[#This Row],[ 0709602000]]+Tabla6[[#This Row],[ 0709609000]]+Tabla6[[#This Row],[ 0709700000]]+Tabla6[[#This Row],[ 0709931000]]+Tabla6[[#This Row],[ 0709939000]]+Tabla6[[#This Row],[ 0709991000]]+Tabla6[[#This Row],[ 0709999000]])</f>
        <v>173085.08</v>
      </c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</row>
    <row r="126" spans="1:47" x14ac:dyDescent="0.25">
      <c r="A126" s="47" t="s">
        <v>486</v>
      </c>
      <c r="B126" s="22">
        <v>0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625</v>
      </c>
      <c r="R126" s="22">
        <v>0</v>
      </c>
      <c r="S126" s="22">
        <v>0</v>
      </c>
      <c r="T126" s="22">
        <v>0</v>
      </c>
      <c r="U126" s="22">
        <v>0</v>
      </c>
      <c r="V126" s="22">
        <v>0</v>
      </c>
      <c r="W126" s="22">
        <v>0</v>
      </c>
      <c r="X126" s="22">
        <v>0</v>
      </c>
      <c r="Y126" s="22">
        <v>0</v>
      </c>
      <c r="Z126" s="22">
        <v>0</v>
      </c>
      <c r="AA126" s="22">
        <v>853.59</v>
      </c>
      <c r="AB126" s="22">
        <v>0</v>
      </c>
      <c r="AC126" s="22">
        <v>0</v>
      </c>
      <c r="AD126" s="22">
        <v>400</v>
      </c>
      <c r="AE126" s="22">
        <v>0</v>
      </c>
      <c r="AF126" s="22">
        <v>135196.79999999999</v>
      </c>
      <c r="AG126" s="51">
        <f>(+Tabla6[[#This Row],[ 0701900000]]+Tabla6[[#This Row],[ 0702000000]]+Tabla6[[#This Row],[ 0703101100]]+Tabla6[[#This Row],[ 0703101200]]+Tabla6[[#This Row],[ 0703101300]]+Tabla6[[#This Row],[ 0703101900]]+Tabla6[[#This Row],[ 0703102000]]+Tabla6[[#This Row],[ 0703200000]]+Tabla6[[#This Row],[ 0703900000]]+Tabla6[[#This Row],[ 0704100000]]+Tabla6[[#This Row],[ 0704200000]]+Tabla6[[#This Row],[ 0704900000]]+Tabla6[[#This Row],[ 0705110000]]+Tabla6[[#This Row],[ 0705190000]]+Tabla6[[#This Row],[ 0706100000]]+Tabla6[[#This Row],[ 0706900000]]+Tabla6[[#This Row],[ 0707000000]]+Tabla6[[#This Row],[ 0708100000]]+Tabla6[[#This Row],[ 0708200000]]+Tabla6[[#This Row],[ 0708900000]]+Tabla6[[#This Row],[ 0709300000]]+Tabla6[[#This Row],[ 0709400000]]+Tabla6[[#This Row],[ 0709590000]]+Tabla6[[#This Row],[ 0709601000]]+Tabla6[[#This Row],[ 0709602000]]+Tabla6[[#This Row],[ 0709609000]]+Tabla6[[#This Row],[ 0709700000]]+Tabla6[[#This Row],[ 0709931000]]+Tabla6[[#This Row],[ 0709939000]]+Tabla6[[#This Row],[ 0709991000]]+Tabla6[[#This Row],[ 0709999000]])</f>
        <v>137075.38999999998</v>
      </c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</row>
    <row r="127" spans="1:47" x14ac:dyDescent="0.25">
      <c r="A127" s="47" t="s">
        <v>487</v>
      </c>
      <c r="B127" s="22">
        <v>0</v>
      </c>
      <c r="C127" s="22">
        <v>0</v>
      </c>
      <c r="D127" s="22">
        <v>0</v>
      </c>
      <c r="E127" s="22">
        <v>0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  <c r="V127" s="22">
        <v>0</v>
      </c>
      <c r="W127" s="22">
        <v>0</v>
      </c>
      <c r="X127" s="22">
        <v>0</v>
      </c>
      <c r="Y127" s="22">
        <v>0</v>
      </c>
      <c r="Z127" s="22">
        <v>0</v>
      </c>
      <c r="AA127" s="22">
        <v>0</v>
      </c>
      <c r="AB127" s="22">
        <v>0</v>
      </c>
      <c r="AC127" s="22">
        <v>0</v>
      </c>
      <c r="AD127" s="22">
        <v>196</v>
      </c>
      <c r="AE127" s="22"/>
      <c r="AF127" s="22">
        <v>148943.85</v>
      </c>
      <c r="AG127" s="51">
        <f>(+Tabla6[[#This Row],[ 0701900000]]+Tabla6[[#This Row],[ 0702000000]]+Tabla6[[#This Row],[ 0703101100]]+Tabla6[[#This Row],[ 0703101200]]+Tabla6[[#This Row],[ 0703101300]]+Tabla6[[#This Row],[ 0703101900]]+Tabla6[[#This Row],[ 0703102000]]+Tabla6[[#This Row],[ 0703200000]]+Tabla6[[#This Row],[ 0703900000]]+Tabla6[[#This Row],[ 0704100000]]+Tabla6[[#This Row],[ 0704200000]]+Tabla6[[#This Row],[ 0704900000]]+Tabla6[[#This Row],[ 0705110000]]+Tabla6[[#This Row],[ 0705190000]]+Tabla6[[#This Row],[ 0706100000]]+Tabla6[[#This Row],[ 0706900000]]+Tabla6[[#This Row],[ 0707000000]]+Tabla6[[#This Row],[ 0708100000]]+Tabla6[[#This Row],[ 0708200000]]+Tabla6[[#This Row],[ 0708900000]]+Tabla6[[#This Row],[ 0709300000]]+Tabla6[[#This Row],[ 0709400000]]+Tabla6[[#This Row],[ 0709590000]]+Tabla6[[#This Row],[ 0709601000]]+Tabla6[[#This Row],[ 0709602000]]+Tabla6[[#This Row],[ 0709609000]]+Tabla6[[#This Row],[ 0709700000]]+Tabla6[[#This Row],[ 0709931000]]+Tabla6[[#This Row],[ 0709939000]]+Tabla6[[#This Row],[ 0709991000]]+Tabla6[[#This Row],[ 0709999000]])</f>
        <v>149139.85</v>
      </c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</row>
    <row r="128" spans="1:47" x14ac:dyDescent="0.25">
      <c r="A128" s="47" t="s">
        <v>488</v>
      </c>
      <c r="B128" s="22">
        <v>0</v>
      </c>
      <c r="C128" s="22">
        <v>0</v>
      </c>
      <c r="D128" s="22">
        <v>0</v>
      </c>
      <c r="E128" s="22">
        <v>0</v>
      </c>
      <c r="F128" s="22">
        <v>0</v>
      </c>
      <c r="G128" s="22">
        <v>0</v>
      </c>
      <c r="H128" s="22">
        <v>0</v>
      </c>
      <c r="I128" s="22">
        <v>33072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0</v>
      </c>
      <c r="W128" s="22">
        <v>0</v>
      </c>
      <c r="X128" s="22">
        <v>0</v>
      </c>
      <c r="Y128" s="22">
        <v>0</v>
      </c>
      <c r="Z128" s="22">
        <v>0</v>
      </c>
      <c r="AA128" s="22">
        <v>297.39999999999998</v>
      </c>
      <c r="AB128" s="22">
        <v>0</v>
      </c>
      <c r="AC128" s="22">
        <v>0</v>
      </c>
      <c r="AD128" s="22">
        <v>0</v>
      </c>
      <c r="AE128" s="22">
        <v>0</v>
      </c>
      <c r="AF128" s="22">
        <v>155321.32999999999</v>
      </c>
      <c r="AG128" s="51">
        <f>(+Tabla6[[#This Row],[ 0701900000]]+Tabla6[[#This Row],[ 0702000000]]+Tabla6[[#This Row],[ 0703101100]]+Tabla6[[#This Row],[ 0703101200]]+Tabla6[[#This Row],[ 0703101300]]+Tabla6[[#This Row],[ 0703101900]]+Tabla6[[#This Row],[ 0703102000]]+Tabla6[[#This Row],[ 0703200000]]+Tabla6[[#This Row],[ 0703900000]]+Tabla6[[#This Row],[ 0704100000]]+Tabla6[[#This Row],[ 0704200000]]+Tabla6[[#This Row],[ 0704900000]]+Tabla6[[#This Row],[ 0705110000]]+Tabla6[[#This Row],[ 0705190000]]+Tabla6[[#This Row],[ 0706100000]]+Tabla6[[#This Row],[ 0706900000]]+Tabla6[[#This Row],[ 0707000000]]+Tabla6[[#This Row],[ 0708100000]]+Tabla6[[#This Row],[ 0708200000]]+Tabla6[[#This Row],[ 0708900000]]+Tabla6[[#This Row],[ 0709300000]]+Tabla6[[#This Row],[ 0709400000]]+Tabla6[[#This Row],[ 0709590000]]+Tabla6[[#This Row],[ 0709601000]]+Tabla6[[#This Row],[ 0709602000]]+Tabla6[[#This Row],[ 0709609000]]+Tabla6[[#This Row],[ 0709700000]]+Tabla6[[#This Row],[ 0709931000]]+Tabla6[[#This Row],[ 0709939000]]+Tabla6[[#This Row],[ 0709991000]]+Tabla6[[#This Row],[ 0709999000]])</f>
        <v>188690.72999999998</v>
      </c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</row>
    <row r="129" spans="1:47" x14ac:dyDescent="0.25">
      <c r="A129" s="47" t="s">
        <v>489</v>
      </c>
      <c r="B129" s="22">
        <v>0</v>
      </c>
      <c r="C129" s="22">
        <v>0</v>
      </c>
      <c r="D129" s="22">
        <v>0</v>
      </c>
      <c r="E129" s="22">
        <v>0</v>
      </c>
      <c r="F129" s="22">
        <v>0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625</v>
      </c>
      <c r="R129" s="22">
        <v>0</v>
      </c>
      <c r="S129" s="22">
        <v>0</v>
      </c>
      <c r="T129" s="22">
        <v>0</v>
      </c>
      <c r="U129" s="22">
        <v>0</v>
      </c>
      <c r="V129" s="22">
        <v>0</v>
      </c>
      <c r="W129" s="22">
        <v>0</v>
      </c>
      <c r="X129" s="22">
        <v>0</v>
      </c>
      <c r="Y129" s="22">
        <v>0</v>
      </c>
      <c r="Z129" s="22">
        <v>0</v>
      </c>
      <c r="AA129" s="22">
        <v>640.02</v>
      </c>
      <c r="AB129" s="22"/>
      <c r="AC129" s="22">
        <v>0</v>
      </c>
      <c r="AD129" s="22">
        <v>0</v>
      </c>
      <c r="AE129" s="22"/>
      <c r="AF129" s="22">
        <v>143339.6</v>
      </c>
      <c r="AG129" s="51">
        <f>(+Tabla6[[#This Row],[ 0701900000]]+Tabla6[[#This Row],[ 0702000000]]+Tabla6[[#This Row],[ 0703101100]]+Tabla6[[#This Row],[ 0703101200]]+Tabla6[[#This Row],[ 0703101300]]+Tabla6[[#This Row],[ 0703101900]]+Tabla6[[#This Row],[ 0703102000]]+Tabla6[[#This Row],[ 0703200000]]+Tabla6[[#This Row],[ 0703900000]]+Tabla6[[#This Row],[ 0704100000]]+Tabla6[[#This Row],[ 0704200000]]+Tabla6[[#This Row],[ 0704900000]]+Tabla6[[#This Row],[ 0705110000]]+Tabla6[[#This Row],[ 0705190000]]+Tabla6[[#This Row],[ 0706100000]]+Tabla6[[#This Row],[ 0706900000]]+Tabla6[[#This Row],[ 0707000000]]+Tabla6[[#This Row],[ 0708100000]]+Tabla6[[#This Row],[ 0708200000]]+Tabla6[[#This Row],[ 0708900000]]+Tabla6[[#This Row],[ 0709300000]]+Tabla6[[#This Row],[ 0709400000]]+Tabla6[[#This Row],[ 0709590000]]+Tabla6[[#This Row],[ 0709601000]]+Tabla6[[#This Row],[ 0709602000]]+Tabla6[[#This Row],[ 0709609000]]+Tabla6[[#This Row],[ 0709700000]]+Tabla6[[#This Row],[ 0709931000]]+Tabla6[[#This Row],[ 0709939000]]+Tabla6[[#This Row],[ 0709991000]]+Tabla6[[#This Row],[ 0709999000]])</f>
        <v>144604.62</v>
      </c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</row>
    <row r="130" spans="1:47" x14ac:dyDescent="0.25">
      <c r="A130" s="47" t="s">
        <v>490</v>
      </c>
      <c r="B130" s="22">
        <v>0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48</v>
      </c>
      <c r="U130" s="22">
        <v>0</v>
      </c>
      <c r="V130" s="22">
        <v>0</v>
      </c>
      <c r="W130" s="22">
        <v>0</v>
      </c>
      <c r="X130" s="22">
        <v>0</v>
      </c>
      <c r="Y130" s="22">
        <v>368800</v>
      </c>
      <c r="Z130" s="22">
        <v>0</v>
      </c>
      <c r="AA130" s="22">
        <v>2819.52</v>
      </c>
      <c r="AB130" s="22">
        <v>0</v>
      </c>
      <c r="AC130" s="22">
        <v>428</v>
      </c>
      <c r="AD130" s="22">
        <v>220</v>
      </c>
      <c r="AE130" s="22">
        <v>0</v>
      </c>
      <c r="AF130" s="22">
        <v>135475.4</v>
      </c>
      <c r="AG130" s="51">
        <f>(+Tabla6[[#This Row],[ 0701900000]]+Tabla6[[#This Row],[ 0702000000]]+Tabla6[[#This Row],[ 0703101100]]+Tabla6[[#This Row],[ 0703101200]]+Tabla6[[#This Row],[ 0703101300]]+Tabla6[[#This Row],[ 0703101900]]+Tabla6[[#This Row],[ 0703102000]]+Tabla6[[#This Row],[ 0703200000]]+Tabla6[[#This Row],[ 0703900000]]+Tabla6[[#This Row],[ 0704100000]]+Tabla6[[#This Row],[ 0704200000]]+Tabla6[[#This Row],[ 0704900000]]+Tabla6[[#This Row],[ 0705110000]]+Tabla6[[#This Row],[ 0705190000]]+Tabla6[[#This Row],[ 0706100000]]+Tabla6[[#This Row],[ 0706900000]]+Tabla6[[#This Row],[ 0707000000]]+Tabla6[[#This Row],[ 0708100000]]+Tabla6[[#This Row],[ 0708200000]]+Tabla6[[#This Row],[ 0708900000]]+Tabla6[[#This Row],[ 0709300000]]+Tabla6[[#This Row],[ 0709400000]]+Tabla6[[#This Row],[ 0709590000]]+Tabla6[[#This Row],[ 0709601000]]+Tabla6[[#This Row],[ 0709602000]]+Tabla6[[#This Row],[ 0709609000]]+Tabla6[[#This Row],[ 0709700000]]+Tabla6[[#This Row],[ 0709931000]]+Tabla6[[#This Row],[ 0709939000]]+Tabla6[[#This Row],[ 0709991000]]+Tabla6[[#This Row],[ 0709999000]])</f>
        <v>507790.92000000004</v>
      </c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</row>
    <row r="131" spans="1:47" x14ac:dyDescent="0.25">
      <c r="A131" s="47" t="s">
        <v>491</v>
      </c>
      <c r="B131" s="22">
        <v>0</v>
      </c>
      <c r="C131" s="22">
        <v>0</v>
      </c>
      <c r="D131" s="22">
        <v>0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  <c r="S131" s="22">
        <v>0</v>
      </c>
      <c r="T131" s="22">
        <v>0</v>
      </c>
      <c r="U131" s="22">
        <v>0</v>
      </c>
      <c r="V131" s="22">
        <v>0</v>
      </c>
      <c r="W131" s="22">
        <v>0</v>
      </c>
      <c r="X131" s="22">
        <v>0</v>
      </c>
      <c r="Y131" s="22">
        <v>419920</v>
      </c>
      <c r="Z131" s="22">
        <v>0</v>
      </c>
      <c r="AA131" s="22">
        <v>854.5</v>
      </c>
      <c r="AB131" s="22">
        <v>0</v>
      </c>
      <c r="AC131" s="22">
        <v>0</v>
      </c>
      <c r="AD131" s="22">
        <v>950</v>
      </c>
      <c r="AE131" s="22">
        <v>0</v>
      </c>
      <c r="AF131" s="22">
        <v>123875.9</v>
      </c>
      <c r="AG131" s="51">
        <f>(+Tabla6[[#This Row],[ 0701900000]]+Tabla6[[#This Row],[ 0702000000]]+Tabla6[[#This Row],[ 0703101100]]+Tabla6[[#This Row],[ 0703101200]]+Tabla6[[#This Row],[ 0703101300]]+Tabla6[[#This Row],[ 0703101900]]+Tabla6[[#This Row],[ 0703102000]]+Tabla6[[#This Row],[ 0703200000]]+Tabla6[[#This Row],[ 0703900000]]+Tabla6[[#This Row],[ 0704100000]]+Tabla6[[#This Row],[ 0704200000]]+Tabla6[[#This Row],[ 0704900000]]+Tabla6[[#This Row],[ 0705110000]]+Tabla6[[#This Row],[ 0705190000]]+Tabla6[[#This Row],[ 0706100000]]+Tabla6[[#This Row],[ 0706900000]]+Tabla6[[#This Row],[ 0707000000]]+Tabla6[[#This Row],[ 0708100000]]+Tabla6[[#This Row],[ 0708200000]]+Tabla6[[#This Row],[ 0708900000]]+Tabla6[[#This Row],[ 0709300000]]+Tabla6[[#This Row],[ 0709400000]]+Tabla6[[#This Row],[ 0709590000]]+Tabla6[[#This Row],[ 0709601000]]+Tabla6[[#This Row],[ 0709602000]]+Tabla6[[#This Row],[ 0709609000]]+Tabla6[[#This Row],[ 0709700000]]+Tabla6[[#This Row],[ 0709931000]]+Tabla6[[#This Row],[ 0709939000]]+Tabla6[[#This Row],[ 0709991000]]+Tabla6[[#This Row],[ 0709999000]])</f>
        <v>545600.4</v>
      </c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</row>
    <row r="132" spans="1:47" x14ac:dyDescent="0.25">
      <c r="A132" s="47" t="s">
        <v>493</v>
      </c>
      <c r="B132" s="22">
        <v>0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2">
        <v>0</v>
      </c>
      <c r="P132" s="22">
        <v>0</v>
      </c>
      <c r="Q132" s="22">
        <v>0</v>
      </c>
      <c r="R132" s="22">
        <v>0</v>
      </c>
      <c r="S132" s="22">
        <v>0</v>
      </c>
      <c r="T132" s="22">
        <v>0</v>
      </c>
      <c r="U132" s="22">
        <v>0</v>
      </c>
      <c r="V132" s="22">
        <v>0</v>
      </c>
      <c r="W132" s="22">
        <v>0</v>
      </c>
      <c r="X132" s="22">
        <v>0</v>
      </c>
      <c r="Y132" s="22">
        <v>415348</v>
      </c>
      <c r="Z132" s="22">
        <v>0</v>
      </c>
      <c r="AA132" s="22">
        <v>1325.75</v>
      </c>
      <c r="AB132" s="22">
        <v>0</v>
      </c>
      <c r="AC132" s="22">
        <v>710</v>
      </c>
      <c r="AD132" s="22">
        <v>970</v>
      </c>
      <c r="AE132" s="22">
        <v>0</v>
      </c>
      <c r="AF132" s="22">
        <v>111198.39999999999</v>
      </c>
      <c r="AG132" s="51">
        <f>(+Tabla6[[#This Row],[ 0701900000]]+Tabla6[[#This Row],[ 0702000000]]+Tabla6[[#This Row],[ 0703101100]]+Tabla6[[#This Row],[ 0703101200]]+Tabla6[[#This Row],[ 0703101300]]+Tabla6[[#This Row],[ 0703101900]]+Tabla6[[#This Row],[ 0703102000]]+Tabla6[[#This Row],[ 0703200000]]+Tabla6[[#This Row],[ 0703900000]]+Tabla6[[#This Row],[ 0704100000]]+Tabla6[[#This Row],[ 0704200000]]+Tabla6[[#This Row],[ 0704900000]]+Tabla6[[#This Row],[ 0705110000]]+Tabla6[[#This Row],[ 0705190000]]+Tabla6[[#This Row],[ 0706100000]]+Tabla6[[#This Row],[ 0706900000]]+Tabla6[[#This Row],[ 0707000000]]+Tabla6[[#This Row],[ 0708100000]]+Tabla6[[#This Row],[ 0708200000]]+Tabla6[[#This Row],[ 0708900000]]+Tabla6[[#This Row],[ 0709300000]]+Tabla6[[#This Row],[ 0709400000]]+Tabla6[[#This Row],[ 0709590000]]+Tabla6[[#This Row],[ 0709601000]]+Tabla6[[#This Row],[ 0709602000]]+Tabla6[[#This Row],[ 0709609000]]+Tabla6[[#This Row],[ 0709700000]]+Tabla6[[#This Row],[ 0709931000]]+Tabla6[[#This Row],[ 0709939000]]+Tabla6[[#This Row],[ 0709991000]]+Tabla6[[#This Row],[ 0709999000]])</f>
        <v>529552.15</v>
      </c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</row>
    <row r="133" spans="1:47" x14ac:dyDescent="0.25">
      <c r="A133" s="112"/>
      <c r="B133" s="40">
        <f>SUBTOTAL(109,B121:B132)</f>
        <v>112.5</v>
      </c>
      <c r="C133" s="40">
        <f t="shared" ref="C133:AG133" si="9">SUBTOTAL(109,C121:C132)</f>
        <v>259.39999999999998</v>
      </c>
      <c r="D133" s="40">
        <f t="shared" si="9"/>
        <v>0</v>
      </c>
      <c r="E133" s="40">
        <f t="shared" si="9"/>
        <v>294.75</v>
      </c>
      <c r="F133" s="40">
        <f t="shared" si="9"/>
        <v>0</v>
      </c>
      <c r="G133" s="40">
        <f t="shared" si="9"/>
        <v>33</v>
      </c>
      <c r="H133" s="40">
        <f t="shared" si="9"/>
        <v>0</v>
      </c>
      <c r="I133" s="40">
        <f t="shared" si="9"/>
        <v>57182</v>
      </c>
      <c r="J133" s="40">
        <f t="shared" si="9"/>
        <v>2.1</v>
      </c>
      <c r="K133" s="40">
        <f t="shared" si="9"/>
        <v>138.74</v>
      </c>
      <c r="L133" s="40">
        <f t="shared" si="9"/>
        <v>6.84</v>
      </c>
      <c r="M133" s="40">
        <f t="shared" si="9"/>
        <v>562.5</v>
      </c>
      <c r="N133" s="40">
        <f t="shared" si="9"/>
        <v>0</v>
      </c>
      <c r="O133" s="40">
        <f t="shared" si="9"/>
        <v>36</v>
      </c>
      <c r="P133" s="40">
        <f t="shared" si="9"/>
        <v>121.5</v>
      </c>
      <c r="Q133" s="40">
        <f t="shared" si="9"/>
        <v>1250</v>
      </c>
      <c r="R133" s="40">
        <f t="shared" si="9"/>
        <v>13</v>
      </c>
      <c r="S133" s="40">
        <f t="shared" si="9"/>
        <v>98.4</v>
      </c>
      <c r="T133" s="40">
        <f t="shared" si="9"/>
        <v>377.5</v>
      </c>
      <c r="U133" s="40">
        <f t="shared" si="9"/>
        <v>6363.6</v>
      </c>
      <c r="V133" s="40">
        <f t="shared" si="9"/>
        <v>0</v>
      </c>
      <c r="W133" s="40">
        <f t="shared" si="9"/>
        <v>62.5</v>
      </c>
      <c r="X133" s="40">
        <f t="shared" si="9"/>
        <v>0</v>
      </c>
      <c r="Y133" s="40">
        <f t="shared" si="9"/>
        <v>2469809.5</v>
      </c>
      <c r="Z133" s="40">
        <f t="shared" si="9"/>
        <v>152.63</v>
      </c>
      <c r="AA133" s="40">
        <f t="shared" si="9"/>
        <v>18291.68</v>
      </c>
      <c r="AB133" s="40">
        <f t="shared" si="9"/>
        <v>0</v>
      </c>
      <c r="AC133" s="40">
        <f t="shared" si="9"/>
        <v>1518</v>
      </c>
      <c r="AD133" s="40">
        <f t="shared" si="9"/>
        <v>4922.8</v>
      </c>
      <c r="AE133" s="40">
        <f t="shared" si="9"/>
        <v>0</v>
      </c>
      <c r="AF133" s="40">
        <f t="shared" si="9"/>
        <v>1428653.1199999996</v>
      </c>
      <c r="AG133" s="40">
        <f t="shared" si="9"/>
        <v>3990262.0599999996</v>
      </c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</row>
    <row r="134" spans="1:47" x14ac:dyDescent="0.25">
      <c r="A134" s="47" t="s">
        <v>494</v>
      </c>
      <c r="B134" s="115">
        <v>0</v>
      </c>
      <c r="C134" s="115">
        <v>0</v>
      </c>
      <c r="D134" s="115">
        <v>0</v>
      </c>
      <c r="E134" s="115">
        <v>0</v>
      </c>
      <c r="F134" s="115">
        <v>0</v>
      </c>
      <c r="G134" s="115">
        <v>0</v>
      </c>
      <c r="H134" s="115">
        <v>0</v>
      </c>
      <c r="I134" s="115">
        <v>0</v>
      </c>
      <c r="J134" s="115">
        <v>0</v>
      </c>
      <c r="K134" s="115">
        <v>0</v>
      </c>
      <c r="L134" s="115">
        <v>0</v>
      </c>
      <c r="M134" s="115">
        <v>0</v>
      </c>
      <c r="N134" s="115">
        <v>0</v>
      </c>
      <c r="O134" s="115">
        <v>0</v>
      </c>
      <c r="P134" s="115">
        <v>0</v>
      </c>
      <c r="Q134" s="115">
        <v>218.16</v>
      </c>
      <c r="R134" s="115">
        <v>0</v>
      </c>
      <c r="S134" s="115">
        <v>0</v>
      </c>
      <c r="T134" s="115">
        <v>0</v>
      </c>
      <c r="U134" s="115">
        <v>0</v>
      </c>
      <c r="V134" s="115">
        <v>0</v>
      </c>
      <c r="W134" s="115">
        <v>0</v>
      </c>
      <c r="X134" s="115">
        <v>0</v>
      </c>
      <c r="Y134" s="115">
        <v>504688</v>
      </c>
      <c r="Z134" s="115">
        <v>0</v>
      </c>
      <c r="AA134" s="115">
        <v>206.42</v>
      </c>
      <c r="AB134" s="115">
        <v>0</v>
      </c>
      <c r="AC134" s="115">
        <v>1758</v>
      </c>
      <c r="AD134" s="115">
        <v>610</v>
      </c>
      <c r="AE134" s="115">
        <v>101285.25</v>
      </c>
      <c r="AF134" s="115">
        <v>0</v>
      </c>
      <c r="AG134" s="101">
        <v>608765.82999999996</v>
      </c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</row>
    <row r="135" spans="1:47" x14ac:dyDescent="0.25">
      <c r="A135" s="47" t="s">
        <v>508</v>
      </c>
      <c r="B135" s="14">
        <v>80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389544</v>
      </c>
      <c r="Z135" s="14">
        <v>0</v>
      </c>
      <c r="AA135" s="14">
        <v>1844.4</v>
      </c>
      <c r="AB135" s="14">
        <v>0</v>
      </c>
      <c r="AC135" s="14">
        <v>3025</v>
      </c>
      <c r="AD135" s="14">
        <v>1010</v>
      </c>
      <c r="AE135" s="14">
        <v>0</v>
      </c>
      <c r="AF135" s="14">
        <v>90470.3</v>
      </c>
      <c r="AG135" s="125">
        <v>485973.7</v>
      </c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</row>
    <row r="136" spans="1:47" x14ac:dyDescent="0.25">
      <c r="A136" s="47" t="s">
        <v>510</v>
      </c>
      <c r="B136" s="131">
        <v>279.04000000000002</v>
      </c>
      <c r="C136" s="131">
        <v>209.25</v>
      </c>
      <c r="D136" s="131">
        <v>0</v>
      </c>
      <c r="E136" s="131">
        <v>0</v>
      </c>
      <c r="F136" s="131">
        <v>0</v>
      </c>
      <c r="G136" s="131">
        <v>7.2</v>
      </c>
      <c r="H136" s="131">
        <v>0</v>
      </c>
      <c r="I136" s="131">
        <v>137.5</v>
      </c>
      <c r="J136" s="131">
        <v>0</v>
      </c>
      <c r="K136" s="132">
        <v>97.5</v>
      </c>
      <c r="L136" s="131">
        <v>0</v>
      </c>
      <c r="M136" s="131">
        <v>0</v>
      </c>
      <c r="N136" s="131">
        <v>0</v>
      </c>
      <c r="O136" s="131">
        <v>136.44999999999999</v>
      </c>
      <c r="P136" s="131">
        <v>53.6</v>
      </c>
      <c r="Q136" s="131">
        <v>19.25</v>
      </c>
      <c r="R136" s="131">
        <v>77.400000000000006</v>
      </c>
      <c r="S136" s="131">
        <v>0</v>
      </c>
      <c r="T136" s="131">
        <v>0</v>
      </c>
      <c r="U136" s="131">
        <v>0</v>
      </c>
      <c r="V136" s="131">
        <v>0</v>
      </c>
      <c r="W136" s="131">
        <v>67</v>
      </c>
      <c r="X136" s="131">
        <v>0</v>
      </c>
      <c r="Y136" s="131">
        <v>306624</v>
      </c>
      <c r="Z136" s="131">
        <v>0</v>
      </c>
      <c r="AA136" s="131">
        <v>1932.12</v>
      </c>
      <c r="AB136" s="131">
        <v>0</v>
      </c>
      <c r="AC136" s="131">
        <v>5300</v>
      </c>
      <c r="AD136" s="131">
        <v>3092.3</v>
      </c>
      <c r="AE136" s="131">
        <v>0</v>
      </c>
      <c r="AF136" s="131">
        <v>156061.51</v>
      </c>
      <c r="AG136" s="133">
        <v>474094.12</v>
      </c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</row>
    <row r="137" spans="1:47" x14ac:dyDescent="0.25">
      <c r="A137" s="47" t="s">
        <v>512</v>
      </c>
      <c r="B137" s="14">
        <v>1055.5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80064</v>
      </c>
      <c r="Z137" s="14">
        <v>0</v>
      </c>
      <c r="AA137" s="14">
        <v>5914.96</v>
      </c>
      <c r="AB137" s="14">
        <v>0</v>
      </c>
      <c r="AC137" s="14">
        <v>4095</v>
      </c>
      <c r="AD137" s="14">
        <v>0</v>
      </c>
      <c r="AE137" s="14">
        <v>3070</v>
      </c>
      <c r="AF137" s="14">
        <v>174650.06</v>
      </c>
      <c r="AG137" s="125">
        <v>268849.52</v>
      </c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</row>
    <row r="138" spans="1:47" x14ac:dyDescent="0.25">
      <c r="A138" s="47" t="s">
        <v>514</v>
      </c>
      <c r="B138" s="131">
        <v>0</v>
      </c>
      <c r="C138" s="131">
        <v>0</v>
      </c>
      <c r="D138" s="131">
        <v>0</v>
      </c>
      <c r="E138" s="131">
        <v>0</v>
      </c>
      <c r="F138" s="131">
        <v>0</v>
      </c>
      <c r="G138" s="131">
        <v>0</v>
      </c>
      <c r="H138" s="131">
        <v>0</v>
      </c>
      <c r="I138" s="131">
        <v>0</v>
      </c>
      <c r="J138" s="131">
        <v>0</v>
      </c>
      <c r="K138" s="131">
        <v>0</v>
      </c>
      <c r="L138" s="131">
        <v>0</v>
      </c>
      <c r="M138" s="131">
        <v>0</v>
      </c>
      <c r="N138" s="131">
        <v>0</v>
      </c>
      <c r="O138" s="131">
        <v>0</v>
      </c>
      <c r="P138" s="131">
        <v>0</v>
      </c>
      <c r="Q138" s="131">
        <v>0</v>
      </c>
      <c r="R138" s="131">
        <v>0</v>
      </c>
      <c r="S138" s="131">
        <v>0</v>
      </c>
      <c r="T138" s="131">
        <v>0</v>
      </c>
      <c r="U138" s="131">
        <v>0</v>
      </c>
      <c r="V138" s="131">
        <v>0</v>
      </c>
      <c r="W138" s="131">
        <v>0</v>
      </c>
      <c r="X138" s="131">
        <v>0</v>
      </c>
      <c r="Y138" s="131">
        <v>0</v>
      </c>
      <c r="Z138" s="131">
        <v>0</v>
      </c>
      <c r="AA138" s="131">
        <v>1110.52</v>
      </c>
      <c r="AB138" s="131">
        <v>0</v>
      </c>
      <c r="AC138" s="131">
        <v>5485.13</v>
      </c>
      <c r="AD138" s="131">
        <v>7370.62</v>
      </c>
      <c r="AE138" s="131">
        <v>0</v>
      </c>
      <c r="AF138" s="131">
        <v>257075.66</v>
      </c>
      <c r="AG138" s="133">
        <v>271041.93</v>
      </c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</row>
    <row r="139" spans="1:47" x14ac:dyDescent="0.25">
      <c r="A139" s="47" t="s">
        <v>516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1138.3599999999999</v>
      </c>
      <c r="AB139" s="14">
        <v>0</v>
      </c>
      <c r="AC139" s="14">
        <v>2554.12</v>
      </c>
      <c r="AD139" s="14">
        <v>3715.36</v>
      </c>
      <c r="AE139" s="14">
        <v>0</v>
      </c>
      <c r="AF139" s="14">
        <v>237776.92</v>
      </c>
      <c r="AG139" s="125">
        <v>245184.76</v>
      </c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</row>
    <row r="140" spans="1:47" x14ac:dyDescent="0.25">
      <c r="A140" s="47" t="s">
        <v>518</v>
      </c>
      <c r="B140" s="131">
        <v>0</v>
      </c>
      <c r="C140" s="131">
        <v>0</v>
      </c>
      <c r="D140" s="131">
        <v>0</v>
      </c>
      <c r="E140" s="131">
        <v>0</v>
      </c>
      <c r="F140" s="131">
        <v>0</v>
      </c>
      <c r="G140" s="131">
        <v>0</v>
      </c>
      <c r="H140" s="131">
        <v>0</v>
      </c>
      <c r="I140" s="131">
        <v>0</v>
      </c>
      <c r="J140" s="131">
        <v>0</v>
      </c>
      <c r="K140" s="131">
        <v>0</v>
      </c>
      <c r="L140" s="131">
        <v>0</v>
      </c>
      <c r="M140" s="131">
        <v>0</v>
      </c>
      <c r="N140" s="131">
        <v>0</v>
      </c>
      <c r="O140" s="131">
        <v>0</v>
      </c>
      <c r="P140" s="131">
        <v>0</v>
      </c>
      <c r="Q140" s="131">
        <v>0</v>
      </c>
      <c r="R140" s="131">
        <v>0</v>
      </c>
      <c r="S140" s="131">
        <v>0</v>
      </c>
      <c r="T140" s="131">
        <v>0</v>
      </c>
      <c r="U140" s="131">
        <v>0</v>
      </c>
      <c r="V140" s="131">
        <v>0</v>
      </c>
      <c r="W140" s="131">
        <v>0</v>
      </c>
      <c r="X140" s="131">
        <v>0</v>
      </c>
      <c r="Y140" s="131">
        <v>0</v>
      </c>
      <c r="Z140" s="131">
        <v>0</v>
      </c>
      <c r="AA140" s="131">
        <v>2835.66</v>
      </c>
      <c r="AB140" s="131">
        <v>0</v>
      </c>
      <c r="AC140" s="131">
        <v>4316.63</v>
      </c>
      <c r="AD140" s="131">
        <v>0</v>
      </c>
      <c r="AE140" s="131">
        <v>0</v>
      </c>
      <c r="AF140" s="131">
        <v>247720.95999999999</v>
      </c>
      <c r="AG140" s="133">
        <v>254873.25</v>
      </c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</row>
    <row r="141" spans="1:47" x14ac:dyDescent="0.25">
      <c r="A141" s="47" t="s">
        <v>520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>
        <v>0</v>
      </c>
      <c r="Y141" s="14">
        <v>0</v>
      </c>
      <c r="Z141" s="14">
        <v>0</v>
      </c>
      <c r="AA141" s="14">
        <v>0</v>
      </c>
      <c r="AB141" s="14">
        <v>0</v>
      </c>
      <c r="AC141" s="14">
        <v>2995</v>
      </c>
      <c r="AD141" s="14">
        <v>0</v>
      </c>
      <c r="AE141" s="14">
        <v>0</v>
      </c>
      <c r="AF141" s="14">
        <v>181784.94</v>
      </c>
      <c r="AG141" s="125">
        <v>184779.94</v>
      </c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</row>
    <row r="142" spans="1:47" x14ac:dyDescent="0.25">
      <c r="A142" s="47" t="s">
        <v>522</v>
      </c>
      <c r="B142" s="131">
        <v>0</v>
      </c>
      <c r="C142" s="131">
        <v>0</v>
      </c>
      <c r="D142" s="131">
        <v>0</v>
      </c>
      <c r="E142" s="131">
        <v>0</v>
      </c>
      <c r="F142" s="131">
        <v>0</v>
      </c>
      <c r="G142" s="131">
        <v>0</v>
      </c>
      <c r="H142" s="131">
        <v>0</v>
      </c>
      <c r="I142" s="131">
        <v>0</v>
      </c>
      <c r="J142" s="131">
        <v>0</v>
      </c>
      <c r="K142" s="131">
        <v>0</v>
      </c>
      <c r="L142" s="131">
        <v>0</v>
      </c>
      <c r="M142" s="131">
        <v>0</v>
      </c>
      <c r="N142" s="131">
        <v>0</v>
      </c>
      <c r="O142" s="131">
        <v>0</v>
      </c>
      <c r="P142" s="131">
        <v>0</v>
      </c>
      <c r="Q142" s="131">
        <v>0</v>
      </c>
      <c r="R142" s="131">
        <v>0</v>
      </c>
      <c r="S142" s="131">
        <v>0</v>
      </c>
      <c r="T142" s="131">
        <v>0</v>
      </c>
      <c r="U142" s="131">
        <v>0</v>
      </c>
      <c r="V142" s="131">
        <v>0</v>
      </c>
      <c r="W142" s="131">
        <v>0</v>
      </c>
      <c r="X142" s="131">
        <v>0</v>
      </c>
      <c r="Y142" s="131">
        <v>0</v>
      </c>
      <c r="Z142" s="131">
        <v>0</v>
      </c>
      <c r="AA142" s="131">
        <v>329.6</v>
      </c>
      <c r="AB142" s="131">
        <v>0</v>
      </c>
      <c r="AC142" s="131">
        <v>2607</v>
      </c>
      <c r="AD142" s="131">
        <v>0</v>
      </c>
      <c r="AE142" s="131">
        <v>0</v>
      </c>
      <c r="AF142" s="131">
        <v>181343.82</v>
      </c>
      <c r="AG142" s="133">
        <v>184280.42</v>
      </c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</row>
    <row r="143" spans="1:47" x14ac:dyDescent="0.25">
      <c r="A143" s="47" t="s">
        <v>524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270900</v>
      </c>
      <c r="Z143" s="14">
        <v>0</v>
      </c>
      <c r="AA143" s="14">
        <v>0</v>
      </c>
      <c r="AB143" s="14">
        <v>0</v>
      </c>
      <c r="AC143" s="14">
        <v>2035</v>
      </c>
      <c r="AD143" s="14">
        <v>0</v>
      </c>
      <c r="AE143" s="14">
        <v>0</v>
      </c>
      <c r="AF143" s="14">
        <v>178173.8</v>
      </c>
      <c r="AG143" s="125">
        <v>451108.8</v>
      </c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</row>
    <row r="144" spans="1:47" x14ac:dyDescent="0.25">
      <c r="A144" s="47" t="s">
        <v>526</v>
      </c>
      <c r="B144" s="131">
        <v>0</v>
      </c>
      <c r="C144" s="131">
        <v>0</v>
      </c>
      <c r="D144" s="131">
        <v>0</v>
      </c>
      <c r="E144" s="131">
        <v>0</v>
      </c>
      <c r="F144" s="131">
        <v>0</v>
      </c>
      <c r="G144" s="131">
        <v>0</v>
      </c>
      <c r="H144" s="131">
        <v>0</v>
      </c>
      <c r="I144" s="131">
        <v>0</v>
      </c>
      <c r="J144" s="131">
        <v>0</v>
      </c>
      <c r="K144" s="131">
        <v>0</v>
      </c>
      <c r="L144" s="131">
        <v>0</v>
      </c>
      <c r="M144" s="131">
        <v>0</v>
      </c>
      <c r="N144" s="131">
        <v>0</v>
      </c>
      <c r="O144" s="131">
        <v>0</v>
      </c>
      <c r="P144" s="131">
        <v>0</v>
      </c>
      <c r="Q144" s="131">
        <v>0</v>
      </c>
      <c r="R144" s="131">
        <v>0</v>
      </c>
      <c r="S144" s="131">
        <v>0</v>
      </c>
      <c r="T144" s="131">
        <v>0</v>
      </c>
      <c r="U144" s="131">
        <v>0</v>
      </c>
      <c r="V144" s="131">
        <v>0</v>
      </c>
      <c r="W144" s="131">
        <v>0</v>
      </c>
      <c r="X144" s="131">
        <v>0</v>
      </c>
      <c r="Y144" s="131">
        <v>296980</v>
      </c>
      <c r="Z144" s="131">
        <v>0</v>
      </c>
      <c r="AA144" s="131">
        <v>0</v>
      </c>
      <c r="AB144" s="131">
        <v>0</v>
      </c>
      <c r="AC144" s="131">
        <v>2101</v>
      </c>
      <c r="AD144" s="131">
        <v>0</v>
      </c>
      <c r="AE144" s="131">
        <v>0</v>
      </c>
      <c r="AF144" s="131">
        <v>176932.9</v>
      </c>
      <c r="AG144" s="133">
        <v>476013.9</v>
      </c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</row>
    <row r="145" spans="1:47" ht="15.75" thickBot="1" x14ac:dyDescent="0.3">
      <c r="A145" s="47" t="s">
        <v>528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2750</v>
      </c>
      <c r="V145" s="14">
        <v>0</v>
      </c>
      <c r="W145" s="14">
        <v>0</v>
      </c>
      <c r="X145" s="14">
        <v>0</v>
      </c>
      <c r="Y145" s="14">
        <v>392576</v>
      </c>
      <c r="Z145" s="14">
        <v>0</v>
      </c>
      <c r="AA145" s="14">
        <v>0</v>
      </c>
      <c r="AB145" s="14">
        <v>0</v>
      </c>
      <c r="AC145" s="14">
        <v>2350</v>
      </c>
      <c r="AD145" s="14">
        <v>0</v>
      </c>
      <c r="AE145" s="14">
        <v>0</v>
      </c>
      <c r="AF145" s="14">
        <v>163745.60000000001</v>
      </c>
      <c r="AG145" s="125">
        <v>561421.6</v>
      </c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</row>
    <row r="146" spans="1:47" ht="15.75" thickTop="1" x14ac:dyDescent="0.25">
      <c r="A146" s="151"/>
      <c r="B146" s="65">
        <f>SUBTOTAL(109,B134:B145)</f>
        <v>1414.54</v>
      </c>
      <c r="C146" s="65">
        <f t="shared" ref="C146:AG146" si="10">SUBTOTAL(109,C134:C145)</f>
        <v>209.25</v>
      </c>
      <c r="D146" s="65">
        <f t="shared" si="10"/>
        <v>0</v>
      </c>
      <c r="E146" s="65">
        <f t="shared" si="10"/>
        <v>0</v>
      </c>
      <c r="F146" s="65">
        <f t="shared" si="10"/>
        <v>0</v>
      </c>
      <c r="G146" s="65">
        <f t="shared" si="10"/>
        <v>7.2</v>
      </c>
      <c r="H146" s="65">
        <f t="shared" si="10"/>
        <v>0</v>
      </c>
      <c r="I146" s="65">
        <f t="shared" si="10"/>
        <v>137.5</v>
      </c>
      <c r="J146" s="65">
        <f t="shared" si="10"/>
        <v>0</v>
      </c>
      <c r="K146" s="65">
        <f t="shared" si="10"/>
        <v>97.5</v>
      </c>
      <c r="L146" s="65">
        <f t="shared" si="10"/>
        <v>0</v>
      </c>
      <c r="M146" s="65">
        <f t="shared" si="10"/>
        <v>0</v>
      </c>
      <c r="N146" s="65">
        <f t="shared" si="10"/>
        <v>0</v>
      </c>
      <c r="O146" s="65">
        <f t="shared" si="10"/>
        <v>136.44999999999999</v>
      </c>
      <c r="P146" s="65">
        <f t="shared" si="10"/>
        <v>53.6</v>
      </c>
      <c r="Q146" s="65">
        <f t="shared" si="10"/>
        <v>237.41</v>
      </c>
      <c r="R146" s="65">
        <f t="shared" si="10"/>
        <v>77.400000000000006</v>
      </c>
      <c r="S146" s="65">
        <f t="shared" si="10"/>
        <v>0</v>
      </c>
      <c r="T146" s="65">
        <f t="shared" si="10"/>
        <v>0</v>
      </c>
      <c r="U146" s="65">
        <f t="shared" si="10"/>
        <v>2750</v>
      </c>
      <c r="V146" s="65">
        <f t="shared" si="10"/>
        <v>0</v>
      </c>
      <c r="W146" s="65">
        <f t="shared" si="10"/>
        <v>67</v>
      </c>
      <c r="X146" s="65">
        <f t="shared" si="10"/>
        <v>0</v>
      </c>
      <c r="Y146" s="65">
        <f t="shared" si="10"/>
        <v>2241376</v>
      </c>
      <c r="Z146" s="65">
        <f t="shared" si="10"/>
        <v>0</v>
      </c>
      <c r="AA146" s="65">
        <f t="shared" si="10"/>
        <v>15312.04</v>
      </c>
      <c r="AB146" s="65">
        <f t="shared" si="10"/>
        <v>0</v>
      </c>
      <c r="AC146" s="65">
        <f t="shared" si="10"/>
        <v>38621.880000000005</v>
      </c>
      <c r="AD146" s="65">
        <f t="shared" si="10"/>
        <v>15798.28</v>
      </c>
      <c r="AE146" s="65">
        <f t="shared" si="10"/>
        <v>104355.25</v>
      </c>
      <c r="AF146" s="65">
        <f t="shared" si="10"/>
        <v>2045736.4700000002</v>
      </c>
      <c r="AG146" s="65">
        <f t="shared" si="10"/>
        <v>4466387.7699999996</v>
      </c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</row>
    <row r="147" spans="1:47" x14ac:dyDescent="0.2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</row>
    <row r="148" spans="1:47" ht="18.75" x14ac:dyDescent="0.3">
      <c r="A148" s="20" t="s">
        <v>242</v>
      </c>
      <c r="B148" s="21"/>
      <c r="C148" s="21"/>
      <c r="D148" s="21"/>
      <c r="E148" s="21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</row>
    <row r="149" spans="1:47" ht="18.75" x14ac:dyDescent="0.3">
      <c r="A149" s="121" t="s">
        <v>530</v>
      </c>
      <c r="B149" s="21"/>
      <c r="C149" s="21"/>
      <c r="D149" s="21"/>
      <c r="E149" s="21"/>
      <c r="Z149" s="14"/>
      <c r="AF149" s="9"/>
      <c r="AG149" s="9"/>
    </row>
  </sheetData>
  <sheetProtection password="9E07" sheet="1" objects="1" scenarios="1"/>
  <mergeCells count="1">
    <mergeCell ref="A1:AG1"/>
  </mergeCells>
  <pageMargins left="0.7" right="0.7" top="0.75" bottom="0.75" header="0.3" footer="0.3"/>
  <pageSetup orientation="portrait" r:id="rId1"/>
  <ignoredErrors>
    <ignoredError sqref="K83:K93 K102:K103 K95 K105:K106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U149"/>
  <sheetViews>
    <sheetView zoomScaleNormal="100" workbookViewId="0">
      <pane ySplit="3" topLeftCell="A130" activePane="bottomLeft" state="frozen"/>
      <selection activeCell="A85" sqref="A85"/>
      <selection pane="bottomLeft" activeCell="AU149" sqref="AU149"/>
    </sheetView>
  </sheetViews>
  <sheetFormatPr baseColWidth="10" defaultRowHeight="15" x14ac:dyDescent="0.25"/>
  <cols>
    <col min="1" max="1" width="12.42578125" customWidth="1"/>
    <col min="2" max="2" width="11.42578125" customWidth="1"/>
    <col min="47" max="47" width="12.85546875" customWidth="1"/>
  </cols>
  <sheetData>
    <row r="1" spans="1:47" ht="51.75" customHeight="1" x14ac:dyDescent="0.35">
      <c r="A1" s="160" t="s">
        <v>498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</row>
    <row r="2" spans="1:47" x14ac:dyDescent="0.25">
      <c r="A2" s="2" t="s">
        <v>110</v>
      </c>
      <c r="B2" s="3" t="s">
        <v>360</v>
      </c>
      <c r="C2" s="3" t="s">
        <v>361</v>
      </c>
      <c r="D2" s="3" t="s">
        <v>362</v>
      </c>
      <c r="E2" s="3" t="s">
        <v>363</v>
      </c>
      <c r="F2" s="3" t="s">
        <v>364</v>
      </c>
      <c r="G2" s="3" t="s">
        <v>365</v>
      </c>
      <c r="H2" s="3" t="s">
        <v>366</v>
      </c>
      <c r="I2" s="3" t="s">
        <v>367</v>
      </c>
      <c r="J2" s="3" t="s">
        <v>368</v>
      </c>
      <c r="K2" s="3" t="s">
        <v>369</v>
      </c>
      <c r="L2" s="3" t="s">
        <v>370</v>
      </c>
      <c r="M2" s="3" t="s">
        <v>371</v>
      </c>
      <c r="N2" s="3" t="s">
        <v>372</v>
      </c>
      <c r="O2" s="3" t="s">
        <v>373</v>
      </c>
      <c r="P2" s="3" t="s">
        <v>374</v>
      </c>
      <c r="Q2" s="3" t="s">
        <v>375</v>
      </c>
      <c r="R2" s="3" t="s">
        <v>376</v>
      </c>
      <c r="S2" s="3" t="s">
        <v>377</v>
      </c>
      <c r="T2" s="3" t="s">
        <v>378</v>
      </c>
      <c r="U2" s="3" t="s">
        <v>379</v>
      </c>
      <c r="V2" s="3" t="s">
        <v>380</v>
      </c>
      <c r="W2" s="3" t="s">
        <v>381</v>
      </c>
      <c r="X2" s="3" t="s">
        <v>382</v>
      </c>
      <c r="Y2" s="3" t="s">
        <v>383</v>
      </c>
      <c r="Z2" s="3" t="s">
        <v>384</v>
      </c>
      <c r="AA2" s="3" t="s">
        <v>385</v>
      </c>
      <c r="AB2" s="3" t="s">
        <v>386</v>
      </c>
      <c r="AC2" s="3" t="s">
        <v>387</v>
      </c>
      <c r="AD2" s="3" t="s">
        <v>388</v>
      </c>
      <c r="AE2" s="3" t="s">
        <v>389</v>
      </c>
      <c r="AF2" s="3" t="s">
        <v>390</v>
      </c>
      <c r="AG2" s="3" t="s">
        <v>391</v>
      </c>
      <c r="AH2" s="3" t="s">
        <v>392</v>
      </c>
      <c r="AI2" s="3" t="s">
        <v>393</v>
      </c>
      <c r="AJ2" s="3" t="s">
        <v>394</v>
      </c>
      <c r="AK2" s="3" t="s">
        <v>395</v>
      </c>
      <c r="AL2" s="3" t="s">
        <v>396</v>
      </c>
      <c r="AM2" s="3" t="s">
        <v>397</v>
      </c>
      <c r="AN2" s="3" t="s">
        <v>398</v>
      </c>
      <c r="AO2" s="3" t="s">
        <v>399</v>
      </c>
      <c r="AP2" s="3" t="s">
        <v>400</v>
      </c>
      <c r="AQ2" s="3" t="s">
        <v>401</v>
      </c>
      <c r="AR2" s="3" t="s">
        <v>402</v>
      </c>
      <c r="AS2" s="3" t="s">
        <v>403</v>
      </c>
      <c r="AT2" s="3" t="s">
        <v>404</v>
      </c>
      <c r="AU2" s="2" t="s">
        <v>109</v>
      </c>
    </row>
    <row r="3" spans="1:47" ht="18.75" customHeight="1" x14ac:dyDescent="0.25">
      <c r="A3" s="4" t="s">
        <v>241</v>
      </c>
      <c r="B3" s="23" t="s">
        <v>253</v>
      </c>
      <c r="C3" s="3" t="s">
        <v>73</v>
      </c>
      <c r="D3" s="3" t="s">
        <v>74</v>
      </c>
      <c r="E3" s="3" t="s">
        <v>73</v>
      </c>
      <c r="F3" s="3" t="s">
        <v>74</v>
      </c>
      <c r="G3" s="3" t="s">
        <v>73</v>
      </c>
      <c r="H3" s="3" t="s">
        <v>73</v>
      </c>
      <c r="I3" s="3" t="s">
        <v>73</v>
      </c>
      <c r="J3" s="3" t="s">
        <v>73</v>
      </c>
      <c r="K3" s="3" t="s">
        <v>75</v>
      </c>
      <c r="L3" s="3" t="s">
        <v>76</v>
      </c>
      <c r="M3" s="3" t="s">
        <v>77</v>
      </c>
      <c r="N3" s="3" t="s">
        <v>78</v>
      </c>
      <c r="O3" s="3" t="s">
        <v>79</v>
      </c>
      <c r="P3" s="3" t="s">
        <v>80</v>
      </c>
      <c r="Q3" s="3" t="s">
        <v>81</v>
      </c>
      <c r="R3" s="3" t="s">
        <v>82</v>
      </c>
      <c r="S3" s="3" t="s">
        <v>83</v>
      </c>
      <c r="T3" s="3" t="s">
        <v>84</v>
      </c>
      <c r="U3" s="3" t="s">
        <v>85</v>
      </c>
      <c r="V3" s="3" t="s">
        <v>86</v>
      </c>
      <c r="W3" s="3" t="s">
        <v>87</v>
      </c>
      <c r="X3" s="3" t="s">
        <v>89</v>
      </c>
      <c r="Y3" s="3" t="s">
        <v>90</v>
      </c>
      <c r="Z3" s="3" t="s">
        <v>75</v>
      </c>
      <c r="AA3" s="3" t="s">
        <v>91</v>
      </c>
      <c r="AB3" s="3" t="s">
        <v>92</v>
      </c>
      <c r="AC3" s="23" t="s">
        <v>93</v>
      </c>
      <c r="AD3" s="3" t="s">
        <v>72</v>
      </c>
      <c r="AE3" s="3" t="s">
        <v>94</v>
      </c>
      <c r="AF3" s="3" t="s">
        <v>95</v>
      </c>
      <c r="AG3" s="3" t="s">
        <v>96</v>
      </c>
      <c r="AH3" s="3" t="s">
        <v>97</v>
      </c>
      <c r="AI3" s="3" t="s">
        <v>98</v>
      </c>
      <c r="AJ3" s="3" t="s">
        <v>99</v>
      </c>
      <c r="AK3" s="3" t="s">
        <v>100</v>
      </c>
      <c r="AL3" s="3" t="s">
        <v>101</v>
      </c>
      <c r="AM3" s="3" t="s">
        <v>102</v>
      </c>
      <c r="AN3" s="23" t="s">
        <v>103</v>
      </c>
      <c r="AO3" s="3" t="s">
        <v>104</v>
      </c>
      <c r="AP3" s="3" t="s">
        <v>105</v>
      </c>
      <c r="AQ3" s="3" t="s">
        <v>106</v>
      </c>
      <c r="AR3" s="3" t="s">
        <v>107</v>
      </c>
      <c r="AS3" s="3" t="s">
        <v>108</v>
      </c>
      <c r="AT3" s="3" t="s">
        <v>79</v>
      </c>
      <c r="AU3" s="2"/>
    </row>
    <row r="4" spans="1:47" x14ac:dyDescent="0.25">
      <c r="A4" s="11" t="s">
        <v>0</v>
      </c>
      <c r="B4" s="5">
        <v>22.68</v>
      </c>
      <c r="C4" s="5">
        <v>12.7</v>
      </c>
      <c r="D4" s="5">
        <v>0</v>
      </c>
      <c r="E4" s="5">
        <v>425.72</v>
      </c>
      <c r="F4" s="5">
        <v>0</v>
      </c>
      <c r="G4" s="5">
        <v>146.06</v>
      </c>
      <c r="H4" s="5">
        <v>25.86</v>
      </c>
      <c r="I4" s="5">
        <v>150.59</v>
      </c>
      <c r="J4" s="5">
        <v>17.690000000000001</v>
      </c>
      <c r="K4" s="5">
        <v>1015.92</v>
      </c>
      <c r="L4" s="5">
        <v>0</v>
      </c>
      <c r="M4" s="5">
        <v>0</v>
      </c>
      <c r="N4" s="5">
        <v>0</v>
      </c>
      <c r="O4" s="5">
        <v>0</v>
      </c>
      <c r="P4" s="5">
        <v>8.16</v>
      </c>
      <c r="Q4" s="5">
        <v>0</v>
      </c>
      <c r="R4" s="5">
        <v>12.7</v>
      </c>
      <c r="S4" s="5">
        <v>44.5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40625.72</v>
      </c>
      <c r="Z4" s="5">
        <v>0</v>
      </c>
      <c r="AA4" s="5">
        <v>48996</v>
      </c>
      <c r="AB4" s="5">
        <v>6.8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6">
        <v>91511.1</v>
      </c>
    </row>
    <row r="5" spans="1:47" x14ac:dyDescent="0.25">
      <c r="A5" s="11" t="s">
        <v>1</v>
      </c>
      <c r="B5" s="5">
        <v>27.22</v>
      </c>
      <c r="C5" s="5">
        <v>10.89</v>
      </c>
      <c r="D5" s="5">
        <v>0</v>
      </c>
      <c r="E5" s="5">
        <v>2162.27</v>
      </c>
      <c r="F5" s="5">
        <v>0</v>
      </c>
      <c r="G5" s="5">
        <v>44.46</v>
      </c>
      <c r="H5" s="5">
        <v>29.48</v>
      </c>
      <c r="I5" s="5">
        <v>57.61</v>
      </c>
      <c r="J5" s="5">
        <v>0</v>
      </c>
      <c r="K5" s="5">
        <v>818.43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7.26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4600</v>
      </c>
      <c r="AB5" s="5">
        <v>2.27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6">
        <v>7759.89</v>
      </c>
    </row>
    <row r="6" spans="1:47" x14ac:dyDescent="0.25">
      <c r="A6" s="11" t="s">
        <v>2</v>
      </c>
      <c r="B6" s="5">
        <v>22.68</v>
      </c>
      <c r="C6" s="5">
        <v>13.61</v>
      </c>
      <c r="D6" s="5">
        <v>0</v>
      </c>
      <c r="E6" s="5">
        <v>177.52</v>
      </c>
      <c r="F6" s="5">
        <v>0</v>
      </c>
      <c r="G6" s="5">
        <v>90.72</v>
      </c>
      <c r="H6" s="5">
        <v>27.22</v>
      </c>
      <c r="I6" s="5">
        <v>58.97</v>
      </c>
      <c r="J6" s="5">
        <v>4.54</v>
      </c>
      <c r="K6" s="5">
        <v>156.49</v>
      </c>
      <c r="L6" s="5">
        <v>0</v>
      </c>
      <c r="M6" s="5">
        <v>0</v>
      </c>
      <c r="N6" s="5">
        <v>49.9</v>
      </c>
      <c r="O6" s="5">
        <v>0</v>
      </c>
      <c r="P6" s="5">
        <v>4.54</v>
      </c>
      <c r="Q6" s="5">
        <v>4.54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40626</v>
      </c>
      <c r="Z6" s="5">
        <v>0</v>
      </c>
      <c r="AA6" s="5">
        <v>0</v>
      </c>
      <c r="AB6" s="5">
        <v>4.54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6">
        <v>41241.269999999997</v>
      </c>
    </row>
    <row r="7" spans="1:47" x14ac:dyDescent="0.25">
      <c r="A7" s="11" t="s">
        <v>3</v>
      </c>
      <c r="B7" s="5">
        <v>119.67</v>
      </c>
      <c r="C7" s="5">
        <v>9.07</v>
      </c>
      <c r="D7" s="5">
        <v>0</v>
      </c>
      <c r="E7" s="5">
        <v>1730.58</v>
      </c>
      <c r="F7" s="5">
        <v>0</v>
      </c>
      <c r="G7" s="5">
        <v>78.48</v>
      </c>
      <c r="H7" s="5">
        <v>0</v>
      </c>
      <c r="I7" s="5">
        <v>147.87</v>
      </c>
      <c r="J7" s="5">
        <v>0</v>
      </c>
      <c r="K7" s="5">
        <v>616.75</v>
      </c>
      <c r="L7" s="5">
        <v>0</v>
      </c>
      <c r="M7" s="5">
        <v>0</v>
      </c>
      <c r="N7" s="5">
        <v>58.97</v>
      </c>
      <c r="O7" s="5">
        <v>0</v>
      </c>
      <c r="P7" s="5">
        <v>4.54</v>
      </c>
      <c r="Q7" s="5">
        <v>0</v>
      </c>
      <c r="R7" s="5">
        <v>18.149999999999999</v>
      </c>
      <c r="S7" s="5">
        <v>0</v>
      </c>
      <c r="T7" s="5">
        <v>4531</v>
      </c>
      <c r="U7" s="5">
        <v>0</v>
      </c>
      <c r="V7" s="5">
        <v>0</v>
      </c>
      <c r="W7" s="5">
        <v>0</v>
      </c>
      <c r="X7" s="5">
        <v>0</v>
      </c>
      <c r="Y7" s="5">
        <v>80412.179999999993</v>
      </c>
      <c r="Z7" s="5">
        <v>0</v>
      </c>
      <c r="AA7" s="5">
        <v>0</v>
      </c>
      <c r="AB7" s="5">
        <v>13.61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5">
        <v>0</v>
      </c>
      <c r="AU7" s="6">
        <v>87740.87</v>
      </c>
    </row>
    <row r="8" spans="1:47" x14ac:dyDescent="0.25">
      <c r="A8" s="11" t="s">
        <v>4</v>
      </c>
      <c r="B8" s="5">
        <v>29.48</v>
      </c>
      <c r="C8" s="5">
        <v>0</v>
      </c>
      <c r="D8" s="5">
        <v>0</v>
      </c>
      <c r="E8" s="5">
        <v>9094.82</v>
      </c>
      <c r="F8" s="5">
        <v>0</v>
      </c>
      <c r="G8" s="5">
        <v>49.98</v>
      </c>
      <c r="H8" s="5">
        <v>27.22</v>
      </c>
      <c r="I8" s="5">
        <v>59.06</v>
      </c>
      <c r="J8" s="5">
        <v>0</v>
      </c>
      <c r="K8" s="5">
        <v>455.08</v>
      </c>
      <c r="L8" s="5">
        <v>0</v>
      </c>
      <c r="M8" s="5">
        <v>0</v>
      </c>
      <c r="N8" s="5">
        <v>4.54</v>
      </c>
      <c r="O8" s="5">
        <v>0</v>
      </c>
      <c r="P8" s="5">
        <v>4.54</v>
      </c>
      <c r="Q8" s="5">
        <v>0</v>
      </c>
      <c r="R8" s="5">
        <v>50</v>
      </c>
      <c r="S8" s="5">
        <v>0</v>
      </c>
      <c r="T8" s="5">
        <v>1510.48</v>
      </c>
      <c r="U8" s="5">
        <v>0</v>
      </c>
      <c r="V8" s="5">
        <v>20000</v>
      </c>
      <c r="W8" s="5">
        <v>0</v>
      </c>
      <c r="X8" s="5">
        <v>0</v>
      </c>
      <c r="Y8" s="5">
        <v>101252</v>
      </c>
      <c r="Z8" s="5">
        <v>0</v>
      </c>
      <c r="AA8" s="5">
        <v>828</v>
      </c>
      <c r="AB8" s="5">
        <v>18.53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3300</v>
      </c>
      <c r="AM8" s="5">
        <v>0</v>
      </c>
      <c r="AN8" s="5">
        <v>1050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3000</v>
      </c>
      <c r="AU8" s="6">
        <v>140733.73000000001</v>
      </c>
    </row>
    <row r="9" spans="1:47" x14ac:dyDescent="0.25">
      <c r="A9" s="11" t="s">
        <v>5</v>
      </c>
      <c r="B9" s="5">
        <v>20000</v>
      </c>
      <c r="C9" s="5">
        <v>6.8</v>
      </c>
      <c r="D9" s="5">
        <v>681.82</v>
      </c>
      <c r="E9" s="5">
        <v>95.56</v>
      </c>
      <c r="F9" s="5">
        <v>0</v>
      </c>
      <c r="G9" s="5">
        <v>96.17</v>
      </c>
      <c r="H9" s="5">
        <v>27.22</v>
      </c>
      <c r="I9" s="5">
        <v>90.72</v>
      </c>
      <c r="J9" s="5">
        <v>0</v>
      </c>
      <c r="K9" s="5">
        <v>791.53</v>
      </c>
      <c r="L9" s="5">
        <v>0</v>
      </c>
      <c r="M9" s="5">
        <v>1285.94</v>
      </c>
      <c r="N9" s="5">
        <v>9.08</v>
      </c>
      <c r="O9" s="5">
        <v>0</v>
      </c>
      <c r="P9" s="5">
        <v>4.54</v>
      </c>
      <c r="Q9" s="5">
        <v>0</v>
      </c>
      <c r="R9" s="5">
        <v>4.54</v>
      </c>
      <c r="S9" s="5">
        <v>0</v>
      </c>
      <c r="T9" s="5">
        <v>4.54</v>
      </c>
      <c r="U9" s="5">
        <v>0</v>
      </c>
      <c r="V9" s="5">
        <v>200400</v>
      </c>
      <c r="W9" s="5">
        <v>0</v>
      </c>
      <c r="X9" s="5">
        <v>0</v>
      </c>
      <c r="Y9" s="5">
        <v>81179.899999999994</v>
      </c>
      <c r="Z9" s="5">
        <v>0</v>
      </c>
      <c r="AA9" s="5">
        <v>1542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2134</v>
      </c>
      <c r="AI9" s="5">
        <v>0</v>
      </c>
      <c r="AJ9" s="5">
        <v>699</v>
      </c>
      <c r="AK9" s="5">
        <v>10668</v>
      </c>
      <c r="AL9" s="5">
        <v>3136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47380</v>
      </c>
      <c r="AU9" s="6">
        <v>370237.36</v>
      </c>
    </row>
    <row r="10" spans="1:47" x14ac:dyDescent="0.25">
      <c r="A10" s="11" t="s">
        <v>6</v>
      </c>
      <c r="B10" s="5">
        <v>55027.65</v>
      </c>
      <c r="C10" s="5">
        <v>4.54</v>
      </c>
      <c r="D10" s="5">
        <v>1075.9100000000001</v>
      </c>
      <c r="E10" s="5">
        <v>78.349999999999994</v>
      </c>
      <c r="F10" s="5">
        <v>0</v>
      </c>
      <c r="G10" s="5">
        <v>31.75</v>
      </c>
      <c r="H10" s="5">
        <v>20.41</v>
      </c>
      <c r="I10" s="5">
        <v>73.94</v>
      </c>
      <c r="J10" s="5">
        <v>0</v>
      </c>
      <c r="K10" s="5">
        <v>928.66</v>
      </c>
      <c r="L10" s="5">
        <v>0</v>
      </c>
      <c r="M10" s="5">
        <v>0</v>
      </c>
      <c r="N10" s="5">
        <v>0</v>
      </c>
      <c r="O10" s="5">
        <v>0</v>
      </c>
      <c r="P10" s="5">
        <v>4.54</v>
      </c>
      <c r="Q10" s="5">
        <v>0</v>
      </c>
      <c r="R10" s="5">
        <v>0</v>
      </c>
      <c r="S10" s="5">
        <v>0</v>
      </c>
      <c r="T10" s="5">
        <v>2004.54</v>
      </c>
      <c r="U10" s="5">
        <v>0</v>
      </c>
      <c r="V10" s="5">
        <v>506088</v>
      </c>
      <c r="W10" s="5">
        <v>2442</v>
      </c>
      <c r="X10" s="5">
        <v>0</v>
      </c>
      <c r="Y10" s="5">
        <v>203315.8</v>
      </c>
      <c r="Z10" s="5">
        <v>0</v>
      </c>
      <c r="AA10" s="5">
        <v>5494.2</v>
      </c>
      <c r="AB10" s="5">
        <v>39.39</v>
      </c>
      <c r="AC10" s="5">
        <v>32800</v>
      </c>
      <c r="AD10" s="5">
        <v>0</v>
      </c>
      <c r="AE10" s="5">
        <v>0</v>
      </c>
      <c r="AF10" s="5">
        <v>0</v>
      </c>
      <c r="AG10" s="5">
        <v>6079</v>
      </c>
      <c r="AH10" s="5">
        <v>0</v>
      </c>
      <c r="AI10" s="5">
        <v>0</v>
      </c>
      <c r="AJ10" s="5">
        <v>0</v>
      </c>
      <c r="AK10" s="5">
        <v>2032</v>
      </c>
      <c r="AL10" s="5">
        <v>1654.4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92110</v>
      </c>
      <c r="AU10" s="6">
        <v>911305.08</v>
      </c>
    </row>
    <row r="11" spans="1:47" x14ac:dyDescent="0.25">
      <c r="A11" s="11" t="s">
        <v>7</v>
      </c>
      <c r="B11" s="5">
        <v>70022.679999999993</v>
      </c>
      <c r="C11" s="5">
        <v>4.54</v>
      </c>
      <c r="D11" s="5">
        <v>0</v>
      </c>
      <c r="E11" s="5">
        <v>2475.1</v>
      </c>
      <c r="F11" s="5">
        <v>0</v>
      </c>
      <c r="G11" s="5">
        <v>54.43</v>
      </c>
      <c r="H11" s="5">
        <v>22.68</v>
      </c>
      <c r="I11" s="5">
        <v>72.58</v>
      </c>
      <c r="J11" s="5">
        <v>0</v>
      </c>
      <c r="K11" s="5">
        <v>859.1</v>
      </c>
      <c r="L11" s="5">
        <v>0</v>
      </c>
      <c r="M11" s="5">
        <v>0</v>
      </c>
      <c r="N11" s="5">
        <v>2.27</v>
      </c>
      <c r="O11" s="5">
        <v>0</v>
      </c>
      <c r="P11" s="5">
        <v>6.8</v>
      </c>
      <c r="Q11" s="5">
        <v>0</v>
      </c>
      <c r="R11" s="5">
        <v>2.27</v>
      </c>
      <c r="S11" s="5">
        <v>0</v>
      </c>
      <c r="T11" s="5">
        <v>4.54</v>
      </c>
      <c r="U11" s="5">
        <v>0</v>
      </c>
      <c r="V11" s="5">
        <v>0</v>
      </c>
      <c r="W11" s="5">
        <v>0</v>
      </c>
      <c r="X11" s="5">
        <v>0</v>
      </c>
      <c r="Y11" s="5">
        <v>182986.29</v>
      </c>
      <c r="Z11" s="5">
        <v>0</v>
      </c>
      <c r="AA11" s="5">
        <v>0</v>
      </c>
      <c r="AB11" s="5">
        <v>4.54</v>
      </c>
      <c r="AC11" s="5">
        <v>18200</v>
      </c>
      <c r="AD11" s="5">
        <v>0</v>
      </c>
      <c r="AE11" s="5">
        <v>0</v>
      </c>
      <c r="AF11" s="5">
        <v>22932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44120</v>
      </c>
      <c r="AU11" s="6">
        <v>341769.82</v>
      </c>
    </row>
    <row r="12" spans="1:47" x14ac:dyDescent="0.25">
      <c r="A12" s="11" t="s">
        <v>8</v>
      </c>
      <c r="B12" s="5">
        <v>35005.230000000003</v>
      </c>
      <c r="C12" s="5">
        <v>4.54</v>
      </c>
      <c r="D12" s="5">
        <v>1266.3599999999999</v>
      </c>
      <c r="E12" s="5">
        <v>215007.01</v>
      </c>
      <c r="F12" s="5">
        <v>0</v>
      </c>
      <c r="G12" s="5">
        <v>111.13</v>
      </c>
      <c r="H12" s="5">
        <v>23.59</v>
      </c>
      <c r="I12" s="5">
        <v>99.79</v>
      </c>
      <c r="J12" s="5">
        <v>0</v>
      </c>
      <c r="K12" s="5">
        <v>799.97</v>
      </c>
      <c r="L12" s="5">
        <v>0</v>
      </c>
      <c r="M12" s="5">
        <v>0</v>
      </c>
      <c r="N12" s="5">
        <v>2.27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4.54</v>
      </c>
      <c r="U12" s="5">
        <v>0</v>
      </c>
      <c r="V12" s="5">
        <v>0</v>
      </c>
      <c r="W12" s="5">
        <v>0</v>
      </c>
      <c r="X12" s="5">
        <v>0</v>
      </c>
      <c r="Y12" s="5">
        <v>203845.38</v>
      </c>
      <c r="Z12" s="5">
        <v>0</v>
      </c>
      <c r="AA12" s="5">
        <v>0</v>
      </c>
      <c r="AB12" s="5">
        <v>6.8</v>
      </c>
      <c r="AC12" s="5">
        <v>0</v>
      </c>
      <c r="AD12" s="5">
        <v>0</v>
      </c>
      <c r="AE12" s="5">
        <v>0</v>
      </c>
      <c r="AF12" s="5">
        <v>960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220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6127.5</v>
      </c>
      <c r="AU12" s="6">
        <v>463484.11</v>
      </c>
    </row>
    <row r="13" spans="1:47" x14ac:dyDescent="0.25">
      <c r="A13" s="11" t="s">
        <v>9</v>
      </c>
      <c r="B13" s="5">
        <v>45105.24</v>
      </c>
      <c r="C13" s="5">
        <v>0</v>
      </c>
      <c r="D13" s="5">
        <v>0</v>
      </c>
      <c r="E13" s="5">
        <v>129.56</v>
      </c>
      <c r="F13" s="5">
        <v>0</v>
      </c>
      <c r="G13" s="5">
        <v>128.83000000000001</v>
      </c>
      <c r="H13" s="5">
        <v>71.22</v>
      </c>
      <c r="I13" s="5">
        <v>88</v>
      </c>
      <c r="J13" s="5">
        <v>0</v>
      </c>
      <c r="K13" s="5">
        <v>292.11</v>
      </c>
      <c r="L13" s="5">
        <v>0</v>
      </c>
      <c r="M13" s="5">
        <v>0</v>
      </c>
      <c r="N13" s="5">
        <v>109.78</v>
      </c>
      <c r="O13" s="5">
        <v>0</v>
      </c>
      <c r="P13" s="5">
        <v>11.34</v>
      </c>
      <c r="Q13" s="5">
        <v>0</v>
      </c>
      <c r="R13" s="5">
        <v>11.34</v>
      </c>
      <c r="S13" s="5">
        <v>0</v>
      </c>
      <c r="T13" s="5">
        <v>13.61</v>
      </c>
      <c r="U13" s="5">
        <v>0</v>
      </c>
      <c r="V13" s="5">
        <v>0</v>
      </c>
      <c r="W13" s="5">
        <v>0</v>
      </c>
      <c r="X13" s="5">
        <v>0</v>
      </c>
      <c r="Y13" s="5">
        <v>162322.67000000001</v>
      </c>
      <c r="Z13" s="5">
        <v>0</v>
      </c>
      <c r="AA13" s="5">
        <v>0</v>
      </c>
      <c r="AB13" s="5">
        <v>14.52</v>
      </c>
      <c r="AC13" s="5">
        <v>0</v>
      </c>
      <c r="AD13" s="5">
        <v>0</v>
      </c>
      <c r="AE13" s="5">
        <v>0</v>
      </c>
      <c r="AF13" s="5">
        <v>9030.7000000000007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6">
        <v>217328.92</v>
      </c>
    </row>
    <row r="14" spans="1:47" x14ac:dyDescent="0.25">
      <c r="A14" s="11" t="s">
        <v>10</v>
      </c>
      <c r="B14" s="5">
        <v>0</v>
      </c>
      <c r="C14" s="5">
        <v>45.36</v>
      </c>
      <c r="D14" s="5">
        <v>1212.05</v>
      </c>
      <c r="E14" s="5">
        <v>148.55000000000001</v>
      </c>
      <c r="F14" s="5">
        <v>0</v>
      </c>
      <c r="G14" s="5">
        <v>77.11</v>
      </c>
      <c r="H14" s="5">
        <v>22.68</v>
      </c>
      <c r="I14" s="5">
        <v>22.68</v>
      </c>
      <c r="J14" s="5">
        <v>0</v>
      </c>
      <c r="K14" s="5">
        <v>1593.15</v>
      </c>
      <c r="L14" s="5">
        <v>0</v>
      </c>
      <c r="M14" s="5">
        <v>24.3</v>
      </c>
      <c r="N14" s="5">
        <v>0</v>
      </c>
      <c r="O14" s="5">
        <v>0</v>
      </c>
      <c r="P14" s="5">
        <v>13.61</v>
      </c>
      <c r="Q14" s="5">
        <v>0</v>
      </c>
      <c r="R14" s="5">
        <v>24.3</v>
      </c>
      <c r="S14" s="5">
        <v>24.3</v>
      </c>
      <c r="T14" s="5">
        <v>0</v>
      </c>
      <c r="U14" s="5">
        <v>0</v>
      </c>
      <c r="V14" s="5">
        <v>24.3</v>
      </c>
      <c r="W14" s="5">
        <v>24.3</v>
      </c>
      <c r="X14" s="5">
        <v>0</v>
      </c>
      <c r="Y14" s="5">
        <v>20356.11</v>
      </c>
      <c r="Z14" s="5">
        <v>0</v>
      </c>
      <c r="AA14" s="5">
        <v>12.15</v>
      </c>
      <c r="AB14" s="5">
        <v>13.36</v>
      </c>
      <c r="AC14" s="5">
        <v>9224.2999999999993</v>
      </c>
      <c r="AD14" s="5">
        <v>12.15</v>
      </c>
      <c r="AE14" s="5">
        <v>0</v>
      </c>
      <c r="AF14" s="5">
        <v>1967.15</v>
      </c>
      <c r="AG14" s="5">
        <v>12.15</v>
      </c>
      <c r="AH14" s="5">
        <v>0</v>
      </c>
      <c r="AI14" s="5">
        <v>0</v>
      </c>
      <c r="AJ14" s="5">
        <v>0</v>
      </c>
      <c r="AK14" s="5">
        <v>0</v>
      </c>
      <c r="AL14" s="5">
        <v>27.22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6">
        <v>34881.279999999999</v>
      </c>
    </row>
    <row r="15" spans="1:47" x14ac:dyDescent="0.25">
      <c r="A15" s="11" t="s">
        <v>11</v>
      </c>
      <c r="B15" s="5">
        <v>15068.04</v>
      </c>
      <c r="C15" s="5">
        <v>100.25</v>
      </c>
      <c r="D15" s="5">
        <v>20168.560000000001</v>
      </c>
      <c r="E15" s="5">
        <v>8817.6</v>
      </c>
      <c r="F15" s="5">
        <v>0</v>
      </c>
      <c r="G15" s="5">
        <v>122.47</v>
      </c>
      <c r="H15" s="5">
        <v>63.5</v>
      </c>
      <c r="I15" s="5">
        <v>151.05000000000001</v>
      </c>
      <c r="J15" s="5">
        <v>0</v>
      </c>
      <c r="K15" s="5">
        <v>254.91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9.07</v>
      </c>
      <c r="U15" s="5">
        <v>0</v>
      </c>
      <c r="V15" s="5">
        <v>0</v>
      </c>
      <c r="W15" s="5">
        <v>0</v>
      </c>
      <c r="X15" s="5">
        <v>0</v>
      </c>
      <c r="Y15" s="5">
        <v>148322.67000000001</v>
      </c>
      <c r="Z15" s="5">
        <v>0</v>
      </c>
      <c r="AA15" s="5">
        <v>42350</v>
      </c>
      <c r="AB15" s="5">
        <v>104.54</v>
      </c>
      <c r="AC15" s="5">
        <v>0</v>
      </c>
      <c r="AD15" s="5">
        <v>0</v>
      </c>
      <c r="AE15" s="5">
        <v>0</v>
      </c>
      <c r="AF15" s="5">
        <v>22638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6">
        <v>258170.66</v>
      </c>
    </row>
    <row r="16" spans="1:47" x14ac:dyDescent="0.25">
      <c r="A16" s="11"/>
      <c r="B16" s="40">
        <f t="shared" ref="B16:AU16" si="0">SUBTOTAL(109,B4:B15)</f>
        <v>240450.57</v>
      </c>
      <c r="C16" s="40">
        <f t="shared" si="0"/>
        <v>212.3</v>
      </c>
      <c r="D16" s="40">
        <f t="shared" si="0"/>
        <v>24404.7</v>
      </c>
      <c r="E16" s="40">
        <f t="shared" si="0"/>
        <v>240342.64</v>
      </c>
      <c r="F16" s="40">
        <f t="shared" si="0"/>
        <v>0</v>
      </c>
      <c r="G16" s="40">
        <f t="shared" si="0"/>
        <v>1031.5900000000001</v>
      </c>
      <c r="H16" s="40">
        <f t="shared" si="0"/>
        <v>361.08</v>
      </c>
      <c r="I16" s="40">
        <f t="shared" si="0"/>
        <v>1072.8599999999999</v>
      </c>
      <c r="J16" s="40">
        <f t="shared" si="0"/>
        <v>22.23</v>
      </c>
      <c r="K16" s="40">
        <f t="shared" si="0"/>
        <v>8582.1</v>
      </c>
      <c r="L16" s="40">
        <f t="shared" si="0"/>
        <v>0</v>
      </c>
      <c r="M16" s="40">
        <f t="shared" si="0"/>
        <v>1310.24</v>
      </c>
      <c r="N16" s="40">
        <f t="shared" si="0"/>
        <v>236.81</v>
      </c>
      <c r="O16" s="40">
        <f t="shared" si="0"/>
        <v>0</v>
      </c>
      <c r="P16" s="40">
        <f t="shared" si="0"/>
        <v>62.61</v>
      </c>
      <c r="Q16" s="40">
        <f t="shared" si="0"/>
        <v>4.54</v>
      </c>
      <c r="R16" s="40">
        <f t="shared" si="0"/>
        <v>130.56</v>
      </c>
      <c r="S16" s="40">
        <f t="shared" si="0"/>
        <v>68.8</v>
      </c>
      <c r="T16" s="40">
        <f t="shared" si="0"/>
        <v>8082.3199999999988</v>
      </c>
      <c r="U16" s="40">
        <f t="shared" si="0"/>
        <v>0</v>
      </c>
      <c r="V16" s="40">
        <f t="shared" si="0"/>
        <v>726512.3</v>
      </c>
      <c r="W16" s="40">
        <f t="shared" si="0"/>
        <v>2466.3000000000002</v>
      </c>
      <c r="X16" s="40">
        <f t="shared" si="0"/>
        <v>0</v>
      </c>
      <c r="Y16" s="40">
        <f t="shared" si="0"/>
        <v>1265244.7200000002</v>
      </c>
      <c r="Z16" s="40">
        <f t="shared" si="0"/>
        <v>0</v>
      </c>
      <c r="AA16" s="40">
        <f t="shared" si="0"/>
        <v>103822.35</v>
      </c>
      <c r="AB16" s="40">
        <f t="shared" si="0"/>
        <v>228.9</v>
      </c>
      <c r="AC16" s="40">
        <f t="shared" si="0"/>
        <v>60224.3</v>
      </c>
      <c r="AD16" s="40">
        <f t="shared" si="0"/>
        <v>12.15</v>
      </c>
      <c r="AE16" s="40">
        <f t="shared" si="0"/>
        <v>0</v>
      </c>
      <c r="AF16" s="40">
        <f t="shared" si="0"/>
        <v>57527.85</v>
      </c>
      <c r="AG16" s="40">
        <f t="shared" si="0"/>
        <v>6091.15</v>
      </c>
      <c r="AH16" s="40">
        <f t="shared" si="0"/>
        <v>2134</v>
      </c>
      <c r="AI16" s="40">
        <f t="shared" si="0"/>
        <v>0</v>
      </c>
      <c r="AJ16" s="40">
        <f t="shared" si="0"/>
        <v>699</v>
      </c>
      <c r="AK16" s="40">
        <f t="shared" si="0"/>
        <v>12700</v>
      </c>
      <c r="AL16" s="40">
        <f t="shared" si="0"/>
        <v>8117.62</v>
      </c>
      <c r="AM16" s="40">
        <f t="shared" si="0"/>
        <v>0</v>
      </c>
      <c r="AN16" s="40">
        <f t="shared" si="0"/>
        <v>1270</v>
      </c>
      <c r="AO16" s="40">
        <f t="shared" si="0"/>
        <v>0</v>
      </c>
      <c r="AP16" s="40">
        <f t="shared" si="0"/>
        <v>0</v>
      </c>
      <c r="AQ16" s="40">
        <f t="shared" si="0"/>
        <v>0</v>
      </c>
      <c r="AR16" s="40">
        <f t="shared" si="0"/>
        <v>0</v>
      </c>
      <c r="AS16" s="40">
        <f t="shared" si="0"/>
        <v>0</v>
      </c>
      <c r="AT16" s="40">
        <f t="shared" si="0"/>
        <v>192737.5</v>
      </c>
      <c r="AU16" s="13">
        <f t="shared" si="0"/>
        <v>2966164.09</v>
      </c>
    </row>
    <row r="17" spans="1:47" x14ac:dyDescent="0.25">
      <c r="A17" s="11" t="s">
        <v>12</v>
      </c>
      <c r="B17" s="5">
        <v>52.63</v>
      </c>
      <c r="C17" s="5">
        <v>72.58</v>
      </c>
      <c r="D17" s="5">
        <v>0</v>
      </c>
      <c r="E17" s="5">
        <v>18.14</v>
      </c>
      <c r="F17" s="5">
        <v>0</v>
      </c>
      <c r="G17" s="5">
        <v>167.84</v>
      </c>
      <c r="H17" s="5">
        <v>70.31</v>
      </c>
      <c r="I17" s="5">
        <v>127.01</v>
      </c>
      <c r="J17" s="5">
        <v>0</v>
      </c>
      <c r="K17" s="5">
        <v>1018.32</v>
      </c>
      <c r="L17" s="5">
        <v>0</v>
      </c>
      <c r="M17" s="5">
        <v>0</v>
      </c>
      <c r="N17" s="5">
        <v>2.27</v>
      </c>
      <c r="O17" s="5">
        <v>0</v>
      </c>
      <c r="P17" s="5">
        <v>18.149999999999999</v>
      </c>
      <c r="Q17" s="5">
        <v>0</v>
      </c>
      <c r="R17" s="5">
        <v>22.68</v>
      </c>
      <c r="S17" s="5">
        <v>0</v>
      </c>
      <c r="T17" s="5">
        <v>0</v>
      </c>
      <c r="U17" s="5">
        <v>0</v>
      </c>
      <c r="V17" s="5">
        <v>27600</v>
      </c>
      <c r="W17" s="5">
        <v>0</v>
      </c>
      <c r="X17" s="5">
        <v>0</v>
      </c>
      <c r="Y17" s="5">
        <v>122009.05</v>
      </c>
      <c r="Z17" s="5">
        <v>0</v>
      </c>
      <c r="AA17" s="5">
        <v>18900</v>
      </c>
      <c r="AB17" s="5">
        <v>0</v>
      </c>
      <c r="AC17" s="5">
        <v>0</v>
      </c>
      <c r="AD17" s="5">
        <v>0</v>
      </c>
      <c r="AE17" s="5">
        <v>0</v>
      </c>
      <c r="AF17" s="5">
        <v>47520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6">
        <v>217598.98</v>
      </c>
    </row>
    <row r="18" spans="1:47" x14ac:dyDescent="0.25">
      <c r="A18" s="11" t="s">
        <v>13</v>
      </c>
      <c r="B18" s="5">
        <v>0</v>
      </c>
      <c r="C18" s="5">
        <v>9.07</v>
      </c>
      <c r="D18" s="5">
        <v>772.48</v>
      </c>
      <c r="E18" s="5">
        <v>0</v>
      </c>
      <c r="F18" s="5">
        <v>0</v>
      </c>
      <c r="G18" s="5">
        <v>77.11</v>
      </c>
      <c r="H18" s="5">
        <v>27.22</v>
      </c>
      <c r="I18" s="5">
        <v>95.26</v>
      </c>
      <c r="J18" s="5">
        <v>0</v>
      </c>
      <c r="K18" s="5">
        <v>131.54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6.8</v>
      </c>
      <c r="U18" s="5">
        <v>0</v>
      </c>
      <c r="V18" s="5">
        <v>18400</v>
      </c>
      <c r="W18" s="5">
        <v>0</v>
      </c>
      <c r="X18" s="5">
        <v>0</v>
      </c>
      <c r="Y18" s="5">
        <v>121990.86</v>
      </c>
      <c r="Z18" s="5">
        <v>0</v>
      </c>
      <c r="AA18" s="5">
        <v>7641</v>
      </c>
      <c r="AB18" s="5">
        <v>9.08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2400</v>
      </c>
      <c r="AL18" s="5">
        <v>3600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6">
        <v>155160.42000000001</v>
      </c>
    </row>
    <row r="19" spans="1:47" x14ac:dyDescent="0.25">
      <c r="A19" s="11" t="s">
        <v>14</v>
      </c>
      <c r="B19" s="5">
        <v>45.36</v>
      </c>
      <c r="C19" s="5">
        <v>4.54</v>
      </c>
      <c r="D19" s="5">
        <v>0</v>
      </c>
      <c r="E19" s="5">
        <v>34.43</v>
      </c>
      <c r="F19" s="5">
        <v>0</v>
      </c>
      <c r="G19" s="5">
        <v>106.59</v>
      </c>
      <c r="H19" s="5">
        <v>27.22</v>
      </c>
      <c r="I19" s="5">
        <v>195.05</v>
      </c>
      <c r="J19" s="5">
        <v>0</v>
      </c>
      <c r="K19" s="5">
        <v>1516.92</v>
      </c>
      <c r="L19" s="5">
        <v>0</v>
      </c>
      <c r="M19" s="5">
        <v>0</v>
      </c>
      <c r="N19" s="5">
        <v>97.53</v>
      </c>
      <c r="O19" s="5">
        <v>0</v>
      </c>
      <c r="P19" s="5">
        <v>4.54</v>
      </c>
      <c r="Q19" s="5">
        <v>0</v>
      </c>
      <c r="R19" s="5">
        <v>9.07</v>
      </c>
      <c r="S19" s="5">
        <v>0</v>
      </c>
      <c r="T19" s="5">
        <v>4111.8100000000004</v>
      </c>
      <c r="U19" s="5">
        <v>0</v>
      </c>
      <c r="V19" s="5">
        <v>68000</v>
      </c>
      <c r="W19" s="5">
        <v>0</v>
      </c>
      <c r="X19" s="5">
        <v>0</v>
      </c>
      <c r="Y19" s="5">
        <v>133918.18</v>
      </c>
      <c r="Z19" s="5">
        <v>0</v>
      </c>
      <c r="AA19" s="5">
        <v>5047.2</v>
      </c>
      <c r="AB19" s="5">
        <v>4.54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1320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509.98</v>
      </c>
      <c r="AU19" s="6">
        <v>214952.95999999999</v>
      </c>
    </row>
    <row r="20" spans="1:47" x14ac:dyDescent="0.25">
      <c r="A20" s="11" t="s">
        <v>15</v>
      </c>
      <c r="B20" s="5">
        <v>7.27</v>
      </c>
      <c r="C20" s="5">
        <v>6.8</v>
      </c>
      <c r="D20" s="5">
        <v>0</v>
      </c>
      <c r="E20" s="5">
        <v>169.38</v>
      </c>
      <c r="F20" s="5">
        <v>0</v>
      </c>
      <c r="G20" s="5">
        <v>299.37</v>
      </c>
      <c r="H20" s="5">
        <v>0</v>
      </c>
      <c r="I20" s="5">
        <v>58.97</v>
      </c>
      <c r="J20" s="5">
        <v>0</v>
      </c>
      <c r="K20" s="5">
        <v>77.12</v>
      </c>
      <c r="L20" s="5">
        <v>0</v>
      </c>
      <c r="M20" s="5">
        <v>0</v>
      </c>
      <c r="N20" s="5">
        <v>2.27</v>
      </c>
      <c r="O20" s="5">
        <v>0</v>
      </c>
      <c r="P20" s="5">
        <v>4.54</v>
      </c>
      <c r="Q20" s="5">
        <v>0</v>
      </c>
      <c r="R20" s="5">
        <v>6.8</v>
      </c>
      <c r="S20" s="5">
        <v>0</v>
      </c>
      <c r="T20" s="5">
        <v>66.13</v>
      </c>
      <c r="U20" s="5">
        <v>0</v>
      </c>
      <c r="V20" s="5">
        <v>0</v>
      </c>
      <c r="W20" s="5">
        <v>0</v>
      </c>
      <c r="X20" s="5">
        <v>0</v>
      </c>
      <c r="Y20" s="5">
        <v>183055.47</v>
      </c>
      <c r="Z20" s="5">
        <v>0</v>
      </c>
      <c r="AA20" s="5">
        <v>5940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376.29</v>
      </c>
      <c r="AU20" s="6">
        <v>190070.41</v>
      </c>
    </row>
    <row r="21" spans="1:47" x14ac:dyDescent="0.25">
      <c r="A21" s="11" t="s">
        <v>16</v>
      </c>
      <c r="B21" s="5">
        <v>0</v>
      </c>
      <c r="C21" s="5">
        <v>18.14</v>
      </c>
      <c r="D21" s="5">
        <v>0</v>
      </c>
      <c r="E21" s="5">
        <v>190.2</v>
      </c>
      <c r="F21" s="5">
        <v>0</v>
      </c>
      <c r="G21" s="5">
        <v>122.47</v>
      </c>
      <c r="H21" s="5">
        <v>24.95</v>
      </c>
      <c r="I21" s="5">
        <v>65.77</v>
      </c>
      <c r="J21" s="5">
        <v>0</v>
      </c>
      <c r="K21" s="5">
        <v>1145.1199999999999</v>
      </c>
      <c r="L21" s="5">
        <v>0</v>
      </c>
      <c r="M21" s="5">
        <v>0</v>
      </c>
      <c r="N21" s="5">
        <v>4.54</v>
      </c>
      <c r="O21" s="5">
        <v>0</v>
      </c>
      <c r="P21" s="5">
        <v>4.54</v>
      </c>
      <c r="Q21" s="5">
        <v>0</v>
      </c>
      <c r="R21" s="5">
        <v>6.8</v>
      </c>
      <c r="S21" s="5">
        <v>0</v>
      </c>
      <c r="T21" s="5">
        <v>99.15</v>
      </c>
      <c r="U21" s="5">
        <v>0</v>
      </c>
      <c r="V21" s="5">
        <v>0</v>
      </c>
      <c r="W21" s="5">
        <v>0</v>
      </c>
      <c r="X21" s="5">
        <v>0</v>
      </c>
      <c r="Y21" s="5">
        <v>264313.53000000003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34.99</v>
      </c>
      <c r="AR21" s="5">
        <v>0</v>
      </c>
      <c r="AS21" s="5">
        <v>0</v>
      </c>
      <c r="AT21" s="5">
        <v>5185.1400000000003</v>
      </c>
      <c r="AU21" s="6">
        <v>271215.34000000003</v>
      </c>
    </row>
    <row r="22" spans="1:47" x14ac:dyDescent="0.25">
      <c r="A22" s="11" t="s">
        <v>17</v>
      </c>
      <c r="B22" s="5">
        <v>60000</v>
      </c>
      <c r="C22" s="5">
        <v>20.41</v>
      </c>
      <c r="D22" s="5">
        <v>9126.83</v>
      </c>
      <c r="E22" s="5">
        <v>594.94000000000005</v>
      </c>
      <c r="F22" s="5">
        <v>0</v>
      </c>
      <c r="G22" s="5">
        <v>90.72</v>
      </c>
      <c r="H22" s="5">
        <v>36.29</v>
      </c>
      <c r="I22" s="5">
        <v>61.24</v>
      </c>
      <c r="J22" s="5">
        <v>0</v>
      </c>
      <c r="K22" s="5">
        <v>1041.28</v>
      </c>
      <c r="L22" s="5">
        <v>0</v>
      </c>
      <c r="M22" s="5">
        <v>0</v>
      </c>
      <c r="N22" s="5">
        <v>4.54</v>
      </c>
      <c r="O22" s="5">
        <v>0</v>
      </c>
      <c r="P22" s="5">
        <v>0</v>
      </c>
      <c r="Q22" s="5">
        <v>0</v>
      </c>
      <c r="R22" s="5">
        <v>9.07</v>
      </c>
      <c r="S22" s="5">
        <v>0</v>
      </c>
      <c r="T22" s="5">
        <v>6.8</v>
      </c>
      <c r="U22" s="5">
        <v>0</v>
      </c>
      <c r="V22" s="5">
        <v>28115</v>
      </c>
      <c r="W22" s="5">
        <v>4211</v>
      </c>
      <c r="X22" s="5">
        <v>0</v>
      </c>
      <c r="Y22" s="5">
        <v>140395.29999999999</v>
      </c>
      <c r="Z22" s="5">
        <v>0</v>
      </c>
      <c r="AA22" s="5">
        <v>1545</v>
      </c>
      <c r="AB22" s="5">
        <v>6.8</v>
      </c>
      <c r="AC22" s="5">
        <v>0</v>
      </c>
      <c r="AD22" s="5">
        <v>0</v>
      </c>
      <c r="AE22" s="5">
        <v>0</v>
      </c>
      <c r="AF22" s="5">
        <v>6316.8</v>
      </c>
      <c r="AG22" s="5">
        <v>8545</v>
      </c>
      <c r="AH22" s="5">
        <v>3007</v>
      </c>
      <c r="AI22" s="5">
        <v>0</v>
      </c>
      <c r="AJ22" s="5">
        <v>0</v>
      </c>
      <c r="AK22" s="5">
        <v>7067</v>
      </c>
      <c r="AL22" s="5">
        <v>2267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53565</v>
      </c>
      <c r="AU22" s="6">
        <v>326033.02</v>
      </c>
    </row>
    <row r="23" spans="1:47" x14ac:dyDescent="0.25">
      <c r="A23" s="11" t="s">
        <v>18</v>
      </c>
      <c r="B23" s="5">
        <v>60000</v>
      </c>
      <c r="C23" s="5">
        <v>18.14</v>
      </c>
      <c r="D23" s="5">
        <v>1098.2</v>
      </c>
      <c r="E23" s="5">
        <v>95.56</v>
      </c>
      <c r="F23" s="5">
        <v>0</v>
      </c>
      <c r="G23" s="5">
        <v>154.22</v>
      </c>
      <c r="H23" s="5">
        <v>38.56</v>
      </c>
      <c r="I23" s="5">
        <v>72.58</v>
      </c>
      <c r="J23" s="5">
        <v>0</v>
      </c>
      <c r="K23" s="5">
        <v>1077.83</v>
      </c>
      <c r="L23" s="5">
        <v>0</v>
      </c>
      <c r="M23" s="5">
        <v>0</v>
      </c>
      <c r="N23" s="5">
        <v>4.54</v>
      </c>
      <c r="O23" s="5">
        <v>0</v>
      </c>
      <c r="P23" s="5">
        <v>4.54</v>
      </c>
      <c r="Q23" s="5">
        <v>0</v>
      </c>
      <c r="R23" s="5">
        <v>9.08</v>
      </c>
      <c r="S23" s="5">
        <v>0</v>
      </c>
      <c r="T23" s="5">
        <v>0</v>
      </c>
      <c r="U23" s="5">
        <v>0</v>
      </c>
      <c r="V23" s="5">
        <v>426400</v>
      </c>
      <c r="W23" s="5">
        <v>0</v>
      </c>
      <c r="X23" s="5">
        <v>0</v>
      </c>
      <c r="Y23" s="5">
        <v>261536.85</v>
      </c>
      <c r="Z23" s="5">
        <v>0</v>
      </c>
      <c r="AA23" s="5">
        <v>0</v>
      </c>
      <c r="AB23" s="5">
        <v>100</v>
      </c>
      <c r="AC23" s="5">
        <v>0</v>
      </c>
      <c r="AD23" s="5">
        <v>0</v>
      </c>
      <c r="AE23" s="5">
        <v>0</v>
      </c>
      <c r="AF23" s="5">
        <v>12225.5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10500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48410</v>
      </c>
      <c r="AU23" s="6">
        <v>821745.6</v>
      </c>
    </row>
    <row r="24" spans="1:47" x14ac:dyDescent="0.25">
      <c r="A24" s="11" t="s">
        <v>19</v>
      </c>
      <c r="B24" s="5">
        <v>75000</v>
      </c>
      <c r="C24" s="5">
        <v>13.61</v>
      </c>
      <c r="D24" s="5">
        <v>0</v>
      </c>
      <c r="E24" s="5">
        <v>9554.66</v>
      </c>
      <c r="F24" s="5">
        <v>0</v>
      </c>
      <c r="G24" s="5">
        <v>120.21</v>
      </c>
      <c r="H24" s="5">
        <v>40.82</v>
      </c>
      <c r="I24" s="5">
        <v>167.83</v>
      </c>
      <c r="J24" s="5">
        <v>0</v>
      </c>
      <c r="K24" s="5">
        <v>1027.31</v>
      </c>
      <c r="L24" s="5">
        <v>0</v>
      </c>
      <c r="M24" s="5">
        <v>0</v>
      </c>
      <c r="N24" s="5">
        <v>2.27</v>
      </c>
      <c r="O24" s="5">
        <v>0</v>
      </c>
      <c r="P24" s="5">
        <v>6.8</v>
      </c>
      <c r="Q24" s="5">
        <v>0</v>
      </c>
      <c r="R24" s="5">
        <v>0</v>
      </c>
      <c r="S24" s="5">
        <v>0</v>
      </c>
      <c r="T24" s="5">
        <v>4.54</v>
      </c>
      <c r="U24" s="5">
        <v>0</v>
      </c>
      <c r="V24" s="5">
        <v>323000</v>
      </c>
      <c r="W24" s="5">
        <v>0</v>
      </c>
      <c r="X24" s="5">
        <v>0</v>
      </c>
      <c r="Y24" s="5">
        <v>211805.08</v>
      </c>
      <c r="Z24" s="5">
        <v>0</v>
      </c>
      <c r="AA24" s="5">
        <v>2373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5473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6000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19535</v>
      </c>
      <c r="AU24" s="6">
        <v>654124.13</v>
      </c>
    </row>
    <row r="25" spans="1:47" x14ac:dyDescent="0.25">
      <c r="A25" s="11" t="s">
        <v>20</v>
      </c>
      <c r="B25" s="5">
        <v>60006.8</v>
      </c>
      <c r="C25" s="5">
        <v>24.95</v>
      </c>
      <c r="D25" s="5">
        <v>130596.97</v>
      </c>
      <c r="E25" s="5">
        <v>161.22999999999999</v>
      </c>
      <c r="F25" s="5">
        <v>0</v>
      </c>
      <c r="G25" s="5">
        <v>29.48</v>
      </c>
      <c r="H25" s="5">
        <v>38.56</v>
      </c>
      <c r="I25" s="5">
        <v>22.68</v>
      </c>
      <c r="J25" s="5">
        <v>0</v>
      </c>
      <c r="K25" s="5">
        <v>1346.7</v>
      </c>
      <c r="L25" s="5">
        <v>0</v>
      </c>
      <c r="M25" s="5">
        <v>0</v>
      </c>
      <c r="N25" s="5">
        <v>4.54</v>
      </c>
      <c r="O25" s="5">
        <v>0</v>
      </c>
      <c r="P25" s="5">
        <v>15.88</v>
      </c>
      <c r="Q25" s="5">
        <v>0</v>
      </c>
      <c r="R25" s="5">
        <v>46.88</v>
      </c>
      <c r="S25" s="5">
        <v>46.88</v>
      </c>
      <c r="T25" s="5">
        <v>2.27</v>
      </c>
      <c r="U25" s="5">
        <v>0</v>
      </c>
      <c r="V25" s="5">
        <v>46.88</v>
      </c>
      <c r="W25" s="5">
        <v>46.88</v>
      </c>
      <c r="X25" s="5">
        <v>0</v>
      </c>
      <c r="Y25" s="5">
        <v>407657.04</v>
      </c>
      <c r="Z25" s="5">
        <v>0</v>
      </c>
      <c r="AA25" s="5">
        <v>46.88</v>
      </c>
      <c r="AB25" s="5">
        <v>0</v>
      </c>
      <c r="AC25" s="5">
        <v>46.88</v>
      </c>
      <c r="AD25" s="5">
        <v>0</v>
      </c>
      <c r="AE25" s="5">
        <v>0</v>
      </c>
      <c r="AF25" s="5">
        <v>46.88</v>
      </c>
      <c r="AG25" s="5">
        <v>46.88</v>
      </c>
      <c r="AH25" s="5">
        <v>0</v>
      </c>
      <c r="AI25" s="5">
        <v>0</v>
      </c>
      <c r="AJ25" s="5">
        <v>0</v>
      </c>
      <c r="AK25" s="5">
        <v>0</v>
      </c>
      <c r="AL25" s="5">
        <v>46.88</v>
      </c>
      <c r="AM25" s="5">
        <v>0</v>
      </c>
      <c r="AN25" s="5">
        <v>46.88</v>
      </c>
      <c r="AO25" s="5">
        <v>9.9</v>
      </c>
      <c r="AP25" s="5">
        <v>0</v>
      </c>
      <c r="AQ25" s="5">
        <v>0</v>
      </c>
      <c r="AR25" s="5">
        <v>0</v>
      </c>
      <c r="AS25" s="5">
        <v>0</v>
      </c>
      <c r="AT25" s="5">
        <v>68.180000000000007</v>
      </c>
      <c r="AU25" s="6">
        <v>600453.98</v>
      </c>
    </row>
    <row r="26" spans="1:47" x14ac:dyDescent="0.25">
      <c r="A26" s="11" t="s">
        <v>21</v>
      </c>
      <c r="B26" s="5">
        <v>30000</v>
      </c>
      <c r="C26" s="5">
        <v>0</v>
      </c>
      <c r="D26" s="5">
        <v>0</v>
      </c>
      <c r="E26" s="5">
        <v>60.72</v>
      </c>
      <c r="F26" s="5">
        <v>0</v>
      </c>
      <c r="G26" s="5">
        <v>55.36</v>
      </c>
      <c r="H26" s="5">
        <v>0</v>
      </c>
      <c r="I26" s="5">
        <v>45.36</v>
      </c>
      <c r="J26" s="5">
        <v>0</v>
      </c>
      <c r="K26" s="5">
        <v>130.72</v>
      </c>
      <c r="L26" s="5">
        <v>0</v>
      </c>
      <c r="M26" s="5">
        <v>50</v>
      </c>
      <c r="N26" s="5">
        <v>4.54</v>
      </c>
      <c r="O26" s="5">
        <v>0</v>
      </c>
      <c r="P26" s="5">
        <v>0</v>
      </c>
      <c r="Q26" s="5">
        <v>40</v>
      </c>
      <c r="R26" s="5">
        <v>54.54</v>
      </c>
      <c r="S26" s="5">
        <v>50</v>
      </c>
      <c r="T26" s="5">
        <v>0</v>
      </c>
      <c r="U26" s="5">
        <v>0</v>
      </c>
      <c r="V26" s="5">
        <v>50</v>
      </c>
      <c r="W26" s="5">
        <v>50</v>
      </c>
      <c r="X26" s="5">
        <v>0</v>
      </c>
      <c r="Y26" s="5">
        <v>243184.47</v>
      </c>
      <c r="Z26" s="5">
        <v>0</v>
      </c>
      <c r="AA26" s="5">
        <v>50</v>
      </c>
      <c r="AB26" s="5">
        <v>44.54</v>
      </c>
      <c r="AC26" s="5">
        <v>36338</v>
      </c>
      <c r="AD26" s="5">
        <v>0</v>
      </c>
      <c r="AE26" s="5">
        <v>0</v>
      </c>
      <c r="AF26" s="5">
        <v>20</v>
      </c>
      <c r="AG26" s="5">
        <v>50</v>
      </c>
      <c r="AH26" s="5">
        <v>0</v>
      </c>
      <c r="AI26" s="5">
        <v>0</v>
      </c>
      <c r="AJ26" s="5">
        <v>0</v>
      </c>
      <c r="AK26" s="5">
        <v>0</v>
      </c>
      <c r="AL26" s="5">
        <v>30</v>
      </c>
      <c r="AM26" s="5">
        <v>0</v>
      </c>
      <c r="AN26" s="5">
        <v>30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6">
        <v>310338.25</v>
      </c>
    </row>
    <row r="27" spans="1:47" x14ac:dyDescent="0.25">
      <c r="A27" s="11" t="s">
        <v>22</v>
      </c>
      <c r="B27" s="5">
        <v>20552.73</v>
      </c>
      <c r="C27" s="5">
        <v>58.97</v>
      </c>
      <c r="D27" s="5">
        <v>0</v>
      </c>
      <c r="E27" s="5">
        <v>4821.9799999999996</v>
      </c>
      <c r="F27" s="5">
        <v>0</v>
      </c>
      <c r="G27" s="5">
        <v>594.22</v>
      </c>
      <c r="H27" s="5">
        <v>49.9</v>
      </c>
      <c r="I27" s="5">
        <v>127.01</v>
      </c>
      <c r="J27" s="5">
        <v>0</v>
      </c>
      <c r="K27" s="5">
        <v>1600.96</v>
      </c>
      <c r="L27" s="5">
        <v>0</v>
      </c>
      <c r="M27" s="5">
        <v>0</v>
      </c>
      <c r="N27" s="5">
        <v>0</v>
      </c>
      <c r="O27" s="5">
        <v>0</v>
      </c>
      <c r="P27" s="5">
        <v>4.54</v>
      </c>
      <c r="Q27" s="5">
        <v>0</v>
      </c>
      <c r="R27" s="5">
        <v>13.61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131588.92000000001</v>
      </c>
      <c r="Z27" s="5">
        <v>0</v>
      </c>
      <c r="AA27" s="5">
        <v>0</v>
      </c>
      <c r="AB27" s="5">
        <v>9.07</v>
      </c>
      <c r="AC27" s="5">
        <v>18182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6">
        <v>177603.91</v>
      </c>
    </row>
    <row r="28" spans="1:47" x14ac:dyDescent="0.25">
      <c r="A28" s="11" t="s">
        <v>23</v>
      </c>
      <c r="B28" s="5">
        <v>21681.84</v>
      </c>
      <c r="C28" s="5">
        <v>90.72</v>
      </c>
      <c r="D28" s="5">
        <v>0</v>
      </c>
      <c r="E28" s="5">
        <v>211.95</v>
      </c>
      <c r="F28" s="5">
        <v>0</v>
      </c>
      <c r="G28" s="5">
        <v>471.73</v>
      </c>
      <c r="H28" s="5">
        <v>68.040000000000006</v>
      </c>
      <c r="I28" s="5">
        <v>154.22</v>
      </c>
      <c r="J28" s="5">
        <v>0</v>
      </c>
      <c r="K28" s="5">
        <v>1389.29</v>
      </c>
      <c r="L28" s="5">
        <v>0</v>
      </c>
      <c r="M28" s="5">
        <v>0</v>
      </c>
      <c r="N28" s="5">
        <v>9.08</v>
      </c>
      <c r="O28" s="5">
        <v>0</v>
      </c>
      <c r="P28" s="5">
        <v>13.61</v>
      </c>
      <c r="Q28" s="5">
        <v>0</v>
      </c>
      <c r="R28" s="5">
        <v>13.61</v>
      </c>
      <c r="S28" s="5">
        <v>0</v>
      </c>
      <c r="T28" s="5">
        <v>11.34</v>
      </c>
      <c r="U28" s="5">
        <v>0</v>
      </c>
      <c r="V28" s="5">
        <v>0</v>
      </c>
      <c r="W28" s="5">
        <v>0</v>
      </c>
      <c r="X28" s="5">
        <v>0</v>
      </c>
      <c r="Y28" s="5">
        <v>317589.48</v>
      </c>
      <c r="Z28" s="5">
        <v>0</v>
      </c>
      <c r="AA28" s="5">
        <v>0</v>
      </c>
      <c r="AB28" s="5">
        <v>17.64</v>
      </c>
      <c r="AC28" s="5">
        <v>0</v>
      </c>
      <c r="AD28" s="5">
        <v>0</v>
      </c>
      <c r="AE28" s="5">
        <v>0</v>
      </c>
      <c r="AF28" s="5">
        <v>53760</v>
      </c>
      <c r="AG28" s="5">
        <v>6000</v>
      </c>
      <c r="AH28" s="5">
        <v>0</v>
      </c>
      <c r="AI28" s="5">
        <v>0</v>
      </c>
      <c r="AJ28" s="5">
        <v>0</v>
      </c>
      <c r="AK28" s="5">
        <v>9120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6">
        <v>410602.55</v>
      </c>
    </row>
    <row r="29" spans="1:47" x14ac:dyDescent="0.25">
      <c r="A29" s="11"/>
      <c r="B29" s="40">
        <f t="shared" ref="B29:AU29" si="1">SUBTOTAL(109,B17:B28)</f>
        <v>327346.63</v>
      </c>
      <c r="C29" s="40">
        <f t="shared" si="1"/>
        <v>337.93</v>
      </c>
      <c r="D29" s="40">
        <f t="shared" si="1"/>
        <v>141594.48000000001</v>
      </c>
      <c r="E29" s="40">
        <f t="shared" si="1"/>
        <v>15913.189999999999</v>
      </c>
      <c r="F29" s="40">
        <f t="shared" si="1"/>
        <v>0</v>
      </c>
      <c r="G29" s="40">
        <f t="shared" si="1"/>
        <v>2289.3199999999997</v>
      </c>
      <c r="H29" s="40">
        <f t="shared" si="1"/>
        <v>421.87</v>
      </c>
      <c r="I29" s="40">
        <f t="shared" si="1"/>
        <v>1192.9800000000002</v>
      </c>
      <c r="J29" s="40">
        <f t="shared" si="1"/>
        <v>0</v>
      </c>
      <c r="K29" s="40">
        <f t="shared" si="1"/>
        <v>11503.11</v>
      </c>
      <c r="L29" s="40">
        <f t="shared" si="1"/>
        <v>0</v>
      </c>
      <c r="M29" s="40">
        <f t="shared" si="1"/>
        <v>50</v>
      </c>
      <c r="N29" s="40">
        <f t="shared" si="1"/>
        <v>136.12000000000003</v>
      </c>
      <c r="O29" s="40">
        <f t="shared" si="1"/>
        <v>0</v>
      </c>
      <c r="P29" s="40">
        <f t="shared" si="1"/>
        <v>77.139999999999986</v>
      </c>
      <c r="Q29" s="40">
        <f t="shared" si="1"/>
        <v>40</v>
      </c>
      <c r="R29" s="40">
        <f t="shared" si="1"/>
        <v>192.14</v>
      </c>
      <c r="S29" s="40">
        <f t="shared" si="1"/>
        <v>96.88</v>
      </c>
      <c r="T29" s="40">
        <f t="shared" si="1"/>
        <v>4308.8400000000011</v>
      </c>
      <c r="U29" s="40">
        <f t="shared" si="1"/>
        <v>0</v>
      </c>
      <c r="V29" s="40">
        <f t="shared" si="1"/>
        <v>891611.88</v>
      </c>
      <c r="W29" s="40">
        <f t="shared" si="1"/>
        <v>4307.88</v>
      </c>
      <c r="X29" s="40">
        <f t="shared" si="1"/>
        <v>0</v>
      </c>
      <c r="Y29" s="40">
        <f t="shared" si="1"/>
        <v>2539044.23</v>
      </c>
      <c r="Z29" s="40">
        <f t="shared" si="1"/>
        <v>0</v>
      </c>
      <c r="AA29" s="40">
        <f t="shared" si="1"/>
        <v>41543.079999999994</v>
      </c>
      <c r="AB29" s="40">
        <f t="shared" si="1"/>
        <v>191.67000000000002</v>
      </c>
      <c r="AC29" s="40">
        <f t="shared" si="1"/>
        <v>54566.879999999997</v>
      </c>
      <c r="AD29" s="40">
        <f t="shared" si="1"/>
        <v>0</v>
      </c>
      <c r="AE29" s="40">
        <f t="shared" si="1"/>
        <v>0</v>
      </c>
      <c r="AF29" s="40">
        <f t="shared" si="1"/>
        <v>119889.18000000001</v>
      </c>
      <c r="AG29" s="40">
        <f t="shared" si="1"/>
        <v>20114.879999999997</v>
      </c>
      <c r="AH29" s="40">
        <f t="shared" si="1"/>
        <v>3007</v>
      </c>
      <c r="AI29" s="40">
        <f t="shared" si="1"/>
        <v>0</v>
      </c>
      <c r="AJ29" s="40">
        <f t="shared" si="1"/>
        <v>0</v>
      </c>
      <c r="AK29" s="40">
        <f t="shared" si="1"/>
        <v>18587</v>
      </c>
      <c r="AL29" s="40">
        <f t="shared" si="1"/>
        <v>7263.88</v>
      </c>
      <c r="AM29" s="40">
        <f t="shared" si="1"/>
        <v>0</v>
      </c>
      <c r="AN29" s="40">
        <f t="shared" si="1"/>
        <v>16576.88</v>
      </c>
      <c r="AO29" s="40">
        <f t="shared" si="1"/>
        <v>9.9</v>
      </c>
      <c r="AP29" s="40">
        <f t="shared" si="1"/>
        <v>0</v>
      </c>
      <c r="AQ29" s="40">
        <f t="shared" si="1"/>
        <v>34.99</v>
      </c>
      <c r="AR29" s="40">
        <f t="shared" si="1"/>
        <v>0</v>
      </c>
      <c r="AS29" s="40">
        <f t="shared" si="1"/>
        <v>0</v>
      </c>
      <c r="AT29" s="40">
        <f t="shared" si="1"/>
        <v>127649.59</v>
      </c>
      <c r="AU29" s="13">
        <f t="shared" si="1"/>
        <v>4349899.55</v>
      </c>
    </row>
    <row r="30" spans="1:47" x14ac:dyDescent="0.25">
      <c r="A30" s="11" t="s">
        <v>24</v>
      </c>
      <c r="B30" s="5">
        <v>20000</v>
      </c>
      <c r="C30" s="5">
        <v>0</v>
      </c>
      <c r="D30" s="5">
        <v>0</v>
      </c>
      <c r="E30" s="5">
        <v>0</v>
      </c>
      <c r="F30" s="5">
        <v>0</v>
      </c>
      <c r="G30" s="5">
        <v>131.54</v>
      </c>
      <c r="H30" s="5">
        <v>40.82</v>
      </c>
      <c r="I30" s="5">
        <v>63.5</v>
      </c>
      <c r="J30" s="5">
        <v>0</v>
      </c>
      <c r="K30" s="5">
        <v>122.47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6.8</v>
      </c>
      <c r="S30" s="5">
        <v>0</v>
      </c>
      <c r="T30" s="5">
        <v>4.54</v>
      </c>
      <c r="U30" s="5">
        <v>0</v>
      </c>
      <c r="V30" s="5">
        <v>0</v>
      </c>
      <c r="W30" s="5">
        <v>0</v>
      </c>
      <c r="X30" s="5">
        <v>0</v>
      </c>
      <c r="Y30" s="5">
        <v>225288.92</v>
      </c>
      <c r="Z30" s="5">
        <v>0</v>
      </c>
      <c r="AA30" s="5">
        <v>20454.54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7200</v>
      </c>
      <c r="AL30" s="5">
        <v>3600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6">
        <v>276913.13</v>
      </c>
    </row>
    <row r="31" spans="1:47" x14ac:dyDescent="0.25">
      <c r="A31" s="11" t="s">
        <v>25</v>
      </c>
      <c r="B31" s="5">
        <v>20000</v>
      </c>
      <c r="C31" s="5">
        <v>0</v>
      </c>
      <c r="D31" s="5">
        <v>0</v>
      </c>
      <c r="E31" s="5">
        <v>150.05000000000001</v>
      </c>
      <c r="F31" s="5">
        <v>0</v>
      </c>
      <c r="G31" s="5">
        <v>344.74</v>
      </c>
      <c r="H31" s="5">
        <v>43.09</v>
      </c>
      <c r="I31" s="5">
        <v>159.66999999999999</v>
      </c>
      <c r="J31" s="5">
        <v>0</v>
      </c>
      <c r="K31" s="5">
        <v>1305</v>
      </c>
      <c r="L31" s="5">
        <v>0</v>
      </c>
      <c r="M31" s="5">
        <v>18.11</v>
      </c>
      <c r="N31" s="5">
        <v>4.54</v>
      </c>
      <c r="O31" s="5">
        <v>0</v>
      </c>
      <c r="P31" s="5">
        <v>0</v>
      </c>
      <c r="Q31" s="5">
        <v>0</v>
      </c>
      <c r="R31" s="5">
        <v>13.61</v>
      </c>
      <c r="S31" s="5">
        <v>4.5199999999999996</v>
      </c>
      <c r="T31" s="5">
        <v>74.45</v>
      </c>
      <c r="U31" s="5">
        <v>0</v>
      </c>
      <c r="V31" s="5">
        <v>4115</v>
      </c>
      <c r="W31" s="5">
        <v>3804.94</v>
      </c>
      <c r="X31" s="5">
        <v>0</v>
      </c>
      <c r="Y31" s="5">
        <v>125420.76</v>
      </c>
      <c r="Z31" s="5">
        <v>0</v>
      </c>
      <c r="AA31" s="5">
        <v>19.920000000000002</v>
      </c>
      <c r="AB31" s="5">
        <v>8.82</v>
      </c>
      <c r="AC31" s="5">
        <v>2.2599999999999998</v>
      </c>
      <c r="AD31" s="5">
        <v>0</v>
      </c>
      <c r="AE31" s="5">
        <v>0</v>
      </c>
      <c r="AF31" s="5">
        <v>4116</v>
      </c>
      <c r="AG31" s="5">
        <v>6040</v>
      </c>
      <c r="AH31" s="5">
        <v>0</v>
      </c>
      <c r="AI31" s="5">
        <v>0</v>
      </c>
      <c r="AJ31" s="5">
        <v>0</v>
      </c>
      <c r="AK31" s="5">
        <v>600</v>
      </c>
      <c r="AL31" s="5">
        <v>800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105.45</v>
      </c>
      <c r="AU31" s="6">
        <v>167150.93</v>
      </c>
    </row>
    <row r="32" spans="1:47" x14ac:dyDescent="0.25">
      <c r="A32" s="11" t="s">
        <v>26</v>
      </c>
      <c r="B32" s="5">
        <v>20964.07</v>
      </c>
      <c r="C32" s="5">
        <v>4.54</v>
      </c>
      <c r="D32" s="5">
        <v>20956.759999999998</v>
      </c>
      <c r="E32" s="5">
        <v>190.2</v>
      </c>
      <c r="F32" s="5">
        <v>0</v>
      </c>
      <c r="G32" s="5">
        <v>165.57</v>
      </c>
      <c r="H32" s="5">
        <v>72.569999999999993</v>
      </c>
      <c r="I32" s="5">
        <v>93.89</v>
      </c>
      <c r="J32" s="5">
        <v>0</v>
      </c>
      <c r="K32" s="5">
        <v>1637.36</v>
      </c>
      <c r="L32" s="5">
        <v>0</v>
      </c>
      <c r="M32" s="5">
        <v>0</v>
      </c>
      <c r="N32" s="5">
        <v>9.08</v>
      </c>
      <c r="O32" s="5">
        <v>23.32</v>
      </c>
      <c r="P32" s="5">
        <v>4.54</v>
      </c>
      <c r="Q32" s="5">
        <v>0</v>
      </c>
      <c r="R32" s="5">
        <v>132.28</v>
      </c>
      <c r="S32" s="5">
        <v>23.32</v>
      </c>
      <c r="T32" s="5">
        <v>120.13</v>
      </c>
      <c r="U32" s="5">
        <v>0</v>
      </c>
      <c r="V32" s="5">
        <v>23.32</v>
      </c>
      <c r="W32" s="5">
        <v>23000</v>
      </c>
      <c r="X32" s="5">
        <v>0</v>
      </c>
      <c r="Y32" s="5">
        <v>213871.73</v>
      </c>
      <c r="Z32" s="5">
        <v>0</v>
      </c>
      <c r="AA32" s="5">
        <v>3703.32</v>
      </c>
      <c r="AB32" s="5">
        <v>4.54</v>
      </c>
      <c r="AC32" s="5">
        <v>0</v>
      </c>
      <c r="AD32" s="5">
        <v>0</v>
      </c>
      <c r="AE32" s="5">
        <v>0</v>
      </c>
      <c r="AF32" s="5">
        <v>8157.32</v>
      </c>
      <c r="AG32" s="5">
        <v>3166.32</v>
      </c>
      <c r="AH32" s="5">
        <v>0</v>
      </c>
      <c r="AI32" s="5">
        <v>0</v>
      </c>
      <c r="AJ32" s="5">
        <v>0</v>
      </c>
      <c r="AK32" s="5">
        <v>500</v>
      </c>
      <c r="AL32" s="5">
        <v>500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496</v>
      </c>
      <c r="AU32" s="6">
        <v>297820.18</v>
      </c>
    </row>
    <row r="33" spans="1:47" x14ac:dyDescent="0.25">
      <c r="A33" s="11" t="s">
        <v>27</v>
      </c>
      <c r="B33" s="5">
        <v>20000</v>
      </c>
      <c r="C33" s="5">
        <v>0</v>
      </c>
      <c r="D33" s="5">
        <v>0</v>
      </c>
      <c r="E33" s="5">
        <v>154.28</v>
      </c>
      <c r="F33" s="5">
        <v>0</v>
      </c>
      <c r="G33" s="5">
        <v>45.36</v>
      </c>
      <c r="H33" s="5">
        <v>0</v>
      </c>
      <c r="I33" s="5">
        <v>45.36</v>
      </c>
      <c r="J33" s="5">
        <v>0</v>
      </c>
      <c r="K33" s="5">
        <v>2429.0100000000002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208361.58</v>
      </c>
      <c r="Z33" s="5">
        <v>0</v>
      </c>
      <c r="AA33" s="5">
        <v>0</v>
      </c>
      <c r="AB33" s="5">
        <v>4.54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655</v>
      </c>
      <c r="AQ33" s="5">
        <v>0</v>
      </c>
      <c r="AR33" s="5">
        <v>0</v>
      </c>
      <c r="AS33" s="5">
        <v>0</v>
      </c>
      <c r="AT33" s="5">
        <v>0</v>
      </c>
      <c r="AU33" s="6">
        <v>231695.13</v>
      </c>
    </row>
    <row r="34" spans="1:47" x14ac:dyDescent="0.25">
      <c r="A34" s="11" t="s">
        <v>28</v>
      </c>
      <c r="B34" s="5">
        <v>40136.35</v>
      </c>
      <c r="C34" s="5">
        <v>0</v>
      </c>
      <c r="D34" s="5">
        <v>22722.05</v>
      </c>
      <c r="E34" s="5">
        <v>183.07</v>
      </c>
      <c r="F34" s="5">
        <v>0</v>
      </c>
      <c r="G34" s="5">
        <v>147.41999999999999</v>
      </c>
      <c r="H34" s="5">
        <v>0</v>
      </c>
      <c r="I34" s="5">
        <v>149.69</v>
      </c>
      <c r="J34" s="5">
        <v>0</v>
      </c>
      <c r="K34" s="5">
        <v>227.25</v>
      </c>
      <c r="L34" s="5">
        <v>0</v>
      </c>
      <c r="M34" s="5">
        <v>0</v>
      </c>
      <c r="N34" s="5">
        <v>2.27</v>
      </c>
      <c r="O34" s="5">
        <v>0</v>
      </c>
      <c r="P34" s="5">
        <v>9.08</v>
      </c>
      <c r="Q34" s="5">
        <v>0</v>
      </c>
      <c r="R34" s="5">
        <v>11.34</v>
      </c>
      <c r="S34" s="5">
        <v>0</v>
      </c>
      <c r="T34" s="5">
        <v>15013.6</v>
      </c>
      <c r="U34" s="5">
        <v>0</v>
      </c>
      <c r="V34" s="5">
        <v>195000</v>
      </c>
      <c r="W34" s="5">
        <v>0</v>
      </c>
      <c r="X34" s="5">
        <v>0</v>
      </c>
      <c r="Y34" s="5">
        <v>226909.7</v>
      </c>
      <c r="Z34" s="5">
        <v>0</v>
      </c>
      <c r="AA34" s="5">
        <v>19872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14000</v>
      </c>
      <c r="AU34" s="6">
        <v>534383.81999999995</v>
      </c>
    </row>
    <row r="35" spans="1:47" x14ac:dyDescent="0.25">
      <c r="A35" s="11" t="s">
        <v>29</v>
      </c>
      <c r="B35" s="5">
        <v>60466.82</v>
      </c>
      <c r="C35" s="5">
        <v>0</v>
      </c>
      <c r="D35" s="5">
        <v>34499.449999999997</v>
      </c>
      <c r="E35" s="5">
        <v>967.74</v>
      </c>
      <c r="F35" s="5">
        <v>0</v>
      </c>
      <c r="G35" s="5">
        <v>199.58</v>
      </c>
      <c r="H35" s="5">
        <v>38.56</v>
      </c>
      <c r="I35" s="5">
        <v>106.6</v>
      </c>
      <c r="J35" s="5">
        <v>0</v>
      </c>
      <c r="K35" s="5">
        <v>54.43</v>
      </c>
      <c r="L35" s="5">
        <v>0</v>
      </c>
      <c r="M35" s="5">
        <v>0</v>
      </c>
      <c r="N35" s="5">
        <v>11.34</v>
      </c>
      <c r="O35" s="5">
        <v>0</v>
      </c>
      <c r="P35" s="5">
        <v>2.27</v>
      </c>
      <c r="Q35" s="5">
        <v>0</v>
      </c>
      <c r="R35" s="5">
        <v>93.7</v>
      </c>
      <c r="S35" s="5">
        <v>0</v>
      </c>
      <c r="T35" s="5">
        <v>6.8</v>
      </c>
      <c r="U35" s="5">
        <v>0</v>
      </c>
      <c r="V35" s="5">
        <v>230000</v>
      </c>
      <c r="W35" s="5">
        <v>0</v>
      </c>
      <c r="X35" s="5">
        <v>0</v>
      </c>
      <c r="Y35" s="5">
        <v>100666.12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4000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71355</v>
      </c>
      <c r="AU35" s="6">
        <v>502468.41</v>
      </c>
    </row>
    <row r="36" spans="1:47" x14ac:dyDescent="0.25">
      <c r="A36" s="11" t="s">
        <v>30</v>
      </c>
      <c r="B36" s="5">
        <v>80318.179999999993</v>
      </c>
      <c r="C36" s="5">
        <v>0</v>
      </c>
      <c r="D36" s="5">
        <v>2362.04</v>
      </c>
      <c r="E36" s="5">
        <v>9926.2199999999993</v>
      </c>
      <c r="F36" s="5">
        <v>0</v>
      </c>
      <c r="G36" s="5">
        <v>90.72</v>
      </c>
      <c r="H36" s="5">
        <v>34.020000000000003</v>
      </c>
      <c r="I36" s="5">
        <v>47.63</v>
      </c>
      <c r="J36" s="5">
        <v>0</v>
      </c>
      <c r="K36" s="5">
        <v>538.41999999999996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2.27</v>
      </c>
      <c r="U36" s="5">
        <v>0</v>
      </c>
      <c r="V36" s="5">
        <v>0</v>
      </c>
      <c r="W36" s="5">
        <v>0</v>
      </c>
      <c r="X36" s="5">
        <v>0</v>
      </c>
      <c r="Y36" s="5">
        <v>262112.98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51865</v>
      </c>
      <c r="AU36" s="6">
        <v>407297.48</v>
      </c>
    </row>
    <row r="37" spans="1:47" x14ac:dyDescent="0.25">
      <c r="A37" s="11" t="s">
        <v>31</v>
      </c>
      <c r="B37" s="5">
        <v>101683.83</v>
      </c>
      <c r="C37" s="5">
        <v>0</v>
      </c>
      <c r="D37" s="5">
        <v>206984.35</v>
      </c>
      <c r="E37" s="5">
        <v>94.35</v>
      </c>
      <c r="F37" s="5">
        <v>0</v>
      </c>
      <c r="G37" s="5">
        <v>442.26</v>
      </c>
      <c r="H37" s="5">
        <v>38.56</v>
      </c>
      <c r="I37" s="5">
        <v>170.1</v>
      </c>
      <c r="J37" s="5">
        <v>0</v>
      </c>
      <c r="K37" s="5">
        <v>1661.99</v>
      </c>
      <c r="L37" s="5">
        <v>0</v>
      </c>
      <c r="M37" s="5">
        <v>0</v>
      </c>
      <c r="N37" s="5">
        <v>4.54</v>
      </c>
      <c r="O37" s="5">
        <v>0</v>
      </c>
      <c r="P37" s="5">
        <v>2.27</v>
      </c>
      <c r="Q37" s="5">
        <v>0</v>
      </c>
      <c r="R37" s="5">
        <v>4.54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340407.62</v>
      </c>
      <c r="Z37" s="5">
        <v>0</v>
      </c>
      <c r="AA37" s="5">
        <v>0</v>
      </c>
      <c r="AB37" s="5">
        <v>4.54</v>
      </c>
      <c r="AC37" s="5">
        <v>0</v>
      </c>
      <c r="AD37" s="5">
        <v>0</v>
      </c>
      <c r="AE37" s="5">
        <v>0</v>
      </c>
      <c r="AF37" s="5">
        <v>8476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31910</v>
      </c>
      <c r="AU37" s="6">
        <v>691884.95</v>
      </c>
    </row>
    <row r="38" spans="1:47" x14ac:dyDescent="0.25">
      <c r="A38" s="11" t="s">
        <v>32</v>
      </c>
      <c r="B38" s="5">
        <v>40477.550000000003</v>
      </c>
      <c r="C38" s="5">
        <v>0</v>
      </c>
      <c r="D38" s="5">
        <v>1076</v>
      </c>
      <c r="E38" s="5">
        <v>10235.74</v>
      </c>
      <c r="F38" s="5">
        <v>0</v>
      </c>
      <c r="G38" s="5">
        <v>79.38</v>
      </c>
      <c r="H38" s="5">
        <v>38.56</v>
      </c>
      <c r="I38" s="5">
        <v>47.63</v>
      </c>
      <c r="J38" s="5">
        <v>0</v>
      </c>
      <c r="K38" s="5">
        <v>1214.26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4.54</v>
      </c>
      <c r="U38" s="5">
        <v>0</v>
      </c>
      <c r="V38" s="5">
        <v>0</v>
      </c>
      <c r="W38" s="5">
        <v>0</v>
      </c>
      <c r="X38" s="5">
        <v>0</v>
      </c>
      <c r="Y38" s="5">
        <v>536838.84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6200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5960.73</v>
      </c>
      <c r="AU38" s="6">
        <v>602173.23</v>
      </c>
    </row>
    <row r="39" spans="1:47" x14ac:dyDescent="0.25">
      <c r="A39" s="11" t="s">
        <v>33</v>
      </c>
      <c r="B39" s="5">
        <v>60000</v>
      </c>
      <c r="C39" s="5">
        <v>9.07</v>
      </c>
      <c r="D39" s="5">
        <v>0</v>
      </c>
      <c r="E39" s="5">
        <v>115.09</v>
      </c>
      <c r="F39" s="5">
        <v>0</v>
      </c>
      <c r="G39" s="5">
        <v>208.66</v>
      </c>
      <c r="H39" s="5">
        <v>24.95</v>
      </c>
      <c r="I39" s="5">
        <v>104.33</v>
      </c>
      <c r="J39" s="5">
        <v>0</v>
      </c>
      <c r="K39" s="5">
        <v>132.44999999999999</v>
      </c>
      <c r="L39" s="5">
        <v>0</v>
      </c>
      <c r="M39" s="5">
        <v>0</v>
      </c>
      <c r="N39" s="5">
        <v>11.34</v>
      </c>
      <c r="O39" s="5">
        <v>0</v>
      </c>
      <c r="P39" s="5">
        <v>0</v>
      </c>
      <c r="Q39" s="5">
        <v>0</v>
      </c>
      <c r="R39" s="5">
        <v>4.54</v>
      </c>
      <c r="S39" s="5">
        <v>0</v>
      </c>
      <c r="T39" s="5">
        <v>9.07</v>
      </c>
      <c r="U39" s="5">
        <v>0</v>
      </c>
      <c r="V39" s="5">
        <v>0</v>
      </c>
      <c r="W39" s="5">
        <v>0</v>
      </c>
      <c r="X39" s="5">
        <v>0</v>
      </c>
      <c r="Y39" s="5">
        <v>161980.24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6">
        <v>222599.74</v>
      </c>
    </row>
    <row r="40" spans="1:47" x14ac:dyDescent="0.25">
      <c r="A40" s="11" t="s">
        <v>34</v>
      </c>
      <c r="B40" s="5">
        <v>41821.89</v>
      </c>
      <c r="C40" s="5">
        <v>18.14</v>
      </c>
      <c r="D40" s="5">
        <v>1076</v>
      </c>
      <c r="E40" s="5">
        <v>2024.14</v>
      </c>
      <c r="F40" s="5">
        <v>0</v>
      </c>
      <c r="G40" s="5">
        <v>585.15</v>
      </c>
      <c r="H40" s="5">
        <v>47.63</v>
      </c>
      <c r="I40" s="5">
        <v>129.28</v>
      </c>
      <c r="J40" s="5">
        <v>0</v>
      </c>
      <c r="K40" s="5">
        <v>2653.54</v>
      </c>
      <c r="L40" s="5">
        <v>0</v>
      </c>
      <c r="M40" s="5">
        <v>0</v>
      </c>
      <c r="N40" s="5">
        <v>27.22</v>
      </c>
      <c r="O40" s="5">
        <v>0</v>
      </c>
      <c r="P40" s="5">
        <v>0</v>
      </c>
      <c r="Q40" s="5">
        <v>0</v>
      </c>
      <c r="R40" s="5">
        <v>9.07</v>
      </c>
      <c r="S40" s="5">
        <v>0</v>
      </c>
      <c r="T40" s="5">
        <v>4.54</v>
      </c>
      <c r="U40" s="5">
        <v>0</v>
      </c>
      <c r="V40" s="5">
        <v>0</v>
      </c>
      <c r="W40" s="5">
        <v>0</v>
      </c>
      <c r="X40" s="5">
        <v>0</v>
      </c>
      <c r="Y40" s="5">
        <v>259069.61</v>
      </c>
      <c r="Z40" s="5">
        <v>0</v>
      </c>
      <c r="AA40" s="5">
        <v>0</v>
      </c>
      <c r="AB40" s="5">
        <v>15.88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56</v>
      </c>
      <c r="AU40" s="6">
        <v>307538.09000000003</v>
      </c>
    </row>
    <row r="41" spans="1:47" x14ac:dyDescent="0.25">
      <c r="A41" s="11" t="s">
        <v>35</v>
      </c>
      <c r="B41" s="5">
        <v>90.88</v>
      </c>
      <c r="C41" s="5">
        <v>36.28</v>
      </c>
      <c r="D41" s="5">
        <v>0</v>
      </c>
      <c r="E41" s="5">
        <v>5141.32</v>
      </c>
      <c r="F41" s="5">
        <v>0</v>
      </c>
      <c r="G41" s="5">
        <v>417.31</v>
      </c>
      <c r="H41" s="5">
        <v>102.06</v>
      </c>
      <c r="I41" s="5">
        <v>129.28</v>
      </c>
      <c r="J41" s="5">
        <v>0</v>
      </c>
      <c r="K41" s="5">
        <v>265.33999999999997</v>
      </c>
      <c r="L41" s="5">
        <v>0</v>
      </c>
      <c r="M41" s="5">
        <v>26.66</v>
      </c>
      <c r="N41" s="5">
        <v>4.54</v>
      </c>
      <c r="O41" s="5">
        <v>0</v>
      </c>
      <c r="P41" s="5">
        <v>0</v>
      </c>
      <c r="Q41" s="5">
        <v>0</v>
      </c>
      <c r="R41" s="5">
        <v>84.09</v>
      </c>
      <c r="S41" s="5">
        <v>26.66</v>
      </c>
      <c r="T41" s="5">
        <v>67.34</v>
      </c>
      <c r="U41" s="5">
        <v>0</v>
      </c>
      <c r="V41" s="5">
        <v>26.66</v>
      </c>
      <c r="W41" s="5">
        <v>26.66</v>
      </c>
      <c r="X41" s="5">
        <v>0</v>
      </c>
      <c r="Y41" s="5">
        <v>263029.96999999997</v>
      </c>
      <c r="Z41" s="5">
        <v>0</v>
      </c>
      <c r="AA41" s="5">
        <v>14315.15</v>
      </c>
      <c r="AB41" s="5">
        <v>0</v>
      </c>
      <c r="AC41" s="5">
        <v>26.66</v>
      </c>
      <c r="AD41" s="5">
        <v>26.66</v>
      </c>
      <c r="AE41" s="5">
        <v>0</v>
      </c>
      <c r="AF41" s="5">
        <v>26.66</v>
      </c>
      <c r="AG41" s="5">
        <v>26.66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45</v>
      </c>
      <c r="AU41" s="6">
        <v>283941.84000000003</v>
      </c>
    </row>
    <row r="42" spans="1:47" x14ac:dyDescent="0.25">
      <c r="A42" s="11"/>
      <c r="B42" s="40">
        <f t="shared" ref="B42:AU42" si="2">SUBTOTAL(109,B30:B41)</f>
        <v>505959.57</v>
      </c>
      <c r="C42" s="40">
        <f t="shared" si="2"/>
        <v>68.03</v>
      </c>
      <c r="D42" s="40">
        <f t="shared" si="2"/>
        <v>289676.65000000002</v>
      </c>
      <c r="E42" s="40">
        <f t="shared" si="2"/>
        <v>29182.2</v>
      </c>
      <c r="F42" s="40">
        <f t="shared" si="2"/>
        <v>0</v>
      </c>
      <c r="G42" s="40">
        <f t="shared" si="2"/>
        <v>2857.6899999999996</v>
      </c>
      <c r="H42" s="40">
        <f t="shared" si="2"/>
        <v>480.82</v>
      </c>
      <c r="I42" s="40">
        <f t="shared" si="2"/>
        <v>1246.96</v>
      </c>
      <c r="J42" s="40">
        <f t="shared" si="2"/>
        <v>0</v>
      </c>
      <c r="K42" s="40">
        <f t="shared" si="2"/>
        <v>12241.52</v>
      </c>
      <c r="L42" s="40">
        <f t="shared" si="2"/>
        <v>0</v>
      </c>
      <c r="M42" s="40">
        <f t="shared" si="2"/>
        <v>44.769999999999996</v>
      </c>
      <c r="N42" s="40">
        <f t="shared" si="2"/>
        <v>74.87</v>
      </c>
      <c r="O42" s="40">
        <f t="shared" si="2"/>
        <v>23.32</v>
      </c>
      <c r="P42" s="40">
        <f t="shared" si="2"/>
        <v>18.16</v>
      </c>
      <c r="Q42" s="40">
        <f t="shared" si="2"/>
        <v>0</v>
      </c>
      <c r="R42" s="40">
        <f t="shared" si="2"/>
        <v>359.97</v>
      </c>
      <c r="S42" s="40">
        <f t="shared" si="2"/>
        <v>54.5</v>
      </c>
      <c r="T42" s="40">
        <f t="shared" si="2"/>
        <v>15307.280000000002</v>
      </c>
      <c r="U42" s="40">
        <f t="shared" si="2"/>
        <v>0</v>
      </c>
      <c r="V42" s="40">
        <f t="shared" si="2"/>
        <v>429164.98</v>
      </c>
      <c r="W42" s="40">
        <f t="shared" si="2"/>
        <v>26831.599999999999</v>
      </c>
      <c r="X42" s="40">
        <f t="shared" si="2"/>
        <v>0</v>
      </c>
      <c r="Y42" s="40">
        <f t="shared" si="2"/>
        <v>2923958.0700000003</v>
      </c>
      <c r="Z42" s="40">
        <f t="shared" si="2"/>
        <v>0</v>
      </c>
      <c r="AA42" s="40">
        <f t="shared" si="2"/>
        <v>58364.93</v>
      </c>
      <c r="AB42" s="40">
        <f t="shared" si="2"/>
        <v>38.32</v>
      </c>
      <c r="AC42" s="40">
        <f t="shared" si="2"/>
        <v>28.92</v>
      </c>
      <c r="AD42" s="40">
        <f t="shared" si="2"/>
        <v>26.66</v>
      </c>
      <c r="AE42" s="40">
        <f t="shared" si="2"/>
        <v>0</v>
      </c>
      <c r="AF42" s="40">
        <f t="shared" si="2"/>
        <v>24775.98</v>
      </c>
      <c r="AG42" s="40">
        <f t="shared" si="2"/>
        <v>9232.98</v>
      </c>
      <c r="AH42" s="40">
        <f t="shared" si="2"/>
        <v>0</v>
      </c>
      <c r="AI42" s="40">
        <f t="shared" si="2"/>
        <v>0</v>
      </c>
      <c r="AJ42" s="40">
        <f t="shared" si="2"/>
        <v>0</v>
      </c>
      <c r="AK42" s="40">
        <f t="shared" si="2"/>
        <v>8300</v>
      </c>
      <c r="AL42" s="40">
        <f t="shared" si="2"/>
        <v>4900</v>
      </c>
      <c r="AM42" s="40">
        <f t="shared" si="2"/>
        <v>0</v>
      </c>
      <c r="AN42" s="40">
        <f t="shared" si="2"/>
        <v>6200</v>
      </c>
      <c r="AO42" s="40">
        <f t="shared" si="2"/>
        <v>0</v>
      </c>
      <c r="AP42" s="40">
        <f t="shared" si="2"/>
        <v>655</v>
      </c>
      <c r="AQ42" s="40">
        <f t="shared" si="2"/>
        <v>0</v>
      </c>
      <c r="AR42" s="40">
        <f t="shared" si="2"/>
        <v>0</v>
      </c>
      <c r="AS42" s="40">
        <f t="shared" si="2"/>
        <v>0</v>
      </c>
      <c r="AT42" s="40">
        <f t="shared" si="2"/>
        <v>175793.18000000002</v>
      </c>
      <c r="AU42" s="13">
        <f t="shared" si="2"/>
        <v>4525866.93</v>
      </c>
    </row>
    <row r="43" spans="1:47" x14ac:dyDescent="0.25">
      <c r="A43" s="11" t="s">
        <v>36</v>
      </c>
      <c r="B43" s="5">
        <v>0</v>
      </c>
      <c r="C43" s="5">
        <v>13.61</v>
      </c>
      <c r="D43" s="5">
        <v>0</v>
      </c>
      <c r="E43" s="5">
        <v>74.25</v>
      </c>
      <c r="F43" s="5">
        <v>0</v>
      </c>
      <c r="G43" s="5">
        <v>38.549999999999997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169945.92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58071.94</v>
      </c>
      <c r="AG43" s="5">
        <v>0</v>
      </c>
      <c r="AH43" s="5">
        <v>0</v>
      </c>
      <c r="AI43" s="5">
        <v>0</v>
      </c>
      <c r="AJ43" s="5">
        <v>0</v>
      </c>
      <c r="AK43" s="5">
        <v>7200</v>
      </c>
      <c r="AL43" s="5">
        <v>2400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6">
        <v>238432.08</v>
      </c>
    </row>
    <row r="44" spans="1:47" x14ac:dyDescent="0.25">
      <c r="A44" s="11" t="s">
        <v>37</v>
      </c>
      <c r="B44" s="5">
        <v>0</v>
      </c>
      <c r="C44" s="5">
        <v>0</v>
      </c>
      <c r="D44" s="5">
        <v>46.91</v>
      </c>
      <c r="E44" s="5">
        <v>84.72</v>
      </c>
      <c r="F44" s="5">
        <v>0</v>
      </c>
      <c r="G44" s="5">
        <v>86.18</v>
      </c>
      <c r="H44" s="5">
        <v>0</v>
      </c>
      <c r="I44" s="5">
        <v>0</v>
      </c>
      <c r="J44" s="5">
        <v>0</v>
      </c>
      <c r="K44" s="5">
        <v>1045.53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4.54</v>
      </c>
      <c r="S44" s="5">
        <v>0</v>
      </c>
      <c r="T44" s="5">
        <v>111.84</v>
      </c>
      <c r="U44" s="5">
        <v>0</v>
      </c>
      <c r="V44" s="5">
        <v>0</v>
      </c>
      <c r="W44" s="5">
        <v>45000</v>
      </c>
      <c r="X44" s="5">
        <v>0</v>
      </c>
      <c r="Y44" s="5">
        <v>91093.18</v>
      </c>
      <c r="Z44" s="5">
        <v>0</v>
      </c>
      <c r="AA44" s="5">
        <v>4710.3999999999996</v>
      </c>
      <c r="AB44" s="5">
        <v>0</v>
      </c>
      <c r="AC44" s="5">
        <v>0</v>
      </c>
      <c r="AD44" s="5">
        <v>0</v>
      </c>
      <c r="AE44" s="5">
        <v>0</v>
      </c>
      <c r="AF44" s="5">
        <v>74275</v>
      </c>
      <c r="AG44" s="5">
        <v>0</v>
      </c>
      <c r="AH44" s="5">
        <v>0</v>
      </c>
      <c r="AI44" s="5">
        <v>300</v>
      </c>
      <c r="AJ44" s="5">
        <v>0</v>
      </c>
      <c r="AK44" s="5">
        <v>6700</v>
      </c>
      <c r="AL44" s="5">
        <v>1500</v>
      </c>
      <c r="AM44" s="5">
        <v>0</v>
      </c>
      <c r="AN44" s="5">
        <v>0</v>
      </c>
      <c r="AO44" s="5">
        <v>0</v>
      </c>
      <c r="AP44" s="5">
        <v>23</v>
      </c>
      <c r="AQ44" s="5">
        <v>0</v>
      </c>
      <c r="AR44" s="5">
        <v>0</v>
      </c>
      <c r="AS44" s="5">
        <v>0</v>
      </c>
      <c r="AT44" s="5">
        <v>0</v>
      </c>
      <c r="AU44" s="6">
        <v>225435.84</v>
      </c>
    </row>
    <row r="45" spans="1:47" x14ac:dyDescent="0.25">
      <c r="A45" s="11" t="s">
        <v>38</v>
      </c>
      <c r="B45" s="5">
        <v>0</v>
      </c>
      <c r="C45" s="5">
        <v>18.14</v>
      </c>
      <c r="D45" s="5">
        <v>20590</v>
      </c>
      <c r="E45" s="5">
        <v>95.55</v>
      </c>
      <c r="F45" s="5">
        <v>0</v>
      </c>
      <c r="G45" s="5">
        <v>322.06</v>
      </c>
      <c r="H45" s="5">
        <v>0</v>
      </c>
      <c r="I45" s="5">
        <v>0</v>
      </c>
      <c r="J45" s="5">
        <v>0</v>
      </c>
      <c r="K45" s="5">
        <v>1329.03</v>
      </c>
      <c r="L45" s="5">
        <v>0</v>
      </c>
      <c r="M45" s="5">
        <v>23.32</v>
      </c>
      <c r="N45" s="5">
        <v>0</v>
      </c>
      <c r="O45" s="5">
        <v>0</v>
      </c>
      <c r="P45" s="5">
        <v>4.99</v>
      </c>
      <c r="Q45" s="5">
        <v>2.27</v>
      </c>
      <c r="R45" s="5">
        <v>23.32</v>
      </c>
      <c r="S45" s="5">
        <v>62.98</v>
      </c>
      <c r="T45" s="5">
        <v>202.86</v>
      </c>
      <c r="U45" s="5">
        <v>0</v>
      </c>
      <c r="V45" s="5">
        <v>23.32</v>
      </c>
      <c r="W45" s="5">
        <v>60023.32</v>
      </c>
      <c r="X45" s="5">
        <v>0</v>
      </c>
      <c r="Y45" s="5">
        <v>169585.27</v>
      </c>
      <c r="Z45" s="5">
        <v>0</v>
      </c>
      <c r="AA45" s="5">
        <v>23.32</v>
      </c>
      <c r="AB45" s="5">
        <v>4.54</v>
      </c>
      <c r="AC45" s="5">
        <v>23.32</v>
      </c>
      <c r="AD45" s="5">
        <v>23.32</v>
      </c>
      <c r="AE45" s="5">
        <v>0</v>
      </c>
      <c r="AF45" s="5">
        <v>20313.32</v>
      </c>
      <c r="AG45" s="5">
        <v>23.32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6">
        <v>274109.28999999998</v>
      </c>
    </row>
    <row r="46" spans="1:47" x14ac:dyDescent="0.25">
      <c r="A46" s="11" t="s">
        <v>39</v>
      </c>
      <c r="B46" s="5">
        <v>0</v>
      </c>
      <c r="C46" s="5">
        <v>18.14</v>
      </c>
      <c r="D46" s="5">
        <v>83595.460000000006</v>
      </c>
      <c r="E46" s="5">
        <v>53.07</v>
      </c>
      <c r="F46" s="5">
        <v>0</v>
      </c>
      <c r="G46" s="5">
        <v>179.17</v>
      </c>
      <c r="H46" s="5">
        <v>0</v>
      </c>
      <c r="I46" s="5">
        <v>0</v>
      </c>
      <c r="J46" s="5">
        <v>0</v>
      </c>
      <c r="K46" s="5">
        <v>76.209999999999994</v>
      </c>
      <c r="L46" s="5">
        <v>41.74</v>
      </c>
      <c r="M46" s="5">
        <v>0</v>
      </c>
      <c r="N46" s="5">
        <v>0</v>
      </c>
      <c r="O46" s="5">
        <v>0</v>
      </c>
      <c r="P46" s="5">
        <v>2.27</v>
      </c>
      <c r="Q46" s="5">
        <v>0</v>
      </c>
      <c r="R46" s="5">
        <v>2.27</v>
      </c>
      <c r="S46" s="5">
        <v>0</v>
      </c>
      <c r="T46" s="5">
        <v>2.27</v>
      </c>
      <c r="U46" s="5">
        <v>0</v>
      </c>
      <c r="V46" s="5">
        <v>41.72</v>
      </c>
      <c r="W46" s="5">
        <v>20000</v>
      </c>
      <c r="X46" s="5">
        <v>0</v>
      </c>
      <c r="Y46" s="5">
        <v>66180.83</v>
      </c>
      <c r="Z46" s="5">
        <v>0</v>
      </c>
      <c r="AA46" s="5">
        <v>18220</v>
      </c>
      <c r="AB46" s="5">
        <v>0</v>
      </c>
      <c r="AC46" s="5">
        <v>41.74</v>
      </c>
      <c r="AD46" s="5">
        <v>0</v>
      </c>
      <c r="AE46" s="5">
        <v>0</v>
      </c>
      <c r="AF46" s="5">
        <v>41.74</v>
      </c>
      <c r="AG46" s="5">
        <v>41.74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6">
        <v>188765.64</v>
      </c>
    </row>
    <row r="47" spans="1:47" x14ac:dyDescent="0.25">
      <c r="A47" s="11" t="s">
        <v>40</v>
      </c>
      <c r="B47" s="5">
        <v>0</v>
      </c>
      <c r="C47" s="5">
        <v>9.07</v>
      </c>
      <c r="D47" s="5">
        <v>166570.28</v>
      </c>
      <c r="E47" s="5">
        <v>106.02</v>
      </c>
      <c r="F47" s="5">
        <v>0</v>
      </c>
      <c r="G47" s="5">
        <v>63.51</v>
      </c>
      <c r="H47" s="5">
        <v>0</v>
      </c>
      <c r="I47" s="5">
        <v>0</v>
      </c>
      <c r="J47" s="5">
        <v>0</v>
      </c>
      <c r="K47" s="5">
        <v>1341.74</v>
      </c>
      <c r="L47" s="5">
        <v>0</v>
      </c>
      <c r="M47" s="5">
        <v>32.57</v>
      </c>
      <c r="N47" s="5">
        <v>0</v>
      </c>
      <c r="O47" s="5">
        <v>0</v>
      </c>
      <c r="P47" s="5">
        <v>0</v>
      </c>
      <c r="Q47" s="5">
        <v>0</v>
      </c>
      <c r="R47" s="5">
        <v>82.37</v>
      </c>
      <c r="S47" s="5">
        <v>0</v>
      </c>
      <c r="T47" s="5">
        <v>231.89</v>
      </c>
      <c r="U47" s="5">
        <v>0</v>
      </c>
      <c r="V47" s="5">
        <v>32.57</v>
      </c>
      <c r="W47" s="5">
        <v>0</v>
      </c>
      <c r="X47" s="5">
        <v>0</v>
      </c>
      <c r="Y47" s="5">
        <v>70552.14</v>
      </c>
      <c r="Z47" s="5">
        <v>0</v>
      </c>
      <c r="AA47" s="5">
        <v>0</v>
      </c>
      <c r="AB47" s="5">
        <v>0</v>
      </c>
      <c r="AC47" s="5">
        <v>32.57</v>
      </c>
      <c r="AD47" s="5">
        <v>0</v>
      </c>
      <c r="AE47" s="5">
        <v>0</v>
      </c>
      <c r="AF47" s="5">
        <v>32.57</v>
      </c>
      <c r="AG47" s="5">
        <v>32.57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2130</v>
      </c>
      <c r="AU47" s="6">
        <v>242085.14</v>
      </c>
    </row>
    <row r="48" spans="1:47" x14ac:dyDescent="0.25">
      <c r="A48" s="11" t="s">
        <v>41</v>
      </c>
      <c r="B48" s="5">
        <v>0</v>
      </c>
      <c r="C48" s="5">
        <v>18.14</v>
      </c>
      <c r="D48" s="5">
        <v>20590</v>
      </c>
      <c r="E48" s="5">
        <v>21.18</v>
      </c>
      <c r="F48" s="5">
        <v>0</v>
      </c>
      <c r="G48" s="5">
        <v>154.22</v>
      </c>
      <c r="H48" s="5">
        <v>0</v>
      </c>
      <c r="I48" s="5">
        <v>0</v>
      </c>
      <c r="J48" s="5">
        <v>0</v>
      </c>
      <c r="K48" s="5">
        <v>2063.87</v>
      </c>
      <c r="L48" s="5">
        <v>0</v>
      </c>
      <c r="M48" s="5">
        <v>0</v>
      </c>
      <c r="N48" s="5">
        <v>0</v>
      </c>
      <c r="O48" s="5">
        <v>0</v>
      </c>
      <c r="P48" s="5">
        <v>2.27</v>
      </c>
      <c r="Q48" s="5">
        <v>0</v>
      </c>
      <c r="R48" s="5">
        <v>4.54</v>
      </c>
      <c r="S48" s="5">
        <v>0</v>
      </c>
      <c r="T48" s="5">
        <v>4.54</v>
      </c>
      <c r="U48" s="5">
        <v>0</v>
      </c>
      <c r="V48" s="5">
        <v>150000</v>
      </c>
      <c r="W48" s="5">
        <v>0</v>
      </c>
      <c r="X48" s="5">
        <v>0</v>
      </c>
      <c r="Y48" s="5">
        <v>40663.64</v>
      </c>
      <c r="Z48" s="5">
        <v>0</v>
      </c>
      <c r="AA48" s="5">
        <v>0</v>
      </c>
      <c r="AB48" s="5">
        <v>0</v>
      </c>
      <c r="AC48" s="5">
        <v>31757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61540</v>
      </c>
      <c r="AU48" s="6">
        <v>348188.03</v>
      </c>
    </row>
    <row r="49" spans="1:47" x14ac:dyDescent="0.25">
      <c r="A49" s="11" t="s">
        <v>42</v>
      </c>
      <c r="B49" s="5">
        <v>0</v>
      </c>
      <c r="C49" s="5">
        <v>18.14</v>
      </c>
      <c r="D49" s="5">
        <v>14387.56</v>
      </c>
      <c r="E49" s="5">
        <v>153762.04999999999</v>
      </c>
      <c r="F49" s="5">
        <v>0</v>
      </c>
      <c r="G49" s="5">
        <v>122.46</v>
      </c>
      <c r="H49" s="5">
        <v>27.22</v>
      </c>
      <c r="I49" s="5">
        <v>0</v>
      </c>
      <c r="J49" s="5">
        <v>0</v>
      </c>
      <c r="K49" s="5">
        <v>1298.2</v>
      </c>
      <c r="L49" s="5">
        <v>5854.06</v>
      </c>
      <c r="M49" s="5">
        <v>7.49</v>
      </c>
      <c r="N49" s="5">
        <v>0</v>
      </c>
      <c r="O49" s="5">
        <v>0</v>
      </c>
      <c r="P49" s="5">
        <v>0</v>
      </c>
      <c r="Q49" s="5">
        <v>0</v>
      </c>
      <c r="R49" s="5">
        <v>2279.54</v>
      </c>
      <c r="S49" s="5">
        <v>3372.27</v>
      </c>
      <c r="T49" s="5">
        <v>2.27</v>
      </c>
      <c r="U49" s="5">
        <v>0</v>
      </c>
      <c r="V49" s="5">
        <v>360035.88</v>
      </c>
      <c r="W49" s="5">
        <v>0</v>
      </c>
      <c r="X49" s="5">
        <v>0</v>
      </c>
      <c r="Y49" s="5">
        <v>80798.66</v>
      </c>
      <c r="Z49" s="5">
        <v>2000</v>
      </c>
      <c r="AA49" s="5">
        <v>24035.88</v>
      </c>
      <c r="AB49" s="5">
        <v>4.54</v>
      </c>
      <c r="AC49" s="5">
        <v>27251.88</v>
      </c>
      <c r="AD49" s="5">
        <v>0</v>
      </c>
      <c r="AE49" s="5">
        <v>35.880000000000003</v>
      </c>
      <c r="AF49" s="5">
        <v>10335.879999999999</v>
      </c>
      <c r="AG49" s="5">
        <v>3275.88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3335.88</v>
      </c>
      <c r="AO49" s="5">
        <v>0</v>
      </c>
      <c r="AP49" s="5">
        <v>0</v>
      </c>
      <c r="AQ49" s="5">
        <v>0</v>
      </c>
      <c r="AR49" s="5">
        <v>218.55</v>
      </c>
      <c r="AS49" s="5">
        <v>0</v>
      </c>
      <c r="AT49" s="5">
        <v>62840</v>
      </c>
      <c r="AU49" s="6">
        <v>775981.99</v>
      </c>
    </row>
    <row r="50" spans="1:47" x14ac:dyDescent="0.25">
      <c r="A50" s="11" t="s">
        <v>43</v>
      </c>
      <c r="B50" s="5">
        <v>0</v>
      </c>
      <c r="C50" s="5">
        <v>13.61</v>
      </c>
      <c r="D50" s="5">
        <v>11454.73</v>
      </c>
      <c r="E50" s="5">
        <v>2105.9</v>
      </c>
      <c r="F50" s="5">
        <v>0</v>
      </c>
      <c r="G50" s="5">
        <v>140.62</v>
      </c>
      <c r="H50" s="5">
        <v>22.68</v>
      </c>
      <c r="I50" s="5">
        <v>0</v>
      </c>
      <c r="J50" s="5">
        <v>0</v>
      </c>
      <c r="K50" s="5">
        <v>102.06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2.27</v>
      </c>
      <c r="S50" s="5">
        <v>0</v>
      </c>
      <c r="T50" s="5">
        <v>0</v>
      </c>
      <c r="U50" s="5">
        <v>0</v>
      </c>
      <c r="V50" s="5">
        <v>50000</v>
      </c>
      <c r="W50" s="5">
        <v>0</v>
      </c>
      <c r="X50" s="5">
        <v>0</v>
      </c>
      <c r="Y50" s="5">
        <v>125762.33</v>
      </c>
      <c r="Z50" s="5">
        <v>0</v>
      </c>
      <c r="AA50" s="5">
        <v>0</v>
      </c>
      <c r="AB50" s="5">
        <v>4.54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24.54</v>
      </c>
      <c r="AP50" s="5">
        <v>0</v>
      </c>
      <c r="AQ50" s="5">
        <v>0</v>
      </c>
      <c r="AR50" s="5">
        <v>0</v>
      </c>
      <c r="AS50" s="5">
        <v>0</v>
      </c>
      <c r="AT50" s="5">
        <v>20030</v>
      </c>
      <c r="AU50" s="6">
        <v>211941</v>
      </c>
    </row>
    <row r="51" spans="1:47" x14ac:dyDescent="0.25">
      <c r="A51" s="11" t="s">
        <v>44</v>
      </c>
      <c r="B51" s="5">
        <v>0</v>
      </c>
      <c r="C51" s="5">
        <v>18.14</v>
      </c>
      <c r="D51" s="5">
        <v>0</v>
      </c>
      <c r="E51" s="5">
        <v>63.66</v>
      </c>
      <c r="F51" s="5">
        <v>0</v>
      </c>
      <c r="G51" s="5">
        <v>115.66</v>
      </c>
      <c r="H51" s="5">
        <v>22.68</v>
      </c>
      <c r="I51" s="5">
        <v>0</v>
      </c>
      <c r="J51" s="5">
        <v>0</v>
      </c>
      <c r="K51" s="5">
        <v>1036.47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4.54</v>
      </c>
      <c r="S51" s="5">
        <v>0</v>
      </c>
      <c r="T51" s="5">
        <v>2.27</v>
      </c>
      <c r="U51" s="5">
        <v>0</v>
      </c>
      <c r="V51" s="5">
        <v>0</v>
      </c>
      <c r="W51" s="5">
        <v>0</v>
      </c>
      <c r="X51" s="5">
        <v>0</v>
      </c>
      <c r="Y51" s="5">
        <v>216030.98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5444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6">
        <v>264799.8</v>
      </c>
    </row>
    <row r="52" spans="1:47" x14ac:dyDescent="0.25">
      <c r="A52" s="11" t="s">
        <v>45</v>
      </c>
      <c r="B52" s="5">
        <v>0</v>
      </c>
      <c r="C52" s="5">
        <v>18.14</v>
      </c>
      <c r="D52" s="5">
        <v>0</v>
      </c>
      <c r="E52" s="5">
        <v>5911.25</v>
      </c>
      <c r="F52" s="5">
        <v>0</v>
      </c>
      <c r="G52" s="5">
        <v>258.56</v>
      </c>
      <c r="H52" s="5">
        <v>0</v>
      </c>
      <c r="I52" s="5">
        <v>0</v>
      </c>
      <c r="J52" s="5">
        <v>0</v>
      </c>
      <c r="K52" s="5">
        <v>97.53</v>
      </c>
      <c r="L52" s="5">
        <v>40622.400000000001</v>
      </c>
      <c r="M52" s="5">
        <v>20.21</v>
      </c>
      <c r="N52" s="5">
        <v>0</v>
      </c>
      <c r="O52" s="5">
        <v>0</v>
      </c>
      <c r="P52" s="5">
        <v>0</v>
      </c>
      <c r="Q52" s="5">
        <v>0</v>
      </c>
      <c r="R52" s="5">
        <v>21.44</v>
      </c>
      <c r="S52" s="5">
        <v>20.21</v>
      </c>
      <c r="T52" s="5">
        <v>4.54</v>
      </c>
      <c r="U52" s="5">
        <v>0</v>
      </c>
      <c r="V52" s="5">
        <v>20.21</v>
      </c>
      <c r="W52" s="5">
        <v>3650.21</v>
      </c>
      <c r="X52" s="5">
        <v>0</v>
      </c>
      <c r="Y52" s="5">
        <v>149197.88</v>
      </c>
      <c r="Z52" s="5">
        <v>0</v>
      </c>
      <c r="AA52" s="5">
        <v>20.21</v>
      </c>
      <c r="AB52" s="5">
        <v>9.07</v>
      </c>
      <c r="AC52" s="5">
        <v>145164.21</v>
      </c>
      <c r="AD52" s="5">
        <v>0</v>
      </c>
      <c r="AE52" s="5">
        <v>10.1</v>
      </c>
      <c r="AF52" s="5">
        <v>20.21</v>
      </c>
      <c r="AG52" s="5">
        <v>0</v>
      </c>
      <c r="AH52" s="5">
        <v>0</v>
      </c>
      <c r="AI52" s="5">
        <v>0</v>
      </c>
      <c r="AJ52" s="5">
        <v>0</v>
      </c>
      <c r="AK52" s="5">
        <v>3120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6">
        <v>388570.11</v>
      </c>
    </row>
    <row r="53" spans="1:47" x14ac:dyDescent="0.25">
      <c r="A53" s="11" t="s">
        <v>46</v>
      </c>
      <c r="B53" s="5">
        <v>0</v>
      </c>
      <c r="C53" s="5">
        <v>27.22</v>
      </c>
      <c r="D53" s="5">
        <v>0</v>
      </c>
      <c r="E53" s="5">
        <v>122.24</v>
      </c>
      <c r="F53" s="5">
        <v>23.32</v>
      </c>
      <c r="G53" s="5">
        <v>161.93</v>
      </c>
      <c r="H53" s="5">
        <v>36.29</v>
      </c>
      <c r="I53" s="5">
        <v>0</v>
      </c>
      <c r="J53" s="5">
        <v>0</v>
      </c>
      <c r="K53" s="5">
        <v>1122.92</v>
      </c>
      <c r="L53" s="5">
        <v>60933.599999999999</v>
      </c>
      <c r="M53" s="5">
        <v>23.32</v>
      </c>
      <c r="N53" s="5">
        <v>0</v>
      </c>
      <c r="O53" s="5">
        <v>0</v>
      </c>
      <c r="P53" s="5">
        <v>0</v>
      </c>
      <c r="Q53" s="5">
        <v>23.32</v>
      </c>
      <c r="R53" s="5">
        <v>120.41</v>
      </c>
      <c r="S53" s="5">
        <v>10.55</v>
      </c>
      <c r="T53" s="5">
        <v>2.27</v>
      </c>
      <c r="U53" s="5">
        <v>0</v>
      </c>
      <c r="V53" s="5">
        <v>23.32</v>
      </c>
      <c r="W53" s="5">
        <v>23.32</v>
      </c>
      <c r="X53" s="5">
        <v>0</v>
      </c>
      <c r="Y53" s="5">
        <v>234190.28</v>
      </c>
      <c r="Z53" s="5">
        <v>0</v>
      </c>
      <c r="AA53" s="5">
        <v>23.32</v>
      </c>
      <c r="AB53" s="5">
        <v>23.32</v>
      </c>
      <c r="AC53" s="5">
        <v>23.32</v>
      </c>
      <c r="AD53" s="5">
        <v>23.32</v>
      </c>
      <c r="AE53" s="5">
        <v>0</v>
      </c>
      <c r="AF53" s="5">
        <v>11560.55</v>
      </c>
      <c r="AG53" s="5">
        <v>23.32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23.32</v>
      </c>
      <c r="AU53" s="6">
        <v>308567.46000000002</v>
      </c>
    </row>
    <row r="54" spans="1:47" x14ac:dyDescent="0.25">
      <c r="A54" s="11" t="s">
        <v>47</v>
      </c>
      <c r="B54" s="5">
        <v>0</v>
      </c>
      <c r="C54" s="5">
        <v>77.11</v>
      </c>
      <c r="D54" s="5">
        <v>0</v>
      </c>
      <c r="E54" s="5">
        <v>5810.76</v>
      </c>
      <c r="F54" s="5">
        <v>0</v>
      </c>
      <c r="G54" s="5">
        <v>492.66</v>
      </c>
      <c r="H54" s="5">
        <v>88.46</v>
      </c>
      <c r="I54" s="5">
        <v>0</v>
      </c>
      <c r="J54" s="5">
        <v>0</v>
      </c>
      <c r="K54" s="5">
        <v>1511.18</v>
      </c>
      <c r="L54" s="5">
        <v>0</v>
      </c>
      <c r="M54" s="5">
        <v>20</v>
      </c>
      <c r="N54" s="5">
        <v>0</v>
      </c>
      <c r="O54" s="5">
        <v>0</v>
      </c>
      <c r="P54" s="5">
        <v>12.7</v>
      </c>
      <c r="Q54" s="5">
        <v>0</v>
      </c>
      <c r="R54" s="5">
        <v>34.25</v>
      </c>
      <c r="S54" s="5">
        <v>20</v>
      </c>
      <c r="T54" s="5">
        <v>2.72</v>
      </c>
      <c r="U54" s="5">
        <v>0</v>
      </c>
      <c r="V54" s="5">
        <v>9852</v>
      </c>
      <c r="W54" s="5">
        <v>8230</v>
      </c>
      <c r="X54" s="5">
        <v>0</v>
      </c>
      <c r="Y54" s="5">
        <v>207969.14</v>
      </c>
      <c r="Z54" s="5">
        <v>0</v>
      </c>
      <c r="AA54" s="5">
        <v>10</v>
      </c>
      <c r="AB54" s="5">
        <v>34.07</v>
      </c>
      <c r="AC54" s="5">
        <v>15</v>
      </c>
      <c r="AD54" s="5">
        <v>10</v>
      </c>
      <c r="AE54" s="5">
        <v>0</v>
      </c>
      <c r="AF54" s="5">
        <v>30</v>
      </c>
      <c r="AG54" s="5">
        <v>30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6">
        <v>255052.55</v>
      </c>
    </row>
    <row r="55" spans="1:47" x14ac:dyDescent="0.25">
      <c r="A55" s="11"/>
      <c r="B55" s="40">
        <f t="shared" ref="B55:AU55" si="3">SUBTOTAL(109,B43:B54)</f>
        <v>0</v>
      </c>
      <c r="C55" s="40">
        <f t="shared" si="3"/>
        <v>249.45999999999998</v>
      </c>
      <c r="D55" s="40">
        <f t="shared" si="3"/>
        <v>317234.94</v>
      </c>
      <c r="E55" s="40">
        <f t="shared" si="3"/>
        <v>168210.65</v>
      </c>
      <c r="F55" s="40">
        <f t="shared" si="3"/>
        <v>23.32</v>
      </c>
      <c r="G55" s="40">
        <f t="shared" si="3"/>
        <v>2135.58</v>
      </c>
      <c r="H55" s="40">
        <f t="shared" si="3"/>
        <v>197.32999999999998</v>
      </c>
      <c r="I55" s="40">
        <f t="shared" si="3"/>
        <v>0</v>
      </c>
      <c r="J55" s="40">
        <f t="shared" si="3"/>
        <v>0</v>
      </c>
      <c r="K55" s="40">
        <f t="shared" si="3"/>
        <v>11024.740000000002</v>
      </c>
      <c r="L55" s="40">
        <f t="shared" si="3"/>
        <v>107451.8</v>
      </c>
      <c r="M55" s="40">
        <f t="shared" si="3"/>
        <v>126.91</v>
      </c>
      <c r="N55" s="40">
        <f t="shared" si="3"/>
        <v>0</v>
      </c>
      <c r="O55" s="40">
        <f t="shared" si="3"/>
        <v>0</v>
      </c>
      <c r="P55" s="40">
        <f t="shared" si="3"/>
        <v>22.229999999999997</v>
      </c>
      <c r="Q55" s="40">
        <f t="shared" si="3"/>
        <v>25.59</v>
      </c>
      <c r="R55" s="40">
        <f t="shared" si="3"/>
        <v>2579.4899999999998</v>
      </c>
      <c r="S55" s="40">
        <f t="shared" si="3"/>
        <v>3486.01</v>
      </c>
      <c r="T55" s="40">
        <f t="shared" si="3"/>
        <v>567.46999999999991</v>
      </c>
      <c r="U55" s="40">
        <f t="shared" si="3"/>
        <v>0</v>
      </c>
      <c r="V55" s="40">
        <f t="shared" si="3"/>
        <v>570029.0199999999</v>
      </c>
      <c r="W55" s="40">
        <f t="shared" si="3"/>
        <v>136926.85000000003</v>
      </c>
      <c r="X55" s="40">
        <f t="shared" si="3"/>
        <v>0</v>
      </c>
      <c r="Y55" s="40">
        <f t="shared" si="3"/>
        <v>1621970.25</v>
      </c>
      <c r="Z55" s="40">
        <f t="shared" si="3"/>
        <v>2000</v>
      </c>
      <c r="AA55" s="40">
        <f t="shared" si="3"/>
        <v>47043.130000000005</v>
      </c>
      <c r="AB55" s="40">
        <f t="shared" si="3"/>
        <v>80.080000000000013</v>
      </c>
      <c r="AC55" s="40">
        <f t="shared" si="3"/>
        <v>204309.04</v>
      </c>
      <c r="AD55" s="40">
        <f t="shared" si="3"/>
        <v>56.64</v>
      </c>
      <c r="AE55" s="40">
        <f t="shared" si="3"/>
        <v>45.980000000000004</v>
      </c>
      <c r="AF55" s="40">
        <f t="shared" si="3"/>
        <v>174681.21</v>
      </c>
      <c r="AG55" s="40">
        <f t="shared" si="3"/>
        <v>3426.8300000000004</v>
      </c>
      <c r="AH55" s="40">
        <f t="shared" si="3"/>
        <v>0</v>
      </c>
      <c r="AI55" s="40">
        <f t="shared" si="3"/>
        <v>300</v>
      </c>
      <c r="AJ55" s="40">
        <f t="shared" si="3"/>
        <v>0</v>
      </c>
      <c r="AK55" s="40">
        <f t="shared" si="3"/>
        <v>17020</v>
      </c>
      <c r="AL55" s="40">
        <f t="shared" si="3"/>
        <v>3900</v>
      </c>
      <c r="AM55" s="40">
        <f t="shared" si="3"/>
        <v>0</v>
      </c>
      <c r="AN55" s="40">
        <f t="shared" si="3"/>
        <v>8779.880000000001</v>
      </c>
      <c r="AO55" s="40">
        <f t="shared" si="3"/>
        <v>24.54</v>
      </c>
      <c r="AP55" s="40">
        <f t="shared" si="3"/>
        <v>23</v>
      </c>
      <c r="AQ55" s="40">
        <f t="shared" si="3"/>
        <v>0</v>
      </c>
      <c r="AR55" s="40">
        <f t="shared" si="3"/>
        <v>218.55</v>
      </c>
      <c r="AS55" s="40">
        <f t="shared" si="3"/>
        <v>0</v>
      </c>
      <c r="AT55" s="40">
        <f t="shared" si="3"/>
        <v>146563.32</v>
      </c>
      <c r="AU55" s="13">
        <f t="shared" si="3"/>
        <v>3721928.9299999992</v>
      </c>
    </row>
    <row r="56" spans="1:47" x14ac:dyDescent="0.25">
      <c r="A56" s="11" t="s">
        <v>48</v>
      </c>
      <c r="B56" s="5">
        <v>0</v>
      </c>
      <c r="C56" s="5">
        <v>0</v>
      </c>
      <c r="D56" s="5">
        <v>0</v>
      </c>
      <c r="E56" s="5">
        <v>63.6</v>
      </c>
      <c r="F56" s="5">
        <v>0</v>
      </c>
      <c r="G56" s="5">
        <v>56.13</v>
      </c>
      <c r="H56" s="5">
        <v>0</v>
      </c>
      <c r="I56" s="5">
        <v>0</v>
      </c>
      <c r="J56" s="5">
        <v>0</v>
      </c>
      <c r="K56" s="5">
        <v>910.77</v>
      </c>
      <c r="L56" s="5">
        <v>0</v>
      </c>
      <c r="M56" s="5">
        <v>23</v>
      </c>
      <c r="N56" s="5">
        <v>0</v>
      </c>
      <c r="O56" s="5">
        <v>0</v>
      </c>
      <c r="P56" s="5">
        <v>0</v>
      </c>
      <c r="Q56" s="5">
        <v>0</v>
      </c>
      <c r="R56" s="5">
        <v>30.32</v>
      </c>
      <c r="S56" s="5">
        <v>32</v>
      </c>
      <c r="T56" s="5">
        <v>0</v>
      </c>
      <c r="U56" s="5">
        <v>0</v>
      </c>
      <c r="V56" s="5">
        <v>66</v>
      </c>
      <c r="W56" s="5">
        <v>56.8</v>
      </c>
      <c r="X56" s="5">
        <v>0</v>
      </c>
      <c r="Y56" s="5">
        <v>95828.32</v>
      </c>
      <c r="Z56" s="5">
        <v>0</v>
      </c>
      <c r="AA56" s="5">
        <v>11318.02</v>
      </c>
      <c r="AB56" s="5">
        <v>0</v>
      </c>
      <c r="AC56" s="5">
        <v>7</v>
      </c>
      <c r="AD56" s="5">
        <v>5</v>
      </c>
      <c r="AE56" s="5">
        <v>3</v>
      </c>
      <c r="AF56" s="5">
        <v>36542</v>
      </c>
      <c r="AG56" s="5">
        <v>25</v>
      </c>
      <c r="AH56" s="5">
        <v>0</v>
      </c>
      <c r="AI56" s="5">
        <v>0</v>
      </c>
      <c r="AJ56" s="5">
        <v>1200</v>
      </c>
      <c r="AK56" s="5">
        <v>14160</v>
      </c>
      <c r="AL56" s="5">
        <v>1200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6">
        <v>162901.93</v>
      </c>
    </row>
    <row r="57" spans="1:47" x14ac:dyDescent="0.25">
      <c r="A57" s="11" t="s">
        <v>49</v>
      </c>
      <c r="B57" s="5">
        <v>0</v>
      </c>
      <c r="C57" s="5">
        <v>31.75</v>
      </c>
      <c r="D57" s="5">
        <v>0</v>
      </c>
      <c r="E57" s="5">
        <v>116.6</v>
      </c>
      <c r="F57" s="5">
        <v>0</v>
      </c>
      <c r="G57" s="5">
        <v>217.74</v>
      </c>
      <c r="H57" s="5">
        <v>36.29</v>
      </c>
      <c r="I57" s="5">
        <v>0</v>
      </c>
      <c r="J57" s="5">
        <v>0</v>
      </c>
      <c r="K57" s="5">
        <v>395.17</v>
      </c>
      <c r="L57" s="5">
        <v>0</v>
      </c>
      <c r="M57" s="5">
        <v>0</v>
      </c>
      <c r="N57" s="5">
        <v>0</v>
      </c>
      <c r="O57" s="5">
        <v>0</v>
      </c>
      <c r="P57" s="5">
        <v>79.38</v>
      </c>
      <c r="Q57" s="5">
        <v>0</v>
      </c>
      <c r="R57" s="5">
        <v>72.58</v>
      </c>
      <c r="S57" s="5">
        <v>0</v>
      </c>
      <c r="T57" s="5">
        <v>140</v>
      </c>
      <c r="U57" s="5">
        <v>0</v>
      </c>
      <c r="V57" s="5">
        <v>0</v>
      </c>
      <c r="W57" s="5">
        <v>0</v>
      </c>
      <c r="X57" s="5">
        <v>0</v>
      </c>
      <c r="Y57" s="5">
        <v>91049.57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8160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4000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6">
        <v>107511.57</v>
      </c>
    </row>
    <row r="58" spans="1:47" x14ac:dyDescent="0.25">
      <c r="A58" s="11" t="s">
        <v>50</v>
      </c>
      <c r="B58" s="5">
        <v>0</v>
      </c>
      <c r="C58" s="5">
        <v>34.020000000000003</v>
      </c>
      <c r="D58" s="5">
        <v>0</v>
      </c>
      <c r="E58" s="5">
        <v>116.61</v>
      </c>
      <c r="F58" s="5">
        <v>0</v>
      </c>
      <c r="G58" s="5">
        <v>45.37</v>
      </c>
      <c r="H58" s="5">
        <v>22.68</v>
      </c>
      <c r="I58" s="5">
        <v>0</v>
      </c>
      <c r="J58" s="5">
        <v>0</v>
      </c>
      <c r="K58" s="5">
        <v>1077.29</v>
      </c>
      <c r="L58" s="5">
        <v>0</v>
      </c>
      <c r="M58" s="5">
        <v>26.45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26.45</v>
      </c>
      <c r="T58" s="5">
        <v>108</v>
      </c>
      <c r="U58" s="5">
        <v>0</v>
      </c>
      <c r="V58" s="5">
        <v>36.450000000000003</v>
      </c>
      <c r="W58" s="5">
        <v>0</v>
      </c>
      <c r="X58" s="5">
        <v>0</v>
      </c>
      <c r="Y58" s="5">
        <v>64726.45</v>
      </c>
      <c r="Z58" s="5">
        <v>0</v>
      </c>
      <c r="AA58" s="5">
        <v>3026.45</v>
      </c>
      <c r="AB58" s="5">
        <v>9.07</v>
      </c>
      <c r="AC58" s="5">
        <v>26.45</v>
      </c>
      <c r="AD58" s="5">
        <v>26.45</v>
      </c>
      <c r="AE58" s="5">
        <v>0</v>
      </c>
      <c r="AF58" s="5">
        <v>26.45</v>
      </c>
      <c r="AG58" s="5">
        <v>26.45</v>
      </c>
      <c r="AH58" s="5">
        <v>0</v>
      </c>
      <c r="AI58" s="5">
        <v>0</v>
      </c>
      <c r="AJ58" s="5">
        <v>0</v>
      </c>
      <c r="AK58" s="5">
        <v>0</v>
      </c>
      <c r="AL58" s="5">
        <v>7026.45</v>
      </c>
      <c r="AM58" s="5">
        <v>0</v>
      </c>
      <c r="AN58" s="5">
        <v>5220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455</v>
      </c>
      <c r="AU58" s="6">
        <v>83228.81</v>
      </c>
    </row>
    <row r="59" spans="1:47" x14ac:dyDescent="0.25">
      <c r="A59" s="11" t="s">
        <v>51</v>
      </c>
      <c r="B59" s="5">
        <v>0</v>
      </c>
      <c r="C59" s="5">
        <v>36.29</v>
      </c>
      <c r="D59" s="5">
        <v>0</v>
      </c>
      <c r="E59" s="5">
        <v>52.99</v>
      </c>
      <c r="F59" s="5">
        <v>0</v>
      </c>
      <c r="G59" s="5">
        <v>209.22</v>
      </c>
      <c r="H59" s="5">
        <v>29.48</v>
      </c>
      <c r="I59" s="5">
        <v>0</v>
      </c>
      <c r="J59" s="5">
        <v>0</v>
      </c>
      <c r="K59" s="5">
        <v>263.38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174.86</v>
      </c>
      <c r="S59" s="5">
        <v>0</v>
      </c>
      <c r="T59" s="5">
        <v>59.54</v>
      </c>
      <c r="U59" s="5">
        <v>0</v>
      </c>
      <c r="V59" s="5">
        <v>0</v>
      </c>
      <c r="W59" s="5">
        <v>0</v>
      </c>
      <c r="X59" s="5">
        <v>0</v>
      </c>
      <c r="Y59" s="5">
        <v>90049.57</v>
      </c>
      <c r="Z59" s="5">
        <v>0</v>
      </c>
      <c r="AA59" s="5">
        <v>0</v>
      </c>
      <c r="AB59" s="5">
        <v>9.0399999999999991</v>
      </c>
      <c r="AC59" s="5">
        <v>0</v>
      </c>
      <c r="AD59" s="5">
        <v>0</v>
      </c>
      <c r="AE59" s="5">
        <v>0</v>
      </c>
      <c r="AF59" s="5">
        <v>0</v>
      </c>
      <c r="AG59" s="5">
        <v>800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455</v>
      </c>
      <c r="AU59" s="6">
        <v>92480.23</v>
      </c>
    </row>
    <row r="60" spans="1:47" x14ac:dyDescent="0.25">
      <c r="A60" s="11" t="s">
        <v>52</v>
      </c>
      <c r="B60" s="5">
        <v>0</v>
      </c>
      <c r="C60" s="5">
        <v>22.68</v>
      </c>
      <c r="D60" s="5">
        <v>20590</v>
      </c>
      <c r="E60" s="5">
        <v>106</v>
      </c>
      <c r="F60" s="5">
        <v>0</v>
      </c>
      <c r="G60" s="5">
        <v>420.7</v>
      </c>
      <c r="H60" s="5">
        <v>31.75</v>
      </c>
      <c r="I60" s="5">
        <v>0</v>
      </c>
      <c r="J60" s="5">
        <v>0</v>
      </c>
      <c r="K60" s="5">
        <v>1252.1600000000001</v>
      </c>
      <c r="L60" s="5">
        <v>0</v>
      </c>
      <c r="M60" s="5">
        <v>29.22</v>
      </c>
      <c r="N60" s="5">
        <v>0</v>
      </c>
      <c r="O60" s="5">
        <v>0</v>
      </c>
      <c r="P60" s="5">
        <v>51.03</v>
      </c>
      <c r="Q60" s="5">
        <v>0</v>
      </c>
      <c r="R60" s="5">
        <v>48.5</v>
      </c>
      <c r="S60" s="5">
        <v>29.22</v>
      </c>
      <c r="T60" s="5">
        <v>235.75</v>
      </c>
      <c r="U60" s="5">
        <v>29.22</v>
      </c>
      <c r="V60" s="5">
        <v>29.22</v>
      </c>
      <c r="W60" s="5">
        <v>29.22</v>
      </c>
      <c r="X60" s="5">
        <v>77.760000000000005</v>
      </c>
      <c r="Y60" s="5">
        <v>75111.75</v>
      </c>
      <c r="Z60" s="5">
        <v>0</v>
      </c>
      <c r="AA60" s="5">
        <v>29.22</v>
      </c>
      <c r="AB60" s="5">
        <v>0</v>
      </c>
      <c r="AC60" s="5">
        <v>29.22</v>
      </c>
      <c r="AD60" s="5">
        <v>29.22</v>
      </c>
      <c r="AE60" s="5">
        <v>0</v>
      </c>
      <c r="AF60" s="5">
        <v>29.22</v>
      </c>
      <c r="AG60" s="5">
        <v>29.22</v>
      </c>
      <c r="AH60" s="5">
        <v>0</v>
      </c>
      <c r="AI60" s="5">
        <v>0</v>
      </c>
      <c r="AJ60" s="5">
        <v>0</v>
      </c>
      <c r="AK60" s="5">
        <v>23520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1680</v>
      </c>
      <c r="AU60" s="6">
        <v>124087.93</v>
      </c>
    </row>
    <row r="61" spans="1:47" x14ac:dyDescent="0.25">
      <c r="A61" s="11" t="s">
        <v>53</v>
      </c>
      <c r="B61" s="5">
        <v>0</v>
      </c>
      <c r="C61" s="5">
        <v>22.68</v>
      </c>
      <c r="D61" s="5">
        <v>80</v>
      </c>
      <c r="E61" s="5">
        <v>96.17</v>
      </c>
      <c r="F61" s="5">
        <v>0</v>
      </c>
      <c r="G61" s="5">
        <v>267.73</v>
      </c>
      <c r="H61" s="5">
        <v>29.48</v>
      </c>
      <c r="I61" s="5">
        <v>0</v>
      </c>
      <c r="J61" s="5">
        <v>0</v>
      </c>
      <c r="K61" s="5">
        <v>801.74</v>
      </c>
      <c r="L61" s="5">
        <v>0</v>
      </c>
      <c r="M61" s="5">
        <v>6.82</v>
      </c>
      <c r="N61" s="5">
        <v>0</v>
      </c>
      <c r="O61" s="5">
        <v>0</v>
      </c>
      <c r="P61" s="5">
        <v>0</v>
      </c>
      <c r="Q61" s="5">
        <v>0</v>
      </c>
      <c r="R61" s="5">
        <v>41.96</v>
      </c>
      <c r="S61" s="5">
        <v>12</v>
      </c>
      <c r="T61" s="5">
        <v>0</v>
      </c>
      <c r="U61" s="5">
        <v>0</v>
      </c>
      <c r="V61" s="5">
        <v>20004.5</v>
      </c>
      <c r="W61" s="5">
        <v>0</v>
      </c>
      <c r="X61" s="5">
        <v>0</v>
      </c>
      <c r="Y61" s="5">
        <v>39004.550000000003</v>
      </c>
      <c r="Z61" s="5">
        <v>0</v>
      </c>
      <c r="AA61" s="5">
        <v>7954.55</v>
      </c>
      <c r="AB61" s="5">
        <v>22.68</v>
      </c>
      <c r="AC61" s="5">
        <v>6.82</v>
      </c>
      <c r="AD61" s="5">
        <v>6.82</v>
      </c>
      <c r="AE61" s="5">
        <v>0</v>
      </c>
      <c r="AF61" s="5">
        <v>15.91</v>
      </c>
      <c r="AG61" s="5">
        <v>1806.82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52080</v>
      </c>
      <c r="AU61" s="6">
        <v>182772.47</v>
      </c>
    </row>
    <row r="62" spans="1:47" x14ac:dyDescent="0.25">
      <c r="A62" s="11" t="s">
        <v>54</v>
      </c>
      <c r="B62" s="5">
        <v>0</v>
      </c>
      <c r="C62" s="5">
        <v>9.07</v>
      </c>
      <c r="D62" s="5">
        <v>0</v>
      </c>
      <c r="E62" s="5">
        <v>5507.99</v>
      </c>
      <c r="F62" s="5">
        <v>0</v>
      </c>
      <c r="G62" s="5">
        <v>358.36</v>
      </c>
      <c r="H62" s="5">
        <v>18.14</v>
      </c>
      <c r="I62" s="5">
        <v>0</v>
      </c>
      <c r="J62" s="5">
        <v>0</v>
      </c>
      <c r="K62" s="5">
        <v>467.35</v>
      </c>
      <c r="L62" s="5">
        <v>7.93</v>
      </c>
      <c r="M62" s="5">
        <v>0</v>
      </c>
      <c r="N62" s="5">
        <v>0</v>
      </c>
      <c r="O62" s="5">
        <v>0</v>
      </c>
      <c r="P62" s="5">
        <v>14.17</v>
      </c>
      <c r="Q62" s="5">
        <v>0</v>
      </c>
      <c r="R62" s="5">
        <v>42.87</v>
      </c>
      <c r="S62" s="5">
        <v>10.57</v>
      </c>
      <c r="T62" s="5">
        <v>0</v>
      </c>
      <c r="U62" s="5">
        <v>0</v>
      </c>
      <c r="V62" s="5">
        <v>80019.3</v>
      </c>
      <c r="W62" s="5">
        <v>0</v>
      </c>
      <c r="X62" s="5">
        <v>0</v>
      </c>
      <c r="Y62" s="5">
        <v>40138.79</v>
      </c>
      <c r="Z62" s="5">
        <v>0</v>
      </c>
      <c r="AA62" s="5">
        <v>5.03</v>
      </c>
      <c r="AB62" s="5">
        <v>173.59</v>
      </c>
      <c r="AC62" s="5">
        <v>7.93</v>
      </c>
      <c r="AD62" s="5">
        <v>0</v>
      </c>
      <c r="AE62" s="5">
        <v>0</v>
      </c>
      <c r="AF62" s="5">
        <v>41.23</v>
      </c>
      <c r="AG62" s="5">
        <v>10.3</v>
      </c>
      <c r="AH62" s="5">
        <v>0</v>
      </c>
      <c r="AI62" s="5">
        <v>0</v>
      </c>
      <c r="AJ62" s="5">
        <v>0</v>
      </c>
      <c r="AK62" s="5">
        <v>5.03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120880</v>
      </c>
      <c r="AU62" s="6">
        <v>270967.28000000003</v>
      </c>
    </row>
    <row r="63" spans="1:47" x14ac:dyDescent="0.25">
      <c r="A63" s="11" t="s">
        <v>55</v>
      </c>
      <c r="B63" s="5">
        <v>0</v>
      </c>
      <c r="C63" s="5">
        <v>18.14</v>
      </c>
      <c r="D63" s="5">
        <v>123.12</v>
      </c>
      <c r="E63" s="5">
        <v>6436.41</v>
      </c>
      <c r="F63" s="5">
        <v>0</v>
      </c>
      <c r="G63" s="5">
        <v>352.67</v>
      </c>
      <c r="H63" s="5">
        <v>0</v>
      </c>
      <c r="I63" s="5">
        <v>0</v>
      </c>
      <c r="J63" s="5">
        <v>0</v>
      </c>
      <c r="K63" s="5">
        <v>1646.11</v>
      </c>
      <c r="L63" s="5">
        <v>60933.599999999999</v>
      </c>
      <c r="M63" s="5">
        <v>0</v>
      </c>
      <c r="N63" s="5">
        <v>0</v>
      </c>
      <c r="O63" s="5">
        <v>0</v>
      </c>
      <c r="P63" s="5">
        <v>68.040000000000006</v>
      </c>
      <c r="Q63" s="5">
        <v>0</v>
      </c>
      <c r="R63" s="5">
        <v>89.59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60047.14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20100</v>
      </c>
      <c r="AU63" s="6">
        <v>211998.75</v>
      </c>
    </row>
    <row r="64" spans="1:47" x14ac:dyDescent="0.25">
      <c r="A64" s="11" t="s">
        <v>56</v>
      </c>
      <c r="B64" s="5">
        <v>0</v>
      </c>
      <c r="C64" s="5">
        <v>21.32</v>
      </c>
      <c r="D64" s="5">
        <v>0</v>
      </c>
      <c r="E64" s="5">
        <v>74347.360000000001</v>
      </c>
      <c r="F64" s="5">
        <v>0</v>
      </c>
      <c r="G64" s="5">
        <v>285.06</v>
      </c>
      <c r="H64" s="5">
        <v>5.44</v>
      </c>
      <c r="I64" s="5">
        <v>0</v>
      </c>
      <c r="J64" s="5">
        <v>0</v>
      </c>
      <c r="K64" s="5">
        <v>1412.66</v>
      </c>
      <c r="L64" s="5">
        <v>101556</v>
      </c>
      <c r="M64" s="5">
        <v>0</v>
      </c>
      <c r="N64" s="5">
        <v>0</v>
      </c>
      <c r="O64" s="5">
        <v>0</v>
      </c>
      <c r="P64" s="5">
        <v>39.46</v>
      </c>
      <c r="Q64" s="5">
        <v>5.44</v>
      </c>
      <c r="R64" s="5">
        <v>53.07</v>
      </c>
      <c r="S64" s="5">
        <v>0</v>
      </c>
      <c r="T64" s="5">
        <v>0</v>
      </c>
      <c r="U64" s="5">
        <v>0</v>
      </c>
      <c r="V64" s="5">
        <v>0</v>
      </c>
      <c r="W64" s="5">
        <v>4400</v>
      </c>
      <c r="X64" s="5">
        <v>0</v>
      </c>
      <c r="Y64" s="5">
        <v>79899.929999999993</v>
      </c>
      <c r="Z64" s="5">
        <v>0</v>
      </c>
      <c r="AA64" s="5">
        <v>0</v>
      </c>
      <c r="AB64" s="5">
        <v>893.56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5600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6">
        <v>270581.96999999997</v>
      </c>
    </row>
    <row r="65" spans="1:47" x14ac:dyDescent="0.25">
      <c r="A65" s="11" t="s">
        <v>57</v>
      </c>
      <c r="B65" s="5">
        <v>0</v>
      </c>
      <c r="C65" s="5">
        <v>9.07</v>
      </c>
      <c r="D65" s="5">
        <v>242.41</v>
      </c>
      <c r="E65" s="5">
        <v>137.83000000000001</v>
      </c>
      <c r="F65" s="5">
        <v>0</v>
      </c>
      <c r="G65" s="5">
        <v>542.79</v>
      </c>
      <c r="H65" s="5">
        <v>9.07</v>
      </c>
      <c r="I65" s="5">
        <v>0</v>
      </c>
      <c r="J65" s="5">
        <v>0</v>
      </c>
      <c r="K65" s="5">
        <v>1007.33</v>
      </c>
      <c r="L65" s="5">
        <v>127650.8</v>
      </c>
      <c r="M65" s="5">
        <v>38.15</v>
      </c>
      <c r="N65" s="5">
        <v>0</v>
      </c>
      <c r="O65" s="5">
        <v>0</v>
      </c>
      <c r="P65" s="5">
        <v>9.07</v>
      </c>
      <c r="Q65" s="5">
        <v>9.07</v>
      </c>
      <c r="R65" s="5">
        <v>90.72</v>
      </c>
      <c r="S65" s="5">
        <v>28.15</v>
      </c>
      <c r="T65" s="5">
        <v>0</v>
      </c>
      <c r="U65" s="5">
        <v>0</v>
      </c>
      <c r="V65" s="5">
        <v>45.37</v>
      </c>
      <c r="W65" s="5">
        <v>34.799999999999997</v>
      </c>
      <c r="X65" s="5">
        <v>0</v>
      </c>
      <c r="Y65" s="5">
        <v>110980.57</v>
      </c>
      <c r="Z65" s="5">
        <v>0</v>
      </c>
      <c r="AA65" s="5">
        <v>20.399999999999999</v>
      </c>
      <c r="AB65" s="5">
        <v>22.68</v>
      </c>
      <c r="AC65" s="5">
        <v>35</v>
      </c>
      <c r="AD65" s="5">
        <v>22</v>
      </c>
      <c r="AE65" s="5">
        <v>0</v>
      </c>
      <c r="AF65" s="5">
        <v>54.44</v>
      </c>
      <c r="AG65" s="5">
        <v>36.299999999999997</v>
      </c>
      <c r="AH65" s="5">
        <v>0</v>
      </c>
      <c r="AI65" s="5">
        <v>0</v>
      </c>
      <c r="AJ65" s="5">
        <v>0</v>
      </c>
      <c r="AK65" s="5">
        <v>38.549999999999997</v>
      </c>
      <c r="AL65" s="5">
        <v>6.8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6">
        <v>265012.15999999997</v>
      </c>
    </row>
    <row r="66" spans="1:47" x14ac:dyDescent="0.25">
      <c r="A66" s="11" t="s">
        <v>58</v>
      </c>
      <c r="B66" s="5">
        <v>0</v>
      </c>
      <c r="C66" s="5">
        <v>27.22</v>
      </c>
      <c r="D66" s="5">
        <v>0</v>
      </c>
      <c r="E66" s="5">
        <v>116.6</v>
      </c>
      <c r="F66" s="5">
        <v>0</v>
      </c>
      <c r="G66" s="5">
        <v>97.54</v>
      </c>
      <c r="H66" s="5">
        <v>31.75</v>
      </c>
      <c r="I66" s="5">
        <v>0</v>
      </c>
      <c r="J66" s="5">
        <v>0</v>
      </c>
      <c r="K66" s="5">
        <v>1187.8</v>
      </c>
      <c r="L66" s="5">
        <v>162421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4.54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88124.84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6">
        <v>275912.13</v>
      </c>
    </row>
    <row r="67" spans="1:47" x14ac:dyDescent="0.25">
      <c r="A67" s="11" t="s">
        <v>59</v>
      </c>
      <c r="B67" s="5">
        <v>0</v>
      </c>
      <c r="C67" s="5">
        <v>40.630000000000003</v>
      </c>
      <c r="D67" s="5">
        <v>56.35</v>
      </c>
      <c r="E67" s="5">
        <v>74.23</v>
      </c>
      <c r="F67" s="5">
        <v>0</v>
      </c>
      <c r="G67" s="5">
        <v>374.23</v>
      </c>
      <c r="H67" s="5">
        <v>54.44</v>
      </c>
      <c r="I67" s="5">
        <v>0</v>
      </c>
      <c r="J67" s="5">
        <v>0</v>
      </c>
      <c r="K67" s="5">
        <v>1727.33</v>
      </c>
      <c r="L67" s="5">
        <v>128894</v>
      </c>
      <c r="M67" s="5">
        <v>0</v>
      </c>
      <c r="N67" s="5">
        <v>0</v>
      </c>
      <c r="O67" s="5">
        <v>0</v>
      </c>
      <c r="P67" s="5">
        <v>22.68</v>
      </c>
      <c r="Q67" s="5">
        <v>0</v>
      </c>
      <c r="R67" s="5">
        <v>87.52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167945.57</v>
      </c>
      <c r="Z67" s="5">
        <v>0</v>
      </c>
      <c r="AA67" s="5">
        <v>17145</v>
      </c>
      <c r="AB67" s="5">
        <v>63.52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1550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6">
        <v>322383.15999999997</v>
      </c>
    </row>
    <row r="68" spans="1:47" x14ac:dyDescent="0.25">
      <c r="A68" s="11"/>
      <c r="B68" s="40">
        <f t="shared" ref="B68:AU68" si="4">SUBTOTAL(109,B56:B67)</f>
        <v>0</v>
      </c>
      <c r="C68" s="40">
        <f t="shared" si="4"/>
        <v>272.87</v>
      </c>
      <c r="D68" s="40">
        <f t="shared" si="4"/>
        <v>21091.879999999997</v>
      </c>
      <c r="E68" s="40">
        <f t="shared" si="4"/>
        <v>87172.39</v>
      </c>
      <c r="F68" s="40">
        <f t="shared" si="4"/>
        <v>0</v>
      </c>
      <c r="G68" s="40">
        <f t="shared" si="4"/>
        <v>3227.54</v>
      </c>
      <c r="H68" s="40">
        <f t="shared" si="4"/>
        <v>268.52</v>
      </c>
      <c r="I68" s="40">
        <f t="shared" si="4"/>
        <v>0</v>
      </c>
      <c r="J68" s="40">
        <f t="shared" si="4"/>
        <v>0</v>
      </c>
      <c r="K68" s="40">
        <f t="shared" si="4"/>
        <v>12149.09</v>
      </c>
      <c r="L68" s="40">
        <f t="shared" si="4"/>
        <v>581463.33000000007</v>
      </c>
      <c r="M68" s="40">
        <f t="shared" si="4"/>
        <v>123.64000000000001</v>
      </c>
      <c r="N68" s="40">
        <f t="shared" si="4"/>
        <v>0</v>
      </c>
      <c r="O68" s="40">
        <f t="shared" si="4"/>
        <v>0</v>
      </c>
      <c r="P68" s="40">
        <f t="shared" si="4"/>
        <v>283.83000000000004</v>
      </c>
      <c r="Q68" s="40">
        <f t="shared" si="4"/>
        <v>14.510000000000002</v>
      </c>
      <c r="R68" s="40">
        <f t="shared" si="4"/>
        <v>736.53</v>
      </c>
      <c r="S68" s="40">
        <f t="shared" si="4"/>
        <v>138.39000000000001</v>
      </c>
      <c r="T68" s="40">
        <f t="shared" si="4"/>
        <v>543.29</v>
      </c>
      <c r="U68" s="40">
        <f t="shared" si="4"/>
        <v>29.22</v>
      </c>
      <c r="V68" s="40">
        <f t="shared" si="4"/>
        <v>100200.84</v>
      </c>
      <c r="W68" s="40">
        <f t="shared" si="4"/>
        <v>4520.8200000000006</v>
      </c>
      <c r="X68" s="40">
        <f t="shared" si="4"/>
        <v>77.760000000000005</v>
      </c>
      <c r="Y68" s="40">
        <f t="shared" si="4"/>
        <v>1002907.05</v>
      </c>
      <c r="Z68" s="40">
        <f t="shared" si="4"/>
        <v>0</v>
      </c>
      <c r="AA68" s="40">
        <f t="shared" si="4"/>
        <v>39498.67</v>
      </c>
      <c r="AB68" s="40">
        <f t="shared" si="4"/>
        <v>1194.1400000000001</v>
      </c>
      <c r="AC68" s="40">
        <f t="shared" si="4"/>
        <v>112.42000000000002</v>
      </c>
      <c r="AD68" s="40">
        <f t="shared" si="4"/>
        <v>89.490000000000009</v>
      </c>
      <c r="AE68" s="40">
        <f t="shared" si="4"/>
        <v>3</v>
      </c>
      <c r="AF68" s="40">
        <f t="shared" si="4"/>
        <v>44869.250000000007</v>
      </c>
      <c r="AG68" s="40">
        <f t="shared" si="4"/>
        <v>2734.09</v>
      </c>
      <c r="AH68" s="40">
        <f t="shared" si="4"/>
        <v>0</v>
      </c>
      <c r="AI68" s="40">
        <f t="shared" si="4"/>
        <v>0</v>
      </c>
      <c r="AJ68" s="40">
        <f t="shared" si="4"/>
        <v>1200</v>
      </c>
      <c r="AK68" s="40">
        <f t="shared" si="4"/>
        <v>39273.58</v>
      </c>
      <c r="AL68" s="40">
        <f t="shared" si="4"/>
        <v>8233.25</v>
      </c>
      <c r="AM68" s="40">
        <f t="shared" si="4"/>
        <v>0</v>
      </c>
      <c r="AN68" s="40">
        <f t="shared" si="4"/>
        <v>14820</v>
      </c>
      <c r="AO68" s="40">
        <f t="shared" si="4"/>
        <v>0</v>
      </c>
      <c r="AP68" s="40">
        <f t="shared" si="4"/>
        <v>0</v>
      </c>
      <c r="AQ68" s="40">
        <f t="shared" si="4"/>
        <v>0</v>
      </c>
      <c r="AR68" s="40">
        <f t="shared" si="4"/>
        <v>0</v>
      </c>
      <c r="AS68" s="40">
        <f t="shared" si="4"/>
        <v>0</v>
      </c>
      <c r="AT68" s="40">
        <f t="shared" si="4"/>
        <v>195650</v>
      </c>
      <c r="AU68" s="13">
        <f t="shared" si="4"/>
        <v>2369838.39</v>
      </c>
    </row>
    <row r="69" spans="1:47" x14ac:dyDescent="0.25">
      <c r="A69" s="11" t="s">
        <v>60</v>
      </c>
      <c r="B69" s="5">
        <v>0</v>
      </c>
      <c r="C69" s="5">
        <v>20.41</v>
      </c>
      <c r="D69" s="5">
        <v>0</v>
      </c>
      <c r="E69" s="5">
        <v>21.2</v>
      </c>
      <c r="F69" s="5">
        <v>0</v>
      </c>
      <c r="G69" s="5">
        <v>316.98</v>
      </c>
      <c r="H69" s="5">
        <v>34.020000000000003</v>
      </c>
      <c r="I69" s="5">
        <v>0</v>
      </c>
      <c r="J69" s="5">
        <v>0</v>
      </c>
      <c r="K69" s="5">
        <v>842.56</v>
      </c>
      <c r="L69" s="5">
        <v>61866</v>
      </c>
      <c r="M69" s="5">
        <v>27.22</v>
      </c>
      <c r="N69" s="5">
        <v>0</v>
      </c>
      <c r="O69" s="5">
        <v>0</v>
      </c>
      <c r="P69" s="5">
        <v>102.06</v>
      </c>
      <c r="Q69" s="5">
        <v>170.1</v>
      </c>
      <c r="R69" s="5">
        <v>256.33</v>
      </c>
      <c r="S69" s="5">
        <v>27.22</v>
      </c>
      <c r="T69" s="5">
        <v>68.03</v>
      </c>
      <c r="U69" s="5">
        <v>0</v>
      </c>
      <c r="V69" s="5">
        <v>27.22</v>
      </c>
      <c r="W69" s="5">
        <v>0</v>
      </c>
      <c r="X69" s="5">
        <v>0</v>
      </c>
      <c r="Y69" s="5">
        <v>98090.72</v>
      </c>
      <c r="Z69" s="5">
        <v>0</v>
      </c>
      <c r="AA69" s="5">
        <v>27012.799999999999</v>
      </c>
      <c r="AB69" s="5">
        <v>90.72</v>
      </c>
      <c r="AC69" s="5">
        <v>9.07</v>
      </c>
      <c r="AD69" s="5">
        <v>18.149999999999999</v>
      </c>
      <c r="AE69" s="5">
        <v>0</v>
      </c>
      <c r="AF69" s="5">
        <v>7975.5</v>
      </c>
      <c r="AG69" s="5">
        <v>22.72</v>
      </c>
      <c r="AH69" s="5">
        <v>0</v>
      </c>
      <c r="AI69" s="5">
        <v>0</v>
      </c>
      <c r="AJ69" s="5">
        <v>0</v>
      </c>
      <c r="AK69" s="5">
        <v>35.5</v>
      </c>
      <c r="AL69" s="5">
        <v>18.149999999999999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6">
        <v>200009.15</v>
      </c>
    </row>
    <row r="70" spans="1:47" x14ac:dyDescent="0.25">
      <c r="A70" s="11" t="s">
        <v>61</v>
      </c>
      <c r="B70" s="5">
        <v>0</v>
      </c>
      <c r="C70" s="5">
        <v>20.41</v>
      </c>
      <c r="D70" s="5">
        <v>112.26</v>
      </c>
      <c r="E70" s="5">
        <v>74.209999999999994</v>
      </c>
      <c r="F70" s="5">
        <v>0</v>
      </c>
      <c r="G70" s="5">
        <v>403.71</v>
      </c>
      <c r="H70" s="5">
        <v>47.63</v>
      </c>
      <c r="I70" s="5">
        <v>0</v>
      </c>
      <c r="J70" s="5">
        <v>0</v>
      </c>
      <c r="K70" s="5">
        <v>872.71</v>
      </c>
      <c r="L70" s="5">
        <v>20622</v>
      </c>
      <c r="M70" s="5">
        <v>0</v>
      </c>
      <c r="N70" s="5">
        <v>0</v>
      </c>
      <c r="O70" s="5">
        <v>0</v>
      </c>
      <c r="P70" s="5">
        <v>51.03</v>
      </c>
      <c r="Q70" s="5">
        <v>90.72</v>
      </c>
      <c r="R70" s="5">
        <v>56.7</v>
      </c>
      <c r="S70" s="5">
        <v>0</v>
      </c>
      <c r="T70" s="5">
        <v>91</v>
      </c>
      <c r="U70" s="5">
        <v>0</v>
      </c>
      <c r="V70" s="5">
        <v>0</v>
      </c>
      <c r="W70" s="5">
        <v>0</v>
      </c>
      <c r="X70" s="5">
        <v>0</v>
      </c>
      <c r="Y70" s="5">
        <v>81407.399999999994</v>
      </c>
      <c r="Z70" s="5">
        <v>0</v>
      </c>
      <c r="AA70" s="5">
        <v>1840</v>
      </c>
      <c r="AB70" s="5">
        <v>56.7</v>
      </c>
      <c r="AC70" s="5">
        <v>0</v>
      </c>
      <c r="AD70" s="5">
        <v>0</v>
      </c>
      <c r="AE70" s="5">
        <v>0</v>
      </c>
      <c r="AF70" s="5">
        <v>4027.8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228</v>
      </c>
      <c r="AU70" s="6">
        <v>115433.02</v>
      </c>
    </row>
    <row r="71" spans="1:47" x14ac:dyDescent="0.25">
      <c r="A71" s="11" t="s">
        <v>62</v>
      </c>
      <c r="B71" s="5">
        <v>0</v>
      </c>
      <c r="C71" s="5">
        <v>24.95</v>
      </c>
      <c r="D71" s="5">
        <v>61.36</v>
      </c>
      <c r="E71" s="5">
        <v>0</v>
      </c>
      <c r="F71" s="5">
        <v>0</v>
      </c>
      <c r="G71" s="5">
        <v>290.3</v>
      </c>
      <c r="H71" s="5">
        <v>29.48</v>
      </c>
      <c r="I71" s="5">
        <v>0</v>
      </c>
      <c r="J71" s="5">
        <v>0</v>
      </c>
      <c r="K71" s="5">
        <v>323.77</v>
      </c>
      <c r="L71" s="5">
        <v>191490</v>
      </c>
      <c r="M71" s="5">
        <v>0</v>
      </c>
      <c r="N71" s="5">
        <v>0</v>
      </c>
      <c r="O71" s="5">
        <v>0</v>
      </c>
      <c r="P71" s="5">
        <v>0</v>
      </c>
      <c r="Q71" s="5">
        <v>6.8</v>
      </c>
      <c r="R71" s="5">
        <v>34.020000000000003</v>
      </c>
      <c r="S71" s="5">
        <v>0</v>
      </c>
      <c r="T71" s="5">
        <v>120.27</v>
      </c>
      <c r="U71" s="5">
        <v>0</v>
      </c>
      <c r="V71" s="5">
        <v>0</v>
      </c>
      <c r="W71" s="5">
        <v>0</v>
      </c>
      <c r="X71" s="5">
        <v>0</v>
      </c>
      <c r="Y71" s="5">
        <v>117731.33</v>
      </c>
      <c r="Z71" s="5">
        <v>0</v>
      </c>
      <c r="AA71" s="5">
        <v>0</v>
      </c>
      <c r="AB71" s="5">
        <v>127.01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523</v>
      </c>
      <c r="AU71" s="6">
        <v>315891.24</v>
      </c>
    </row>
    <row r="72" spans="1:47" x14ac:dyDescent="0.25">
      <c r="A72" s="11" t="s">
        <v>63</v>
      </c>
      <c r="B72" s="5">
        <v>0</v>
      </c>
      <c r="C72" s="5">
        <v>13.61</v>
      </c>
      <c r="D72" s="5">
        <v>20590</v>
      </c>
      <c r="E72" s="5">
        <v>106.02</v>
      </c>
      <c r="F72" s="5">
        <v>0</v>
      </c>
      <c r="G72" s="5">
        <v>254.01</v>
      </c>
      <c r="H72" s="5">
        <v>29.48</v>
      </c>
      <c r="I72" s="5">
        <v>0</v>
      </c>
      <c r="J72" s="5">
        <v>0</v>
      </c>
      <c r="K72" s="5">
        <v>2174.71</v>
      </c>
      <c r="L72" s="5">
        <v>82519</v>
      </c>
      <c r="M72" s="5">
        <v>15</v>
      </c>
      <c r="N72" s="5">
        <v>0</v>
      </c>
      <c r="O72" s="5">
        <v>0</v>
      </c>
      <c r="P72" s="5">
        <v>34.020000000000003</v>
      </c>
      <c r="Q72" s="5">
        <v>17.010000000000002</v>
      </c>
      <c r="R72" s="5">
        <v>37</v>
      </c>
      <c r="S72" s="5">
        <v>31.8</v>
      </c>
      <c r="T72" s="5">
        <v>131.13</v>
      </c>
      <c r="U72" s="5">
        <v>6.8</v>
      </c>
      <c r="V72" s="5">
        <v>40</v>
      </c>
      <c r="W72" s="5">
        <v>15</v>
      </c>
      <c r="X72" s="5">
        <v>0</v>
      </c>
      <c r="Y72" s="5">
        <v>52729.54</v>
      </c>
      <c r="Z72" s="5">
        <v>25</v>
      </c>
      <c r="AA72" s="5">
        <v>31</v>
      </c>
      <c r="AB72" s="5">
        <v>22.68</v>
      </c>
      <c r="AC72" s="5">
        <v>41</v>
      </c>
      <c r="AD72" s="5">
        <v>25</v>
      </c>
      <c r="AE72" s="5">
        <v>33</v>
      </c>
      <c r="AF72" s="5">
        <v>25</v>
      </c>
      <c r="AG72" s="5">
        <v>40.07</v>
      </c>
      <c r="AH72" s="5">
        <v>0</v>
      </c>
      <c r="AI72" s="5">
        <v>0</v>
      </c>
      <c r="AJ72" s="5">
        <v>0</v>
      </c>
      <c r="AK72" s="5">
        <v>25</v>
      </c>
      <c r="AL72" s="5">
        <v>0</v>
      </c>
      <c r="AM72" s="5">
        <v>9.07</v>
      </c>
      <c r="AN72" s="5">
        <v>0</v>
      </c>
      <c r="AO72" s="5">
        <v>0</v>
      </c>
      <c r="AP72" s="5">
        <v>9.07</v>
      </c>
      <c r="AQ72" s="5">
        <v>0</v>
      </c>
      <c r="AR72" s="5">
        <v>0</v>
      </c>
      <c r="AS72" s="5">
        <v>25</v>
      </c>
      <c r="AT72" s="5">
        <v>293.14</v>
      </c>
      <c r="AU72" s="6">
        <v>166125.38</v>
      </c>
    </row>
    <row r="73" spans="1:47" x14ac:dyDescent="0.25">
      <c r="A73" s="11" t="s">
        <v>64</v>
      </c>
      <c r="B73" s="5">
        <v>0</v>
      </c>
      <c r="C73" s="5">
        <v>13.61</v>
      </c>
      <c r="D73" s="5">
        <v>20820.900000000001</v>
      </c>
      <c r="E73" s="5">
        <v>127.2</v>
      </c>
      <c r="F73" s="5">
        <v>0</v>
      </c>
      <c r="G73" s="5">
        <v>1229.25</v>
      </c>
      <c r="H73" s="5">
        <v>142.88</v>
      </c>
      <c r="I73" s="5">
        <v>0</v>
      </c>
      <c r="J73" s="5">
        <v>0</v>
      </c>
      <c r="K73" s="5">
        <v>1845.24</v>
      </c>
      <c r="L73" s="5">
        <v>144354</v>
      </c>
      <c r="M73" s="5">
        <v>0</v>
      </c>
      <c r="N73" s="5">
        <v>0</v>
      </c>
      <c r="O73" s="5">
        <v>0</v>
      </c>
      <c r="P73" s="5">
        <v>17.010000000000002</v>
      </c>
      <c r="Q73" s="5">
        <v>170.1</v>
      </c>
      <c r="R73" s="5">
        <v>34.020000000000003</v>
      </c>
      <c r="S73" s="5">
        <v>0</v>
      </c>
      <c r="T73" s="5">
        <v>2.27</v>
      </c>
      <c r="U73" s="5">
        <v>0</v>
      </c>
      <c r="V73" s="5">
        <v>0</v>
      </c>
      <c r="W73" s="5">
        <v>0</v>
      </c>
      <c r="X73" s="5">
        <v>0</v>
      </c>
      <c r="Y73" s="5">
        <v>80424.800000000003</v>
      </c>
      <c r="Z73" s="5">
        <v>0</v>
      </c>
      <c r="AA73" s="5">
        <v>20976</v>
      </c>
      <c r="AB73" s="5">
        <v>248.76</v>
      </c>
      <c r="AC73" s="5">
        <v>0</v>
      </c>
      <c r="AD73" s="5">
        <v>0</v>
      </c>
      <c r="AE73" s="5">
        <v>0</v>
      </c>
      <c r="AF73" s="5">
        <v>11938.67</v>
      </c>
      <c r="AG73" s="5">
        <v>6223.35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25</v>
      </c>
      <c r="AT73" s="5">
        <v>7040</v>
      </c>
      <c r="AU73" s="6">
        <v>302177.27</v>
      </c>
    </row>
    <row r="74" spans="1:47" x14ac:dyDescent="0.25">
      <c r="A74" s="11" t="s">
        <v>65</v>
      </c>
      <c r="B74" s="5">
        <v>0</v>
      </c>
      <c r="C74" s="5">
        <v>45.36</v>
      </c>
      <c r="D74" s="5">
        <v>85.9</v>
      </c>
      <c r="E74" s="5">
        <v>147.19999999999999</v>
      </c>
      <c r="F74" s="5">
        <v>0</v>
      </c>
      <c r="G74" s="5">
        <v>235.88</v>
      </c>
      <c r="H74" s="5">
        <v>6.8</v>
      </c>
      <c r="I74" s="5">
        <v>0</v>
      </c>
      <c r="J74" s="5">
        <v>0</v>
      </c>
      <c r="K74" s="5">
        <v>621.37</v>
      </c>
      <c r="L74" s="5">
        <v>206310</v>
      </c>
      <c r="M74" s="5">
        <v>50</v>
      </c>
      <c r="N74" s="5">
        <v>0</v>
      </c>
      <c r="O74" s="5">
        <v>0</v>
      </c>
      <c r="P74" s="5">
        <v>45.36</v>
      </c>
      <c r="Q74" s="5">
        <v>17.010000000000002</v>
      </c>
      <c r="R74" s="5">
        <v>128.86000000000001</v>
      </c>
      <c r="S74" s="5">
        <v>20</v>
      </c>
      <c r="T74" s="5">
        <v>15.88</v>
      </c>
      <c r="U74" s="5">
        <v>0</v>
      </c>
      <c r="V74" s="5">
        <v>261000</v>
      </c>
      <c r="W74" s="5">
        <v>40</v>
      </c>
      <c r="X74" s="5">
        <v>0</v>
      </c>
      <c r="Y74" s="5">
        <v>41779.81</v>
      </c>
      <c r="Z74" s="5">
        <v>0</v>
      </c>
      <c r="AA74" s="5">
        <v>42</v>
      </c>
      <c r="AB74" s="5">
        <v>22.68</v>
      </c>
      <c r="AC74" s="5">
        <v>20</v>
      </c>
      <c r="AD74" s="5">
        <v>20</v>
      </c>
      <c r="AE74" s="5">
        <v>45</v>
      </c>
      <c r="AF74" s="5">
        <v>3340</v>
      </c>
      <c r="AG74" s="5">
        <v>2056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51330</v>
      </c>
      <c r="AU74" s="6">
        <v>573608.26</v>
      </c>
    </row>
    <row r="75" spans="1:47" x14ac:dyDescent="0.25">
      <c r="A75" s="11" t="s">
        <v>66</v>
      </c>
      <c r="B75" s="5">
        <v>0</v>
      </c>
      <c r="C75" s="5">
        <v>252.2</v>
      </c>
      <c r="D75" s="5">
        <v>20590</v>
      </c>
      <c r="E75" s="5">
        <v>0</v>
      </c>
      <c r="F75" s="5">
        <v>0</v>
      </c>
      <c r="G75" s="5">
        <v>912.87</v>
      </c>
      <c r="H75" s="5">
        <v>61.23</v>
      </c>
      <c r="I75" s="5">
        <v>0</v>
      </c>
      <c r="J75" s="5">
        <v>0</v>
      </c>
      <c r="K75" s="5">
        <v>1478.29</v>
      </c>
      <c r="L75" s="5">
        <v>329952</v>
      </c>
      <c r="M75" s="5">
        <v>4.91</v>
      </c>
      <c r="N75" s="5">
        <v>0</v>
      </c>
      <c r="O75" s="5">
        <v>0</v>
      </c>
      <c r="P75" s="5">
        <v>34.020000000000003</v>
      </c>
      <c r="Q75" s="5">
        <v>0</v>
      </c>
      <c r="R75" s="5">
        <v>17.010000000000002</v>
      </c>
      <c r="S75" s="5">
        <v>9.85</v>
      </c>
      <c r="T75" s="5">
        <v>18.71</v>
      </c>
      <c r="U75" s="5">
        <v>0</v>
      </c>
      <c r="V75" s="5">
        <v>472019.7</v>
      </c>
      <c r="W75" s="5">
        <v>0</v>
      </c>
      <c r="X75" s="5">
        <v>0</v>
      </c>
      <c r="Y75" s="5">
        <v>81054.880000000005</v>
      </c>
      <c r="Z75" s="5">
        <v>0</v>
      </c>
      <c r="AA75" s="5">
        <v>9.85</v>
      </c>
      <c r="AB75" s="5">
        <v>22.68</v>
      </c>
      <c r="AC75" s="5">
        <v>130603.46</v>
      </c>
      <c r="AD75" s="5">
        <v>9.85</v>
      </c>
      <c r="AE75" s="5">
        <v>0</v>
      </c>
      <c r="AF75" s="5">
        <v>0</v>
      </c>
      <c r="AG75" s="5">
        <v>2025.85</v>
      </c>
      <c r="AH75" s="5">
        <v>0</v>
      </c>
      <c r="AI75" s="5">
        <v>0</v>
      </c>
      <c r="AJ75" s="5">
        <v>0</v>
      </c>
      <c r="AK75" s="5">
        <v>9.85</v>
      </c>
      <c r="AL75" s="5">
        <v>0</v>
      </c>
      <c r="AM75" s="5">
        <v>0</v>
      </c>
      <c r="AN75" s="5">
        <v>9.85</v>
      </c>
      <c r="AO75" s="5">
        <v>0</v>
      </c>
      <c r="AP75" s="5">
        <v>0</v>
      </c>
      <c r="AQ75" s="5">
        <v>0</v>
      </c>
      <c r="AR75" s="5">
        <v>0</v>
      </c>
      <c r="AS75" s="5">
        <v>240</v>
      </c>
      <c r="AT75" s="5">
        <v>78790</v>
      </c>
      <c r="AU75" s="6">
        <v>1127854.19</v>
      </c>
    </row>
    <row r="76" spans="1:47" x14ac:dyDescent="0.25">
      <c r="A76" s="11" t="s">
        <v>67</v>
      </c>
      <c r="B76" s="5">
        <v>0</v>
      </c>
      <c r="C76" s="5">
        <v>0</v>
      </c>
      <c r="D76" s="5">
        <v>0</v>
      </c>
      <c r="E76" s="5">
        <v>9627.35</v>
      </c>
      <c r="F76" s="5">
        <v>0</v>
      </c>
      <c r="G76" s="5">
        <v>22.68</v>
      </c>
      <c r="H76" s="5">
        <v>0</v>
      </c>
      <c r="I76" s="5">
        <v>0</v>
      </c>
      <c r="J76" s="5">
        <v>0</v>
      </c>
      <c r="K76" s="5">
        <v>516.22</v>
      </c>
      <c r="L76" s="5">
        <v>329952</v>
      </c>
      <c r="M76" s="5">
        <v>18.149999999999999</v>
      </c>
      <c r="N76" s="5">
        <v>0</v>
      </c>
      <c r="O76" s="5">
        <v>0</v>
      </c>
      <c r="P76" s="5">
        <v>51.03</v>
      </c>
      <c r="Q76" s="5">
        <v>31.3</v>
      </c>
      <c r="R76" s="5">
        <v>103.43</v>
      </c>
      <c r="S76" s="5">
        <v>18.149999999999999</v>
      </c>
      <c r="T76" s="5">
        <v>14.17</v>
      </c>
      <c r="U76" s="5">
        <v>0</v>
      </c>
      <c r="V76" s="5">
        <v>30054.43</v>
      </c>
      <c r="W76" s="5">
        <v>9.07</v>
      </c>
      <c r="X76" s="5">
        <v>0</v>
      </c>
      <c r="Y76" s="5">
        <v>97813.49</v>
      </c>
      <c r="Z76" s="5">
        <v>0</v>
      </c>
      <c r="AA76" s="5">
        <v>24.49</v>
      </c>
      <c r="AB76" s="5">
        <v>58.96</v>
      </c>
      <c r="AC76" s="5">
        <v>10</v>
      </c>
      <c r="AD76" s="5">
        <v>0</v>
      </c>
      <c r="AE76" s="5">
        <v>9.07</v>
      </c>
      <c r="AF76" s="5">
        <v>36.29</v>
      </c>
      <c r="AG76" s="5">
        <v>13.61</v>
      </c>
      <c r="AH76" s="5">
        <v>0</v>
      </c>
      <c r="AI76" s="5">
        <v>0</v>
      </c>
      <c r="AJ76" s="5">
        <v>0</v>
      </c>
      <c r="AK76" s="5">
        <v>9.07</v>
      </c>
      <c r="AL76" s="5">
        <v>0</v>
      </c>
      <c r="AM76" s="5">
        <v>2.27</v>
      </c>
      <c r="AN76" s="5">
        <v>4.54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27500</v>
      </c>
      <c r="AU76" s="6">
        <v>501776.06</v>
      </c>
    </row>
    <row r="77" spans="1:47" x14ac:dyDescent="0.25">
      <c r="A77" s="11" t="s">
        <v>68</v>
      </c>
      <c r="B77" s="5">
        <v>0</v>
      </c>
      <c r="C77" s="5">
        <v>49.9</v>
      </c>
      <c r="D77" s="5">
        <v>177.8</v>
      </c>
      <c r="E77" s="5">
        <v>73283.850000000006</v>
      </c>
      <c r="F77" s="5">
        <v>694.11</v>
      </c>
      <c r="G77" s="5">
        <v>0</v>
      </c>
      <c r="H77" s="5">
        <v>149.69</v>
      </c>
      <c r="I77" s="5">
        <v>0</v>
      </c>
      <c r="J77" s="5">
        <v>0</v>
      </c>
      <c r="K77" s="5">
        <v>1366.64</v>
      </c>
      <c r="L77" s="5">
        <v>391818</v>
      </c>
      <c r="M77" s="5">
        <v>0</v>
      </c>
      <c r="N77" s="5">
        <v>0</v>
      </c>
      <c r="O77" s="5">
        <v>0</v>
      </c>
      <c r="P77" s="5">
        <v>51.03</v>
      </c>
      <c r="Q77" s="5">
        <v>97.52</v>
      </c>
      <c r="R77" s="5">
        <v>96.39</v>
      </c>
      <c r="S77" s="5">
        <v>0</v>
      </c>
      <c r="T77" s="5">
        <v>55.44</v>
      </c>
      <c r="U77" s="5">
        <v>0</v>
      </c>
      <c r="V77" s="5">
        <v>0</v>
      </c>
      <c r="W77" s="5">
        <v>0</v>
      </c>
      <c r="X77" s="5">
        <v>0</v>
      </c>
      <c r="Y77" s="5">
        <v>160129.23000000001</v>
      </c>
      <c r="Z77" s="5">
        <v>0</v>
      </c>
      <c r="AA77" s="5">
        <v>0</v>
      </c>
      <c r="AB77" s="5">
        <v>10670.1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46</v>
      </c>
      <c r="AP77" s="5">
        <v>0</v>
      </c>
      <c r="AQ77" s="5">
        <v>0</v>
      </c>
      <c r="AR77" s="5">
        <v>0</v>
      </c>
      <c r="AS77" s="5">
        <v>0</v>
      </c>
      <c r="AT77" s="5">
        <v>3681</v>
      </c>
      <c r="AU77" s="6">
        <v>648083.01</v>
      </c>
    </row>
    <row r="78" spans="1:47" x14ac:dyDescent="0.25">
      <c r="A78" s="11" t="s">
        <v>69</v>
      </c>
      <c r="B78" s="5">
        <v>0</v>
      </c>
      <c r="C78" s="5">
        <v>56.7</v>
      </c>
      <c r="D78" s="5">
        <v>161.85</v>
      </c>
      <c r="E78" s="5">
        <v>107.6</v>
      </c>
      <c r="F78" s="5">
        <v>0</v>
      </c>
      <c r="G78" s="5">
        <v>184.85</v>
      </c>
      <c r="H78" s="5">
        <v>36.29</v>
      </c>
      <c r="I78" s="5">
        <v>0</v>
      </c>
      <c r="J78" s="5">
        <v>0</v>
      </c>
      <c r="K78" s="5">
        <v>1356.26</v>
      </c>
      <c r="L78" s="5">
        <v>268086</v>
      </c>
      <c r="M78" s="5">
        <v>0</v>
      </c>
      <c r="N78" s="5">
        <v>0</v>
      </c>
      <c r="O78" s="5">
        <v>0</v>
      </c>
      <c r="P78" s="5">
        <v>6.8</v>
      </c>
      <c r="Q78" s="5">
        <v>45.36</v>
      </c>
      <c r="R78" s="5">
        <v>34.020000000000003</v>
      </c>
      <c r="S78" s="5">
        <v>0</v>
      </c>
      <c r="T78" s="5">
        <v>49.31</v>
      </c>
      <c r="U78" s="5">
        <v>0</v>
      </c>
      <c r="V78" s="5">
        <v>0</v>
      </c>
      <c r="W78" s="5">
        <v>0</v>
      </c>
      <c r="X78" s="5">
        <v>0</v>
      </c>
      <c r="Y78" s="5">
        <v>110609.21</v>
      </c>
      <c r="Z78" s="5">
        <v>0</v>
      </c>
      <c r="AA78" s="5">
        <v>0</v>
      </c>
      <c r="AB78" s="5">
        <v>0</v>
      </c>
      <c r="AC78" s="5">
        <v>43500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6">
        <v>431935.99</v>
      </c>
    </row>
    <row r="79" spans="1:47" x14ac:dyDescent="0.25">
      <c r="A79" s="4" t="s">
        <v>70</v>
      </c>
      <c r="B79" s="5">
        <v>0</v>
      </c>
      <c r="C79" s="5">
        <v>145.15</v>
      </c>
      <c r="D79" s="5">
        <v>100</v>
      </c>
      <c r="E79" s="5">
        <v>7586.79</v>
      </c>
      <c r="F79" s="5">
        <v>0</v>
      </c>
      <c r="G79" s="5">
        <v>1186.1400000000001</v>
      </c>
      <c r="H79" s="5">
        <v>18.14</v>
      </c>
      <c r="I79" s="5">
        <v>0</v>
      </c>
      <c r="J79" s="5">
        <v>0</v>
      </c>
      <c r="K79" s="5">
        <v>959.72</v>
      </c>
      <c r="L79" s="5">
        <v>371196</v>
      </c>
      <c r="M79" s="5">
        <v>0</v>
      </c>
      <c r="N79" s="5">
        <v>0</v>
      </c>
      <c r="O79" s="5">
        <v>0</v>
      </c>
      <c r="P79" s="5">
        <v>96.39</v>
      </c>
      <c r="Q79" s="5">
        <v>28.35</v>
      </c>
      <c r="R79" s="5">
        <v>220.36</v>
      </c>
      <c r="S79" s="5">
        <v>0</v>
      </c>
      <c r="T79" s="5">
        <v>45.92</v>
      </c>
      <c r="U79" s="5">
        <v>0</v>
      </c>
      <c r="V79" s="5">
        <v>0</v>
      </c>
      <c r="W79" s="5">
        <v>0</v>
      </c>
      <c r="X79" s="5">
        <v>0</v>
      </c>
      <c r="Y79" s="5">
        <v>124622.84</v>
      </c>
      <c r="Z79" s="5">
        <v>0</v>
      </c>
      <c r="AA79" s="5">
        <v>0</v>
      </c>
      <c r="AB79" s="5">
        <v>113.4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2.27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6">
        <v>512210.33</v>
      </c>
    </row>
    <row r="80" spans="1:47" x14ac:dyDescent="0.25">
      <c r="A80" s="4" t="s">
        <v>71</v>
      </c>
      <c r="B80" s="5">
        <v>0</v>
      </c>
      <c r="C80" s="5">
        <v>95.26</v>
      </c>
      <c r="D80" s="5">
        <v>272.7</v>
      </c>
      <c r="E80" s="5">
        <v>88.54</v>
      </c>
      <c r="F80" s="5">
        <v>0</v>
      </c>
      <c r="G80" s="5">
        <v>537.52</v>
      </c>
      <c r="H80" s="5">
        <v>81.650000000000006</v>
      </c>
      <c r="I80" s="5">
        <v>0</v>
      </c>
      <c r="J80" s="5">
        <v>0</v>
      </c>
      <c r="K80" s="5">
        <v>1543.16</v>
      </c>
      <c r="L80" s="5">
        <v>371231</v>
      </c>
      <c r="M80" s="5">
        <v>0</v>
      </c>
      <c r="N80" s="5">
        <v>0</v>
      </c>
      <c r="O80" s="5">
        <v>0</v>
      </c>
      <c r="P80" s="5">
        <v>85.05</v>
      </c>
      <c r="Q80" s="5">
        <v>68.040000000000006</v>
      </c>
      <c r="R80" s="5">
        <v>48.56</v>
      </c>
      <c r="S80" s="5">
        <v>0</v>
      </c>
      <c r="T80" s="5">
        <v>36.85</v>
      </c>
      <c r="U80" s="5">
        <v>0</v>
      </c>
      <c r="V80" s="5">
        <v>100</v>
      </c>
      <c r="W80" s="5">
        <v>50</v>
      </c>
      <c r="X80" s="5">
        <v>0</v>
      </c>
      <c r="Y80" s="5">
        <v>87807.35</v>
      </c>
      <c r="Z80" s="5">
        <v>0</v>
      </c>
      <c r="AA80" s="5">
        <v>20</v>
      </c>
      <c r="AB80" s="5">
        <v>13.61</v>
      </c>
      <c r="AC80" s="5">
        <v>7</v>
      </c>
      <c r="AD80" s="5">
        <v>7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1537</v>
      </c>
      <c r="AN80" s="5">
        <v>23902</v>
      </c>
      <c r="AO80" s="5">
        <v>0</v>
      </c>
      <c r="AP80" s="5">
        <v>8.01</v>
      </c>
      <c r="AQ80" s="5">
        <v>0</v>
      </c>
      <c r="AR80" s="5">
        <v>0</v>
      </c>
      <c r="AS80" s="5">
        <v>0</v>
      </c>
      <c r="AT80" s="5">
        <v>100</v>
      </c>
      <c r="AU80" s="6">
        <v>493760.84</v>
      </c>
    </row>
    <row r="81" spans="1:47" x14ac:dyDescent="0.25">
      <c r="A81" s="11"/>
      <c r="B81" s="40">
        <f t="shared" ref="B81:AU81" si="5">SUBTOTAL(109,B69:B80)</f>
        <v>0</v>
      </c>
      <c r="C81" s="40">
        <f t="shared" si="5"/>
        <v>737.56</v>
      </c>
      <c r="D81" s="40">
        <f t="shared" si="5"/>
        <v>62972.770000000004</v>
      </c>
      <c r="E81" s="40">
        <f t="shared" si="5"/>
        <v>91169.959999999992</v>
      </c>
      <c r="F81" s="40">
        <f t="shared" si="5"/>
        <v>694.11</v>
      </c>
      <c r="G81" s="40">
        <f t="shared" si="5"/>
        <v>5574.1900000000005</v>
      </c>
      <c r="H81" s="40">
        <f t="shared" si="5"/>
        <v>637.29</v>
      </c>
      <c r="I81" s="40">
        <f t="shared" si="5"/>
        <v>0</v>
      </c>
      <c r="J81" s="40">
        <f t="shared" si="5"/>
        <v>0</v>
      </c>
      <c r="K81" s="40">
        <f t="shared" si="5"/>
        <v>13900.649999999998</v>
      </c>
      <c r="L81" s="40">
        <f t="shared" si="5"/>
        <v>2769396</v>
      </c>
      <c r="M81" s="40">
        <f t="shared" si="5"/>
        <v>115.28</v>
      </c>
      <c r="N81" s="40">
        <f t="shared" si="5"/>
        <v>0</v>
      </c>
      <c r="O81" s="40">
        <f t="shared" si="5"/>
        <v>0</v>
      </c>
      <c r="P81" s="40">
        <f t="shared" si="5"/>
        <v>573.79999999999995</v>
      </c>
      <c r="Q81" s="40">
        <f t="shared" si="5"/>
        <v>742.31000000000006</v>
      </c>
      <c r="R81" s="40">
        <f t="shared" si="5"/>
        <v>1066.6999999999998</v>
      </c>
      <c r="S81" s="40">
        <f t="shared" si="5"/>
        <v>107.01999999999998</v>
      </c>
      <c r="T81" s="40">
        <f t="shared" si="5"/>
        <v>648.98</v>
      </c>
      <c r="U81" s="40">
        <f t="shared" si="5"/>
        <v>6.8</v>
      </c>
      <c r="V81" s="40">
        <f t="shared" si="5"/>
        <v>763241.35000000009</v>
      </c>
      <c r="W81" s="40">
        <f t="shared" si="5"/>
        <v>114.07</v>
      </c>
      <c r="X81" s="40">
        <f t="shared" si="5"/>
        <v>0</v>
      </c>
      <c r="Y81" s="40">
        <f t="shared" si="5"/>
        <v>1134200.5999999999</v>
      </c>
      <c r="Z81" s="40">
        <f t="shared" si="5"/>
        <v>25</v>
      </c>
      <c r="AA81" s="40">
        <f t="shared" si="5"/>
        <v>49956.14</v>
      </c>
      <c r="AB81" s="40">
        <f t="shared" si="5"/>
        <v>11447.300000000001</v>
      </c>
      <c r="AC81" s="40">
        <f t="shared" si="5"/>
        <v>174190.53000000003</v>
      </c>
      <c r="AD81" s="40">
        <f t="shared" si="5"/>
        <v>80</v>
      </c>
      <c r="AE81" s="40">
        <f t="shared" si="5"/>
        <v>87.07</v>
      </c>
      <c r="AF81" s="40">
        <f t="shared" si="5"/>
        <v>27343.260000000002</v>
      </c>
      <c r="AG81" s="40">
        <f t="shared" si="5"/>
        <v>10381.6</v>
      </c>
      <c r="AH81" s="40">
        <f t="shared" si="5"/>
        <v>2.27</v>
      </c>
      <c r="AI81" s="40">
        <f t="shared" si="5"/>
        <v>0</v>
      </c>
      <c r="AJ81" s="40">
        <f t="shared" si="5"/>
        <v>0</v>
      </c>
      <c r="AK81" s="40">
        <f t="shared" si="5"/>
        <v>79.419999999999987</v>
      </c>
      <c r="AL81" s="40">
        <f t="shared" si="5"/>
        <v>18.149999999999999</v>
      </c>
      <c r="AM81" s="40">
        <f t="shared" si="5"/>
        <v>1548.34</v>
      </c>
      <c r="AN81" s="40">
        <f t="shared" si="5"/>
        <v>23916.39</v>
      </c>
      <c r="AO81" s="40">
        <f t="shared" si="5"/>
        <v>46</v>
      </c>
      <c r="AP81" s="40">
        <f t="shared" si="5"/>
        <v>17.079999999999998</v>
      </c>
      <c r="AQ81" s="40">
        <f t="shared" si="5"/>
        <v>0</v>
      </c>
      <c r="AR81" s="40">
        <f t="shared" si="5"/>
        <v>0</v>
      </c>
      <c r="AS81" s="40">
        <f t="shared" si="5"/>
        <v>290</v>
      </c>
      <c r="AT81" s="40">
        <f t="shared" si="5"/>
        <v>169485.14</v>
      </c>
      <c r="AU81" s="13">
        <f t="shared" si="5"/>
        <v>5388864.7400000002</v>
      </c>
    </row>
    <row r="82" spans="1:47" x14ac:dyDescent="0.25">
      <c r="A82" s="11" t="s">
        <v>244</v>
      </c>
      <c r="B82" s="5">
        <v>0</v>
      </c>
      <c r="C82" s="5">
        <v>68.040000000000006</v>
      </c>
      <c r="D82" s="5">
        <v>0</v>
      </c>
      <c r="E82" s="5">
        <v>8987.24</v>
      </c>
      <c r="F82" s="5">
        <v>0</v>
      </c>
      <c r="G82" s="5">
        <v>698.55</v>
      </c>
      <c r="H82" s="5">
        <v>22.68</v>
      </c>
      <c r="I82" s="5">
        <v>0</v>
      </c>
      <c r="J82" s="5">
        <v>0</v>
      </c>
      <c r="K82" s="5">
        <v>390.29</v>
      </c>
      <c r="L82" s="5">
        <v>219827.92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9.07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41249.57</v>
      </c>
      <c r="Z82" s="5">
        <v>0</v>
      </c>
      <c r="AA82" s="5">
        <v>0</v>
      </c>
      <c r="AB82" s="5">
        <v>56.7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6">
        <v>277096.01</v>
      </c>
    </row>
    <row r="83" spans="1:47" x14ac:dyDescent="0.25">
      <c r="A83" s="11" t="s">
        <v>246</v>
      </c>
      <c r="B83" s="5">
        <v>0</v>
      </c>
      <c r="C83" s="9">
        <v>0</v>
      </c>
      <c r="D83" s="9">
        <v>203.56</v>
      </c>
      <c r="E83" s="9">
        <v>56.7</v>
      </c>
      <c r="F83" s="9">
        <v>0</v>
      </c>
      <c r="G83" s="9">
        <v>0</v>
      </c>
      <c r="H83" s="9">
        <v>564.16</v>
      </c>
      <c r="I83" s="9">
        <v>0</v>
      </c>
      <c r="J83" s="9">
        <v>0</v>
      </c>
      <c r="K83" s="9">
        <v>548.28</v>
      </c>
      <c r="L83" s="9">
        <v>130595.96</v>
      </c>
      <c r="M83" s="9">
        <v>75</v>
      </c>
      <c r="N83" s="9">
        <v>0</v>
      </c>
      <c r="O83" s="9">
        <v>0</v>
      </c>
      <c r="P83" s="9">
        <v>0</v>
      </c>
      <c r="Q83" s="9">
        <v>0</v>
      </c>
      <c r="R83" s="9">
        <v>37.11</v>
      </c>
      <c r="S83" s="9">
        <v>0</v>
      </c>
      <c r="T83" s="9">
        <v>14.17</v>
      </c>
      <c r="U83" s="9">
        <v>0</v>
      </c>
      <c r="V83" s="9">
        <v>200</v>
      </c>
      <c r="W83" s="9">
        <v>100</v>
      </c>
      <c r="X83" s="9">
        <v>50.01</v>
      </c>
      <c r="Y83" s="9">
        <v>33400</v>
      </c>
      <c r="Z83" s="9">
        <v>0</v>
      </c>
      <c r="AA83" s="9">
        <v>40</v>
      </c>
      <c r="AB83" s="9">
        <v>226.08</v>
      </c>
      <c r="AC83" s="9">
        <v>30</v>
      </c>
      <c r="AD83" s="9">
        <v>30</v>
      </c>
      <c r="AE83" s="9">
        <v>20</v>
      </c>
      <c r="AF83" s="9">
        <v>80</v>
      </c>
      <c r="AG83" s="9">
        <v>40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170477.89</v>
      </c>
    </row>
    <row r="84" spans="1:47" x14ac:dyDescent="0.25">
      <c r="A84" s="11" t="s">
        <v>250</v>
      </c>
      <c r="B84" s="5">
        <v>0</v>
      </c>
      <c r="C84" s="9">
        <v>104.33</v>
      </c>
      <c r="D84" s="9">
        <v>415.5</v>
      </c>
      <c r="E84" s="5">
        <v>0</v>
      </c>
      <c r="F84" s="5">
        <v>0</v>
      </c>
      <c r="G84" s="9">
        <v>665.09</v>
      </c>
      <c r="H84" s="9">
        <v>45.36</v>
      </c>
      <c r="I84" s="5">
        <v>0</v>
      </c>
      <c r="J84" s="5">
        <v>0</v>
      </c>
      <c r="K84" s="9">
        <v>1446.72</v>
      </c>
      <c r="L84" s="9">
        <v>254307.96</v>
      </c>
      <c r="M84" s="5">
        <v>0</v>
      </c>
      <c r="N84" s="5">
        <v>0</v>
      </c>
      <c r="O84" s="5">
        <v>0</v>
      </c>
      <c r="P84" s="9">
        <v>27.22</v>
      </c>
      <c r="Q84" s="9">
        <v>23.81</v>
      </c>
      <c r="R84" s="9">
        <v>60</v>
      </c>
      <c r="S84" s="9">
        <v>2</v>
      </c>
      <c r="T84" s="9">
        <v>82.35</v>
      </c>
      <c r="U84" s="5">
        <v>0</v>
      </c>
      <c r="V84" s="9">
        <v>40</v>
      </c>
      <c r="W84" s="9">
        <v>20</v>
      </c>
      <c r="X84" s="5">
        <v>0</v>
      </c>
      <c r="Y84" s="9">
        <v>109588.44</v>
      </c>
      <c r="Z84" s="9">
        <v>20</v>
      </c>
      <c r="AA84" s="9">
        <v>3</v>
      </c>
      <c r="AB84" s="9">
        <v>11.34</v>
      </c>
      <c r="AC84" s="9">
        <v>30</v>
      </c>
      <c r="AD84" s="9">
        <v>15</v>
      </c>
      <c r="AE84" s="9">
        <v>15</v>
      </c>
      <c r="AF84" s="9">
        <v>95</v>
      </c>
      <c r="AG84" s="9">
        <v>40</v>
      </c>
      <c r="AH84" s="5">
        <v>0</v>
      </c>
      <c r="AI84" s="5">
        <v>0</v>
      </c>
      <c r="AJ84" s="5">
        <v>0</v>
      </c>
      <c r="AK84" s="9">
        <v>20</v>
      </c>
      <c r="AL84" s="5">
        <v>0</v>
      </c>
      <c r="AM84" s="5">
        <v>0</v>
      </c>
      <c r="AN84" s="9">
        <v>2764.8</v>
      </c>
      <c r="AO84" s="5">
        <v>0</v>
      </c>
      <c r="AP84" s="5">
        <v>0</v>
      </c>
      <c r="AQ84" s="5">
        <v>0</v>
      </c>
      <c r="AR84" s="5">
        <v>0</v>
      </c>
      <c r="AS84" s="5">
        <v>0</v>
      </c>
      <c r="AT84" s="5">
        <v>0</v>
      </c>
      <c r="AU84" s="9">
        <v>380644.69</v>
      </c>
    </row>
    <row r="85" spans="1:47" x14ac:dyDescent="0.25">
      <c r="A85" s="11" t="s">
        <v>254</v>
      </c>
      <c r="B85" s="5">
        <v>0</v>
      </c>
      <c r="C85" s="9">
        <v>36.29</v>
      </c>
      <c r="D85" s="9">
        <v>239.89</v>
      </c>
      <c r="E85" s="9">
        <v>168.05</v>
      </c>
      <c r="F85" s="9">
        <v>0</v>
      </c>
      <c r="G85" s="9">
        <v>299.37</v>
      </c>
      <c r="H85" s="9">
        <v>45.36</v>
      </c>
      <c r="I85" s="9">
        <v>0</v>
      </c>
      <c r="J85" s="9">
        <v>0</v>
      </c>
      <c r="K85" s="9">
        <v>311.98</v>
      </c>
      <c r="L85" s="9">
        <v>164978</v>
      </c>
      <c r="M85" s="9">
        <v>13</v>
      </c>
      <c r="N85" s="9">
        <v>0</v>
      </c>
      <c r="O85" s="9">
        <v>0</v>
      </c>
      <c r="P85" s="9">
        <v>34.020000000000003</v>
      </c>
      <c r="Q85" s="9">
        <v>17.010000000000002</v>
      </c>
      <c r="R85" s="9">
        <v>109.56</v>
      </c>
      <c r="S85" s="9">
        <v>2</v>
      </c>
      <c r="T85" s="9">
        <v>30.35</v>
      </c>
      <c r="U85" s="9">
        <v>0</v>
      </c>
      <c r="V85" s="9">
        <v>137</v>
      </c>
      <c r="W85" s="9">
        <v>0</v>
      </c>
      <c r="X85" s="9">
        <v>0</v>
      </c>
      <c r="Y85" s="9">
        <v>98080.4</v>
      </c>
      <c r="Z85" s="9">
        <v>0</v>
      </c>
      <c r="AA85" s="9">
        <v>0</v>
      </c>
      <c r="AB85" s="9">
        <v>19.34</v>
      </c>
      <c r="AC85" s="9">
        <v>15</v>
      </c>
      <c r="AD85" s="9">
        <v>0</v>
      </c>
      <c r="AE85" s="9">
        <v>6</v>
      </c>
      <c r="AF85" s="9">
        <v>11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274838.65999999997</v>
      </c>
    </row>
    <row r="86" spans="1:47" x14ac:dyDescent="0.25">
      <c r="A86" s="11" t="s">
        <v>257</v>
      </c>
      <c r="B86" s="5">
        <v>0</v>
      </c>
      <c r="C86" s="9">
        <v>22.68</v>
      </c>
      <c r="D86" s="9">
        <v>14364.68</v>
      </c>
      <c r="E86" s="9">
        <v>53.69</v>
      </c>
      <c r="F86" s="9">
        <v>0</v>
      </c>
      <c r="G86" s="9">
        <v>11.34</v>
      </c>
      <c r="H86" s="9">
        <v>22.68</v>
      </c>
      <c r="I86" s="9">
        <v>0</v>
      </c>
      <c r="J86" s="9">
        <v>0</v>
      </c>
      <c r="K86" s="9">
        <v>1131.47</v>
      </c>
      <c r="L86" s="9">
        <v>124011</v>
      </c>
      <c r="M86" s="9">
        <v>14</v>
      </c>
      <c r="N86" s="9">
        <v>0</v>
      </c>
      <c r="O86" s="9">
        <v>0</v>
      </c>
      <c r="P86" s="9">
        <v>0</v>
      </c>
      <c r="Q86" s="9">
        <v>0</v>
      </c>
      <c r="R86" s="9">
        <v>107.62</v>
      </c>
      <c r="S86" s="9">
        <v>130</v>
      </c>
      <c r="T86" s="9">
        <v>38.22</v>
      </c>
      <c r="U86" s="9">
        <v>0</v>
      </c>
      <c r="V86" s="9">
        <v>496</v>
      </c>
      <c r="W86" s="9">
        <v>302</v>
      </c>
      <c r="X86" s="9">
        <v>0</v>
      </c>
      <c r="Y86" s="9">
        <v>82890.39</v>
      </c>
      <c r="Z86" s="9">
        <v>0</v>
      </c>
      <c r="AA86" s="9">
        <v>26</v>
      </c>
      <c r="AB86" s="9">
        <v>0</v>
      </c>
      <c r="AC86" s="9">
        <v>52</v>
      </c>
      <c r="AD86" s="9">
        <v>35</v>
      </c>
      <c r="AE86" s="9">
        <v>15</v>
      </c>
      <c r="AF86" s="9">
        <v>16</v>
      </c>
      <c r="AG86" s="9">
        <v>6</v>
      </c>
      <c r="AH86" s="9">
        <v>0</v>
      </c>
      <c r="AI86" s="9">
        <v>0</v>
      </c>
      <c r="AJ86" s="9">
        <v>0</v>
      </c>
      <c r="AK86" s="9">
        <v>1</v>
      </c>
      <c r="AL86" s="9">
        <v>0</v>
      </c>
      <c r="AM86" s="9">
        <v>0</v>
      </c>
      <c r="AN86" s="9">
        <v>0</v>
      </c>
      <c r="AO86" s="9">
        <v>0</v>
      </c>
      <c r="AP86" s="9">
        <v>52</v>
      </c>
      <c r="AQ86" s="9">
        <v>0</v>
      </c>
      <c r="AR86" s="9">
        <v>0</v>
      </c>
      <c r="AS86" s="9">
        <v>0</v>
      </c>
      <c r="AT86" s="9">
        <v>0</v>
      </c>
      <c r="AU86" s="9">
        <v>238983.81</v>
      </c>
    </row>
    <row r="87" spans="1:47" x14ac:dyDescent="0.25">
      <c r="A87" s="30" t="s">
        <v>262</v>
      </c>
      <c r="B87" s="5">
        <v>0</v>
      </c>
      <c r="C87" s="9">
        <v>36.270000000000003</v>
      </c>
      <c r="D87" s="9">
        <v>368.86</v>
      </c>
      <c r="E87" s="9">
        <v>109.74</v>
      </c>
      <c r="F87" s="9">
        <v>0</v>
      </c>
      <c r="G87" s="9">
        <v>108.87</v>
      </c>
      <c r="H87" s="9">
        <v>45.36</v>
      </c>
      <c r="I87" s="9">
        <v>0</v>
      </c>
      <c r="J87" s="9">
        <v>0</v>
      </c>
      <c r="K87" s="9">
        <v>2179.39</v>
      </c>
      <c r="L87" s="9">
        <v>82529</v>
      </c>
      <c r="M87" s="9">
        <v>75</v>
      </c>
      <c r="N87" s="9">
        <v>0</v>
      </c>
      <c r="O87" s="9">
        <v>0</v>
      </c>
      <c r="P87" s="9">
        <v>0</v>
      </c>
      <c r="Q87" s="9">
        <v>0</v>
      </c>
      <c r="R87" s="9">
        <v>82</v>
      </c>
      <c r="S87" s="9">
        <v>78</v>
      </c>
      <c r="T87" s="9">
        <v>0</v>
      </c>
      <c r="U87" s="9">
        <v>0</v>
      </c>
      <c r="V87" s="9">
        <v>391</v>
      </c>
      <c r="W87" s="9">
        <v>175</v>
      </c>
      <c r="X87" s="9">
        <v>0</v>
      </c>
      <c r="Y87" s="9">
        <v>61680.14</v>
      </c>
      <c r="Z87" s="9">
        <v>25</v>
      </c>
      <c r="AA87" s="9">
        <v>93.31</v>
      </c>
      <c r="AB87" s="9">
        <v>24</v>
      </c>
      <c r="AC87" s="9">
        <v>54</v>
      </c>
      <c r="AD87" s="9">
        <v>35</v>
      </c>
      <c r="AE87" s="9">
        <v>55</v>
      </c>
      <c r="AF87" s="9">
        <v>174</v>
      </c>
      <c r="AG87" s="9">
        <v>2382</v>
      </c>
      <c r="AH87" s="9">
        <v>0</v>
      </c>
      <c r="AI87" s="9">
        <v>0</v>
      </c>
      <c r="AJ87" s="9">
        <v>0</v>
      </c>
      <c r="AK87" s="9">
        <v>32</v>
      </c>
      <c r="AL87" s="9">
        <v>0</v>
      </c>
      <c r="AM87" s="9">
        <v>0</v>
      </c>
      <c r="AN87" s="9"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69540</v>
      </c>
      <c r="AU87" s="9">
        <v>239852.94</v>
      </c>
    </row>
    <row r="88" spans="1:47" x14ac:dyDescent="0.25">
      <c r="A88" s="30" t="s">
        <v>266</v>
      </c>
      <c r="B88" s="5">
        <v>0</v>
      </c>
      <c r="C88" s="9">
        <v>31.75</v>
      </c>
      <c r="D88" s="9">
        <v>136.63</v>
      </c>
      <c r="E88" s="9">
        <v>102713.48</v>
      </c>
      <c r="F88" s="9">
        <v>0</v>
      </c>
      <c r="G88" s="9">
        <v>113.4</v>
      </c>
      <c r="H88" s="9">
        <v>31.75</v>
      </c>
      <c r="I88" s="9">
        <v>0</v>
      </c>
      <c r="J88" s="9">
        <v>0</v>
      </c>
      <c r="K88" s="9">
        <v>1325.62</v>
      </c>
      <c r="L88" s="9">
        <v>165117</v>
      </c>
      <c r="M88" s="9">
        <v>53</v>
      </c>
      <c r="N88" s="9">
        <v>0</v>
      </c>
      <c r="O88" s="9">
        <v>0</v>
      </c>
      <c r="P88" s="9">
        <v>0</v>
      </c>
      <c r="Q88" s="9">
        <v>0</v>
      </c>
      <c r="R88" s="9">
        <v>77.8</v>
      </c>
      <c r="S88" s="9">
        <v>121</v>
      </c>
      <c r="T88" s="9">
        <v>7.8</v>
      </c>
      <c r="U88" s="9">
        <v>0</v>
      </c>
      <c r="V88" s="9">
        <v>80103</v>
      </c>
      <c r="W88" s="9">
        <v>1</v>
      </c>
      <c r="X88" s="9">
        <v>0</v>
      </c>
      <c r="Y88" s="9">
        <v>48653.57</v>
      </c>
      <c r="Z88" s="9">
        <v>0</v>
      </c>
      <c r="AA88" s="9">
        <v>2</v>
      </c>
      <c r="AB88" s="9">
        <v>0</v>
      </c>
      <c r="AC88" s="9">
        <v>34</v>
      </c>
      <c r="AD88" s="9">
        <v>20</v>
      </c>
      <c r="AE88" s="9">
        <v>5</v>
      </c>
      <c r="AF88" s="9">
        <v>10</v>
      </c>
      <c r="AG88" s="9">
        <v>1802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50</v>
      </c>
      <c r="AQ88" s="9">
        <v>0</v>
      </c>
      <c r="AR88" s="9">
        <v>0</v>
      </c>
      <c r="AS88" s="9">
        <v>0</v>
      </c>
      <c r="AT88" s="9">
        <v>84650</v>
      </c>
      <c r="AU88" s="9">
        <v>509029.96</v>
      </c>
    </row>
    <row r="89" spans="1:47" x14ac:dyDescent="0.25">
      <c r="A89" s="30" t="s">
        <v>268</v>
      </c>
      <c r="B89" s="5">
        <v>0</v>
      </c>
      <c r="C89" s="9">
        <v>0</v>
      </c>
      <c r="D89" s="9">
        <v>217.21</v>
      </c>
      <c r="E89" s="9">
        <v>150.31</v>
      </c>
      <c r="F89" s="9">
        <v>0</v>
      </c>
      <c r="G89" s="9">
        <v>73.709999999999994</v>
      </c>
      <c r="H89" s="9">
        <v>0</v>
      </c>
      <c r="I89" s="9">
        <v>0</v>
      </c>
      <c r="J89" s="9">
        <v>0</v>
      </c>
      <c r="K89" s="9">
        <v>1878.39</v>
      </c>
      <c r="L89" s="9">
        <v>289097.99</v>
      </c>
      <c r="M89" s="9">
        <v>41.98</v>
      </c>
      <c r="N89" s="9">
        <v>0</v>
      </c>
      <c r="O89" s="9">
        <v>0</v>
      </c>
      <c r="P89" s="9">
        <v>0</v>
      </c>
      <c r="Q89" s="9">
        <v>0</v>
      </c>
      <c r="R89" s="9">
        <v>24</v>
      </c>
      <c r="S89" s="9">
        <v>133.94999999999999</v>
      </c>
      <c r="T89" s="9">
        <v>0</v>
      </c>
      <c r="U89" s="9">
        <v>0</v>
      </c>
      <c r="V89" s="9">
        <v>101</v>
      </c>
      <c r="W89" s="9">
        <v>2</v>
      </c>
      <c r="X89" s="9">
        <v>0</v>
      </c>
      <c r="Y89" s="9">
        <v>126296.71</v>
      </c>
      <c r="Z89" s="9">
        <v>0</v>
      </c>
      <c r="AA89" s="9">
        <v>3</v>
      </c>
      <c r="AB89" s="9">
        <v>10</v>
      </c>
      <c r="AC89" s="9">
        <v>31</v>
      </c>
      <c r="AD89" s="9">
        <v>24</v>
      </c>
      <c r="AE89" s="9">
        <v>0</v>
      </c>
      <c r="AF89" s="9">
        <v>3</v>
      </c>
      <c r="AG89" s="9">
        <v>2</v>
      </c>
      <c r="AH89" s="9">
        <v>0</v>
      </c>
      <c r="AI89" s="9">
        <v>0</v>
      </c>
      <c r="AJ89" s="9">
        <v>0</v>
      </c>
      <c r="AK89" s="9">
        <v>3</v>
      </c>
      <c r="AL89" s="9">
        <v>0</v>
      </c>
      <c r="AM89" s="9">
        <v>0</v>
      </c>
      <c r="AN89" s="9">
        <v>0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30480</v>
      </c>
      <c r="AU89" s="9">
        <v>473427.25</v>
      </c>
    </row>
    <row r="90" spans="1:47" x14ac:dyDescent="0.25">
      <c r="A90" s="34" t="s">
        <v>269</v>
      </c>
      <c r="B90" s="5">
        <v>0</v>
      </c>
      <c r="C90" s="9">
        <v>27.22</v>
      </c>
      <c r="D90" s="9">
        <v>283.31</v>
      </c>
      <c r="E90" s="9">
        <v>11145.46</v>
      </c>
      <c r="F90" s="9">
        <v>0</v>
      </c>
      <c r="G90" s="9">
        <v>154.78</v>
      </c>
      <c r="H90" s="9">
        <v>63.5</v>
      </c>
      <c r="I90" s="9">
        <v>0</v>
      </c>
      <c r="J90" s="9">
        <v>0</v>
      </c>
      <c r="K90" s="9">
        <v>1228.53</v>
      </c>
      <c r="L90" s="9">
        <v>371196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76.180000000000007</v>
      </c>
      <c r="S90" s="9">
        <v>0</v>
      </c>
      <c r="T90" s="9">
        <v>10.88</v>
      </c>
      <c r="U90" s="9">
        <v>0</v>
      </c>
      <c r="V90" s="9">
        <v>90</v>
      </c>
      <c r="W90" s="9">
        <v>0</v>
      </c>
      <c r="X90" s="9">
        <v>0</v>
      </c>
      <c r="Y90" s="9">
        <v>193178.1</v>
      </c>
      <c r="Z90" s="9">
        <v>0</v>
      </c>
      <c r="AA90" s="9">
        <v>0</v>
      </c>
      <c r="AB90" s="9">
        <v>0</v>
      </c>
      <c r="AC90" s="9">
        <v>18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9"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589423.23</v>
      </c>
    </row>
    <row r="91" spans="1:47" x14ac:dyDescent="0.25">
      <c r="A91" s="34" t="s">
        <v>271</v>
      </c>
      <c r="B91" s="5">
        <v>0</v>
      </c>
      <c r="C91" s="9">
        <v>40.82</v>
      </c>
      <c r="D91" s="9">
        <v>357.09</v>
      </c>
      <c r="E91" s="9">
        <v>147.47</v>
      </c>
      <c r="F91" s="9">
        <v>0</v>
      </c>
      <c r="G91" s="9">
        <v>314.12</v>
      </c>
      <c r="H91" s="9">
        <v>72.58</v>
      </c>
      <c r="I91" s="9">
        <v>0</v>
      </c>
      <c r="J91" s="9">
        <v>0</v>
      </c>
      <c r="K91" s="9">
        <v>780.65</v>
      </c>
      <c r="L91" s="9">
        <v>412451</v>
      </c>
      <c r="M91" s="9">
        <v>10</v>
      </c>
      <c r="N91" s="9">
        <v>0</v>
      </c>
      <c r="O91" s="9">
        <v>0</v>
      </c>
      <c r="P91" s="9">
        <v>0</v>
      </c>
      <c r="Q91" s="9">
        <v>0</v>
      </c>
      <c r="R91" s="9">
        <v>60</v>
      </c>
      <c r="S91" s="9">
        <v>4</v>
      </c>
      <c r="T91" s="9">
        <v>0</v>
      </c>
      <c r="U91" s="9">
        <v>0</v>
      </c>
      <c r="V91" s="9">
        <v>1690</v>
      </c>
      <c r="W91" s="9">
        <v>500</v>
      </c>
      <c r="X91" s="9">
        <v>0</v>
      </c>
      <c r="Y91" s="9">
        <v>108207.14</v>
      </c>
      <c r="Z91" s="9">
        <v>1</v>
      </c>
      <c r="AA91" s="9">
        <v>17921</v>
      </c>
      <c r="AB91" s="9">
        <v>10</v>
      </c>
      <c r="AC91" s="9">
        <v>45</v>
      </c>
      <c r="AD91" s="9">
        <v>30</v>
      </c>
      <c r="AE91" s="9">
        <v>30</v>
      </c>
      <c r="AF91" s="9">
        <v>18</v>
      </c>
      <c r="AG91" s="9">
        <v>2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9">
        <v>0</v>
      </c>
      <c r="AO91" s="9">
        <v>0</v>
      </c>
      <c r="AP91" s="9">
        <v>5</v>
      </c>
      <c r="AQ91" s="9">
        <v>0</v>
      </c>
      <c r="AR91" s="9">
        <v>0</v>
      </c>
      <c r="AS91" s="9">
        <v>0</v>
      </c>
      <c r="AT91" s="9">
        <v>2</v>
      </c>
      <c r="AU91" s="9">
        <v>558311.05000000005</v>
      </c>
    </row>
    <row r="92" spans="1:47" x14ac:dyDescent="0.25">
      <c r="A92" s="34" t="s">
        <v>272</v>
      </c>
      <c r="B92" s="5">
        <v>0</v>
      </c>
      <c r="C92" s="9">
        <v>0</v>
      </c>
      <c r="D92" s="9">
        <v>308.91000000000003</v>
      </c>
      <c r="E92" s="9">
        <v>11590.07</v>
      </c>
      <c r="F92" s="9">
        <v>0</v>
      </c>
      <c r="G92" s="9">
        <v>686.07</v>
      </c>
      <c r="H92" s="9">
        <v>0</v>
      </c>
      <c r="I92" s="9">
        <v>0</v>
      </c>
      <c r="J92" s="9">
        <v>0</v>
      </c>
      <c r="K92" s="9">
        <v>2671.42</v>
      </c>
      <c r="L92" s="9">
        <v>433262</v>
      </c>
      <c r="M92" s="9">
        <v>12</v>
      </c>
      <c r="N92" s="9">
        <v>0</v>
      </c>
      <c r="O92" s="9">
        <v>0</v>
      </c>
      <c r="P92" s="9">
        <v>0</v>
      </c>
      <c r="Q92" s="9">
        <v>0</v>
      </c>
      <c r="R92" s="9">
        <v>105</v>
      </c>
      <c r="S92" s="9">
        <v>80</v>
      </c>
      <c r="T92" s="9">
        <v>0</v>
      </c>
      <c r="U92" s="9">
        <v>0</v>
      </c>
      <c r="V92" s="9">
        <v>96</v>
      </c>
      <c r="W92" s="9">
        <v>0</v>
      </c>
      <c r="X92" s="9">
        <v>0</v>
      </c>
      <c r="Y92" s="9">
        <v>96744.23</v>
      </c>
      <c r="Z92" s="9">
        <v>0</v>
      </c>
      <c r="AA92" s="9">
        <v>1</v>
      </c>
      <c r="AB92" s="9">
        <v>0</v>
      </c>
      <c r="AC92" s="9">
        <v>43</v>
      </c>
      <c r="AD92" s="9">
        <v>200</v>
      </c>
      <c r="AE92" s="9">
        <v>15</v>
      </c>
      <c r="AF92" s="9">
        <v>11</v>
      </c>
      <c r="AG92" s="9">
        <v>1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567566.69999999995</v>
      </c>
    </row>
    <row r="93" spans="1:47" x14ac:dyDescent="0.25">
      <c r="A93" s="34" t="s">
        <v>274</v>
      </c>
      <c r="B93" s="5">
        <v>0</v>
      </c>
      <c r="C93" s="9">
        <v>86.19</v>
      </c>
      <c r="D93" s="9">
        <v>336.92</v>
      </c>
      <c r="E93" s="9">
        <v>182.6</v>
      </c>
      <c r="F93" s="9">
        <v>0</v>
      </c>
      <c r="G93" s="9">
        <v>638.44000000000005</v>
      </c>
      <c r="H93" s="9">
        <v>77.12</v>
      </c>
      <c r="I93" s="9">
        <v>0</v>
      </c>
      <c r="J93" s="9">
        <v>0</v>
      </c>
      <c r="K93" s="9">
        <v>2014.19</v>
      </c>
      <c r="L93" s="9">
        <v>288788</v>
      </c>
      <c r="M93" s="9">
        <v>60</v>
      </c>
      <c r="N93" s="9">
        <v>0</v>
      </c>
      <c r="O93" s="9">
        <v>0</v>
      </c>
      <c r="P93" s="9">
        <v>0</v>
      </c>
      <c r="Q93" s="9">
        <v>0</v>
      </c>
      <c r="R93" s="9">
        <v>20</v>
      </c>
      <c r="S93" s="9">
        <v>40</v>
      </c>
      <c r="T93" s="9">
        <v>0</v>
      </c>
      <c r="U93" s="9">
        <v>0</v>
      </c>
      <c r="V93" s="9">
        <v>300</v>
      </c>
      <c r="W93" s="9">
        <v>13359</v>
      </c>
      <c r="X93" s="9">
        <v>0</v>
      </c>
      <c r="Y93" s="9">
        <v>107258.09</v>
      </c>
      <c r="Z93" s="9">
        <v>0</v>
      </c>
      <c r="AA93" s="9">
        <v>44536</v>
      </c>
      <c r="AB93" s="9">
        <v>10500</v>
      </c>
      <c r="AC93" s="9">
        <v>20</v>
      </c>
      <c r="AD93" s="9">
        <v>20</v>
      </c>
      <c r="AE93" s="9">
        <v>25</v>
      </c>
      <c r="AF93" s="9">
        <v>160</v>
      </c>
      <c r="AG93" s="9">
        <v>80</v>
      </c>
      <c r="AH93" s="9">
        <v>4012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9"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5</v>
      </c>
      <c r="AU93" s="9">
        <v>491501.36</v>
      </c>
    </row>
    <row r="94" spans="1:47" x14ac:dyDescent="0.25">
      <c r="A94" s="34"/>
      <c r="B94" s="40">
        <f t="shared" ref="B94:AU94" si="6">SUBTOTAL(109,B82:B93)</f>
        <v>0</v>
      </c>
      <c r="C94" s="40">
        <f t="shared" si="6"/>
        <v>453.59000000000003</v>
      </c>
      <c r="D94" s="40">
        <f t="shared" si="6"/>
        <v>17232.559999999998</v>
      </c>
      <c r="E94" s="40">
        <f t="shared" si="6"/>
        <v>135304.81</v>
      </c>
      <c r="F94" s="40">
        <f t="shared" si="6"/>
        <v>0</v>
      </c>
      <c r="G94" s="40">
        <f t="shared" si="6"/>
        <v>3763.7400000000002</v>
      </c>
      <c r="H94" s="40">
        <f t="shared" si="6"/>
        <v>990.55</v>
      </c>
      <c r="I94" s="40">
        <f t="shared" si="6"/>
        <v>0</v>
      </c>
      <c r="J94" s="40">
        <f t="shared" si="6"/>
        <v>0</v>
      </c>
      <c r="K94" s="40">
        <f t="shared" si="6"/>
        <v>15906.93</v>
      </c>
      <c r="L94" s="40">
        <f t="shared" si="6"/>
        <v>2936161.83</v>
      </c>
      <c r="M94" s="40">
        <f t="shared" si="6"/>
        <v>353.98</v>
      </c>
      <c r="N94" s="40">
        <f t="shared" si="6"/>
        <v>0</v>
      </c>
      <c r="O94" s="40">
        <f t="shared" si="6"/>
        <v>0</v>
      </c>
      <c r="P94" s="40">
        <f t="shared" si="6"/>
        <v>61.24</v>
      </c>
      <c r="Q94" s="40">
        <f t="shared" si="6"/>
        <v>40.82</v>
      </c>
      <c r="R94" s="40">
        <f t="shared" si="6"/>
        <v>768.34</v>
      </c>
      <c r="S94" s="40">
        <f t="shared" si="6"/>
        <v>590.95000000000005</v>
      </c>
      <c r="T94" s="40">
        <f t="shared" si="6"/>
        <v>183.77</v>
      </c>
      <c r="U94" s="40">
        <f t="shared" si="6"/>
        <v>0</v>
      </c>
      <c r="V94" s="40">
        <f t="shared" si="6"/>
        <v>83644</v>
      </c>
      <c r="W94" s="40">
        <f t="shared" si="6"/>
        <v>14459</v>
      </c>
      <c r="X94" s="40">
        <f t="shared" si="6"/>
        <v>50.01</v>
      </c>
      <c r="Y94" s="40">
        <f t="shared" si="6"/>
        <v>1107226.78</v>
      </c>
      <c r="Z94" s="40">
        <f t="shared" si="6"/>
        <v>46</v>
      </c>
      <c r="AA94" s="40">
        <f t="shared" si="6"/>
        <v>62625.31</v>
      </c>
      <c r="AB94" s="40">
        <f t="shared" si="6"/>
        <v>10857.46</v>
      </c>
      <c r="AC94" s="40">
        <f t="shared" si="6"/>
        <v>372</v>
      </c>
      <c r="AD94" s="40">
        <f t="shared" si="6"/>
        <v>409</v>
      </c>
      <c r="AE94" s="40">
        <f t="shared" si="6"/>
        <v>186</v>
      </c>
      <c r="AF94" s="40">
        <f t="shared" si="6"/>
        <v>578</v>
      </c>
      <c r="AG94" s="40">
        <f t="shared" si="6"/>
        <v>4355</v>
      </c>
      <c r="AH94" s="40">
        <f t="shared" si="6"/>
        <v>4012</v>
      </c>
      <c r="AI94" s="40">
        <f t="shared" si="6"/>
        <v>0</v>
      </c>
      <c r="AJ94" s="40">
        <f t="shared" si="6"/>
        <v>0</v>
      </c>
      <c r="AK94" s="40">
        <f t="shared" si="6"/>
        <v>56</v>
      </c>
      <c r="AL94" s="40">
        <f t="shared" si="6"/>
        <v>0</v>
      </c>
      <c r="AM94" s="40">
        <f t="shared" si="6"/>
        <v>0</v>
      </c>
      <c r="AN94" s="40">
        <f t="shared" si="6"/>
        <v>2764.8</v>
      </c>
      <c r="AO94" s="40">
        <f t="shared" si="6"/>
        <v>0</v>
      </c>
      <c r="AP94" s="40">
        <f t="shared" si="6"/>
        <v>107</v>
      </c>
      <c r="AQ94" s="40">
        <f t="shared" si="6"/>
        <v>0</v>
      </c>
      <c r="AR94" s="40">
        <f t="shared" si="6"/>
        <v>0</v>
      </c>
      <c r="AS94" s="40">
        <f t="shared" si="6"/>
        <v>0</v>
      </c>
      <c r="AT94" s="40">
        <f t="shared" si="6"/>
        <v>184677</v>
      </c>
      <c r="AU94" s="13">
        <f t="shared" si="6"/>
        <v>4771153.5500000007</v>
      </c>
    </row>
    <row r="95" spans="1:47" x14ac:dyDescent="0.25">
      <c r="A95" s="48" t="s">
        <v>277</v>
      </c>
      <c r="B95" s="9">
        <v>0</v>
      </c>
      <c r="C95" s="9">
        <v>0</v>
      </c>
      <c r="D95" s="9">
        <v>267.49</v>
      </c>
      <c r="E95" s="9">
        <v>193.48</v>
      </c>
      <c r="F95" s="9">
        <v>0</v>
      </c>
      <c r="G95" s="9">
        <v>189.94</v>
      </c>
      <c r="H95" s="9">
        <v>0</v>
      </c>
      <c r="I95" s="9">
        <v>0</v>
      </c>
      <c r="J95" s="9">
        <v>0</v>
      </c>
      <c r="K95" s="9">
        <v>866.71</v>
      </c>
      <c r="L95" s="9">
        <v>226842</v>
      </c>
      <c r="M95" s="9">
        <v>10</v>
      </c>
      <c r="N95" s="9">
        <v>0</v>
      </c>
      <c r="O95" s="9">
        <v>0</v>
      </c>
      <c r="P95" s="9">
        <v>0</v>
      </c>
      <c r="Q95" s="9">
        <v>0</v>
      </c>
      <c r="R95" s="9">
        <v>90</v>
      </c>
      <c r="S95" s="9">
        <v>0</v>
      </c>
      <c r="T95" s="9">
        <v>0</v>
      </c>
      <c r="U95" s="9">
        <v>0</v>
      </c>
      <c r="V95" s="9">
        <v>7184.29</v>
      </c>
      <c r="W95" s="9">
        <v>0</v>
      </c>
      <c r="X95" s="9">
        <v>0</v>
      </c>
      <c r="Y95" s="9">
        <v>103289.28</v>
      </c>
      <c r="Z95" s="9">
        <v>0</v>
      </c>
      <c r="AA95" s="9">
        <v>71140</v>
      </c>
      <c r="AB95" s="9">
        <v>2625</v>
      </c>
      <c r="AC95" s="9">
        <v>10</v>
      </c>
      <c r="AD95" s="9">
        <v>0</v>
      </c>
      <c r="AE95" s="9">
        <v>0</v>
      </c>
      <c r="AF95" s="9">
        <v>10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9"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413047.05</v>
      </c>
    </row>
    <row r="96" spans="1:47" x14ac:dyDescent="0.25">
      <c r="A96" s="48" t="s">
        <v>279</v>
      </c>
      <c r="B96" s="9">
        <v>0</v>
      </c>
      <c r="C96" s="9">
        <v>372.65</v>
      </c>
      <c r="D96" s="9">
        <v>0</v>
      </c>
      <c r="E96" s="9">
        <v>0</v>
      </c>
      <c r="F96" s="9">
        <v>0</v>
      </c>
      <c r="G96" s="9">
        <v>428.43</v>
      </c>
      <c r="H96" s="9">
        <v>0</v>
      </c>
      <c r="I96" s="9">
        <v>0</v>
      </c>
      <c r="J96" s="9">
        <v>0</v>
      </c>
      <c r="K96" s="9">
        <v>133.01</v>
      </c>
      <c r="L96" s="9">
        <v>62016</v>
      </c>
      <c r="M96" s="9">
        <v>130</v>
      </c>
      <c r="N96" s="9">
        <v>0</v>
      </c>
      <c r="O96" s="9">
        <v>0</v>
      </c>
      <c r="P96" s="9">
        <v>0</v>
      </c>
      <c r="Q96" s="9">
        <v>0</v>
      </c>
      <c r="R96" s="9">
        <v>120</v>
      </c>
      <c r="S96" s="9">
        <v>15</v>
      </c>
      <c r="T96" s="9">
        <v>60</v>
      </c>
      <c r="U96" s="9">
        <v>0</v>
      </c>
      <c r="V96" s="9">
        <v>160</v>
      </c>
      <c r="W96" s="9">
        <v>0</v>
      </c>
      <c r="X96" s="9">
        <v>0</v>
      </c>
      <c r="Y96" s="9">
        <v>78174.570000000007</v>
      </c>
      <c r="Z96" s="9">
        <v>0</v>
      </c>
      <c r="AA96" s="9">
        <v>2</v>
      </c>
      <c r="AB96" s="9">
        <v>5250.91</v>
      </c>
      <c r="AC96" s="9">
        <v>25</v>
      </c>
      <c r="AD96" s="9">
        <v>20</v>
      </c>
      <c r="AE96" s="9">
        <v>10</v>
      </c>
      <c r="AF96" s="9">
        <v>12</v>
      </c>
      <c r="AG96" s="9">
        <v>2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147534.44</v>
      </c>
    </row>
    <row r="97" spans="1:47" x14ac:dyDescent="0.25">
      <c r="A97" s="48" t="s">
        <v>283</v>
      </c>
      <c r="B97" s="9">
        <v>0</v>
      </c>
      <c r="C97" s="9">
        <v>0</v>
      </c>
      <c r="D97" s="9">
        <v>184.12</v>
      </c>
      <c r="E97" s="9">
        <v>247.27</v>
      </c>
      <c r="F97" s="9">
        <v>0</v>
      </c>
      <c r="G97" s="9">
        <v>381</v>
      </c>
      <c r="H97" s="9">
        <v>31.36</v>
      </c>
      <c r="I97" s="9">
        <v>0</v>
      </c>
      <c r="J97" s="9">
        <v>0</v>
      </c>
      <c r="K97" s="9">
        <v>802.56</v>
      </c>
      <c r="L97" s="9">
        <v>206220</v>
      </c>
      <c r="M97" s="9">
        <v>14</v>
      </c>
      <c r="N97" s="9">
        <v>0</v>
      </c>
      <c r="O97" s="9">
        <v>0</v>
      </c>
      <c r="P97" s="9">
        <v>0</v>
      </c>
      <c r="Q97" s="9">
        <v>0</v>
      </c>
      <c r="R97" s="9">
        <v>181.56</v>
      </c>
      <c r="S97" s="9">
        <v>70</v>
      </c>
      <c r="T97" s="9">
        <v>0</v>
      </c>
      <c r="U97" s="9">
        <v>0</v>
      </c>
      <c r="V97" s="9">
        <v>60</v>
      </c>
      <c r="W97" s="9">
        <v>80</v>
      </c>
      <c r="X97" s="9">
        <v>0</v>
      </c>
      <c r="Y97" s="9">
        <v>176438.25</v>
      </c>
      <c r="Z97" s="9">
        <v>0</v>
      </c>
      <c r="AA97" s="9">
        <v>1</v>
      </c>
      <c r="AB97" s="9">
        <v>0</v>
      </c>
      <c r="AC97" s="9">
        <v>60</v>
      </c>
      <c r="AD97" s="9">
        <v>50</v>
      </c>
      <c r="AE97" s="9">
        <v>35</v>
      </c>
      <c r="AF97" s="9">
        <v>10</v>
      </c>
      <c r="AG97" s="9">
        <v>1</v>
      </c>
      <c r="AH97" s="9">
        <v>0</v>
      </c>
      <c r="AI97" s="9">
        <v>0</v>
      </c>
      <c r="AJ97" s="9">
        <v>0</v>
      </c>
      <c r="AK97" s="9">
        <v>1</v>
      </c>
      <c r="AL97" s="9">
        <v>0</v>
      </c>
      <c r="AM97" s="9">
        <v>0</v>
      </c>
      <c r="AN97" s="9">
        <v>0</v>
      </c>
      <c r="AO97" s="9">
        <v>0</v>
      </c>
      <c r="AP97" s="9">
        <v>2</v>
      </c>
      <c r="AQ97" s="9">
        <v>0</v>
      </c>
      <c r="AR97" s="9">
        <v>0</v>
      </c>
      <c r="AS97" s="9">
        <v>0</v>
      </c>
      <c r="AT97" s="9">
        <v>1</v>
      </c>
      <c r="AU97" s="9">
        <v>385456.16</v>
      </c>
    </row>
    <row r="98" spans="1:47" x14ac:dyDescent="0.25">
      <c r="A98" s="48" t="s">
        <v>285</v>
      </c>
      <c r="B98" s="9">
        <v>0</v>
      </c>
      <c r="C98" s="9">
        <v>68.489999999999995</v>
      </c>
      <c r="D98" s="9">
        <v>179.49</v>
      </c>
      <c r="E98" s="9">
        <v>0</v>
      </c>
      <c r="F98" s="9">
        <v>0</v>
      </c>
      <c r="G98" s="9">
        <v>339.97</v>
      </c>
      <c r="H98" s="9">
        <v>48.07</v>
      </c>
      <c r="I98" s="9">
        <v>0</v>
      </c>
      <c r="J98" s="9">
        <v>0</v>
      </c>
      <c r="K98" s="9">
        <v>138.15</v>
      </c>
      <c r="L98" s="9">
        <v>165388</v>
      </c>
      <c r="M98" s="9">
        <v>123</v>
      </c>
      <c r="N98" s="9">
        <v>0</v>
      </c>
      <c r="O98" s="9">
        <v>0</v>
      </c>
      <c r="P98" s="9">
        <v>0</v>
      </c>
      <c r="Q98" s="9">
        <v>11.34</v>
      </c>
      <c r="R98" s="9">
        <v>146</v>
      </c>
      <c r="S98" s="9">
        <v>188</v>
      </c>
      <c r="T98" s="9">
        <v>26</v>
      </c>
      <c r="U98" s="9">
        <v>0</v>
      </c>
      <c r="V98" s="9">
        <v>80264</v>
      </c>
      <c r="W98" s="9">
        <v>2</v>
      </c>
      <c r="X98" s="9">
        <v>0</v>
      </c>
      <c r="Y98" s="9">
        <v>147650.57</v>
      </c>
      <c r="Z98" s="9">
        <v>0</v>
      </c>
      <c r="AA98" s="9">
        <v>3</v>
      </c>
      <c r="AB98" s="9">
        <v>10</v>
      </c>
      <c r="AC98" s="9">
        <v>52</v>
      </c>
      <c r="AD98" s="9">
        <v>54</v>
      </c>
      <c r="AE98" s="9">
        <v>36</v>
      </c>
      <c r="AF98" s="9">
        <v>16</v>
      </c>
      <c r="AG98" s="9">
        <v>2</v>
      </c>
      <c r="AH98" s="9">
        <v>0</v>
      </c>
      <c r="AI98" s="9">
        <v>0</v>
      </c>
      <c r="AJ98" s="9">
        <v>0</v>
      </c>
      <c r="AK98" s="9">
        <v>1</v>
      </c>
      <c r="AL98" s="9">
        <v>0</v>
      </c>
      <c r="AM98" s="9">
        <v>0</v>
      </c>
      <c r="AN98" s="9">
        <v>0</v>
      </c>
      <c r="AO98" s="9">
        <v>0</v>
      </c>
      <c r="AP98" s="9">
        <v>25</v>
      </c>
      <c r="AQ98" s="9">
        <v>12</v>
      </c>
      <c r="AR98" s="9">
        <v>0</v>
      </c>
      <c r="AS98" s="9">
        <v>0</v>
      </c>
      <c r="AT98" s="9">
        <v>0</v>
      </c>
      <c r="AU98" s="9">
        <v>397138.81</v>
      </c>
    </row>
    <row r="99" spans="1:47" x14ac:dyDescent="0.25">
      <c r="A99" s="48" t="s">
        <v>287</v>
      </c>
      <c r="B99" s="9">
        <v>0</v>
      </c>
      <c r="C99" s="9">
        <v>36.74</v>
      </c>
      <c r="D99" s="9">
        <v>116.07</v>
      </c>
      <c r="E99" s="9">
        <v>0</v>
      </c>
      <c r="F99" s="9">
        <v>0</v>
      </c>
      <c r="G99" s="9">
        <v>370.13</v>
      </c>
      <c r="H99" s="9">
        <v>58.52</v>
      </c>
      <c r="I99" s="9">
        <v>0</v>
      </c>
      <c r="J99" s="9">
        <v>0</v>
      </c>
      <c r="K99" s="9">
        <v>1299.54</v>
      </c>
      <c r="L99" s="9">
        <v>164977</v>
      </c>
      <c r="M99" s="9">
        <v>0</v>
      </c>
      <c r="N99" s="9">
        <v>0</v>
      </c>
      <c r="O99" s="9">
        <v>0</v>
      </c>
      <c r="P99" s="9">
        <v>0</v>
      </c>
      <c r="Q99" s="9">
        <v>11.34</v>
      </c>
      <c r="R99" s="9">
        <v>41.14</v>
      </c>
      <c r="S99" s="9">
        <v>1</v>
      </c>
      <c r="T99" s="9">
        <v>20.8</v>
      </c>
      <c r="U99" s="9">
        <v>0</v>
      </c>
      <c r="V99" s="9">
        <v>80200</v>
      </c>
      <c r="W99" s="9">
        <v>0</v>
      </c>
      <c r="X99" s="9">
        <v>0</v>
      </c>
      <c r="Y99" s="9">
        <v>96268.65</v>
      </c>
      <c r="Z99" s="9">
        <v>0</v>
      </c>
      <c r="AA99" s="9">
        <v>1</v>
      </c>
      <c r="AB99" s="9">
        <v>0</v>
      </c>
      <c r="AC99" s="9">
        <v>10</v>
      </c>
      <c r="AD99" s="9">
        <v>10</v>
      </c>
      <c r="AE99" s="9">
        <v>10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9">
        <v>0</v>
      </c>
      <c r="AO99" s="9">
        <v>0</v>
      </c>
      <c r="AP99" s="9">
        <v>1</v>
      </c>
      <c r="AQ99" s="9">
        <v>0</v>
      </c>
      <c r="AR99" s="9">
        <v>0</v>
      </c>
      <c r="AS99" s="9">
        <v>0</v>
      </c>
      <c r="AT99" s="9">
        <v>0</v>
      </c>
      <c r="AU99" s="9">
        <v>344997.28</v>
      </c>
    </row>
    <row r="100" spans="1:47" x14ac:dyDescent="0.25">
      <c r="A100" s="48" t="s">
        <v>289</v>
      </c>
      <c r="B100" s="9">
        <v>0</v>
      </c>
      <c r="C100" s="9">
        <v>90.72</v>
      </c>
      <c r="D100" s="9">
        <v>211.01</v>
      </c>
      <c r="E100" s="9">
        <v>0</v>
      </c>
      <c r="F100" s="9">
        <v>0</v>
      </c>
      <c r="G100" s="9">
        <v>348.59</v>
      </c>
      <c r="H100" s="9">
        <v>44</v>
      </c>
      <c r="I100" s="9">
        <v>0</v>
      </c>
      <c r="J100" s="9">
        <v>0</v>
      </c>
      <c r="K100" s="9">
        <v>91.86</v>
      </c>
      <c r="L100" s="9">
        <v>330052</v>
      </c>
      <c r="M100" s="9">
        <v>21</v>
      </c>
      <c r="N100" s="9">
        <v>34.020000000000003</v>
      </c>
      <c r="O100" s="9">
        <v>103.82</v>
      </c>
      <c r="P100" s="9">
        <v>30</v>
      </c>
      <c r="Q100" s="9">
        <v>0</v>
      </c>
      <c r="R100" s="9">
        <v>43</v>
      </c>
      <c r="S100" s="9">
        <v>1</v>
      </c>
      <c r="T100" s="9">
        <v>0</v>
      </c>
      <c r="U100" s="9">
        <v>0</v>
      </c>
      <c r="V100" s="9">
        <v>114097.57</v>
      </c>
      <c r="W100" s="9">
        <v>20976</v>
      </c>
      <c r="X100" s="9">
        <v>0</v>
      </c>
      <c r="Y100" s="9">
        <v>146.58000000000001</v>
      </c>
      <c r="Z100" s="9">
        <v>0</v>
      </c>
      <c r="AA100" s="9">
        <v>28</v>
      </c>
      <c r="AB100" s="9">
        <v>6</v>
      </c>
      <c r="AC100" s="9">
        <v>12</v>
      </c>
      <c r="AD100" s="9">
        <v>20500</v>
      </c>
      <c r="AE100" s="9">
        <v>0</v>
      </c>
      <c r="AF100" s="9">
        <v>488510.76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9">
        <v>0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20500</v>
      </c>
      <c r="AU100" s="9">
        <v>488510.76</v>
      </c>
    </row>
    <row r="101" spans="1:47" x14ac:dyDescent="0.25">
      <c r="A101" s="48" t="s">
        <v>291</v>
      </c>
      <c r="B101" s="9">
        <v>0</v>
      </c>
      <c r="C101" s="9">
        <v>0</v>
      </c>
      <c r="D101" s="9">
        <v>13820.18</v>
      </c>
      <c r="E101" s="9">
        <v>23</v>
      </c>
      <c r="F101" s="9">
        <v>0</v>
      </c>
      <c r="G101" s="9">
        <v>181.44</v>
      </c>
      <c r="H101" s="9">
        <v>0</v>
      </c>
      <c r="I101" s="9">
        <v>0</v>
      </c>
      <c r="J101" s="9">
        <v>0</v>
      </c>
      <c r="K101" s="9">
        <v>852.12</v>
      </c>
      <c r="L101" s="9">
        <v>412590</v>
      </c>
      <c r="M101" s="9">
        <v>3</v>
      </c>
      <c r="N101" s="9">
        <v>0</v>
      </c>
      <c r="O101" s="9">
        <v>0</v>
      </c>
      <c r="P101" s="9">
        <v>8.5</v>
      </c>
      <c r="Q101" s="9">
        <v>17.03</v>
      </c>
      <c r="R101" s="9">
        <v>42.01</v>
      </c>
      <c r="S101" s="9">
        <v>2</v>
      </c>
      <c r="T101" s="9">
        <v>0</v>
      </c>
      <c r="U101" s="9">
        <v>0</v>
      </c>
      <c r="V101" s="9">
        <v>2</v>
      </c>
      <c r="W101" s="9">
        <v>0</v>
      </c>
      <c r="X101" s="9">
        <v>0</v>
      </c>
      <c r="Y101" s="9">
        <v>139049.14000000001</v>
      </c>
      <c r="Z101" s="9">
        <v>0</v>
      </c>
      <c r="AA101" s="9">
        <v>0</v>
      </c>
      <c r="AB101" s="9">
        <v>0</v>
      </c>
      <c r="AC101" s="9">
        <v>15</v>
      </c>
      <c r="AD101" s="9">
        <v>20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9"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50110</v>
      </c>
      <c r="AU101" s="9">
        <v>618615.92000000004</v>
      </c>
    </row>
    <row r="102" spans="1:47" x14ac:dyDescent="0.25">
      <c r="A102" s="48" t="s">
        <v>293</v>
      </c>
      <c r="B102" s="9">
        <v>0</v>
      </c>
      <c r="C102" s="9">
        <v>22.68</v>
      </c>
      <c r="D102" s="9">
        <v>71.09</v>
      </c>
      <c r="E102" s="9">
        <v>69286.3</v>
      </c>
      <c r="F102" s="9">
        <v>0</v>
      </c>
      <c r="G102" s="9">
        <v>232.81</v>
      </c>
      <c r="H102" s="9">
        <v>57.16</v>
      </c>
      <c r="I102" s="9">
        <v>0</v>
      </c>
      <c r="J102" s="9">
        <v>0</v>
      </c>
      <c r="K102" s="9">
        <v>259.08999999999997</v>
      </c>
      <c r="L102" s="9">
        <v>330202</v>
      </c>
      <c r="M102" s="9">
        <v>12</v>
      </c>
      <c r="N102" s="9">
        <v>0</v>
      </c>
      <c r="O102" s="9">
        <v>0</v>
      </c>
      <c r="P102" s="9">
        <v>0</v>
      </c>
      <c r="Q102" s="9">
        <v>0</v>
      </c>
      <c r="R102" s="9">
        <v>56.01</v>
      </c>
      <c r="S102" s="9">
        <v>100</v>
      </c>
      <c r="T102" s="9">
        <v>0</v>
      </c>
      <c r="U102" s="9">
        <v>0</v>
      </c>
      <c r="V102" s="9">
        <v>47</v>
      </c>
      <c r="W102" s="9">
        <v>2</v>
      </c>
      <c r="X102" s="9">
        <v>0</v>
      </c>
      <c r="Y102" s="9">
        <v>151544.71</v>
      </c>
      <c r="Z102" s="9">
        <v>0</v>
      </c>
      <c r="AA102" s="9">
        <v>3</v>
      </c>
      <c r="AB102" s="9">
        <v>0</v>
      </c>
      <c r="AC102" s="9">
        <v>22</v>
      </c>
      <c r="AD102" s="9">
        <v>24</v>
      </c>
      <c r="AE102" s="9">
        <v>12</v>
      </c>
      <c r="AF102" s="9">
        <v>11</v>
      </c>
      <c r="AG102" s="9">
        <v>2</v>
      </c>
      <c r="AH102" s="9">
        <v>0</v>
      </c>
      <c r="AI102" s="9">
        <v>0</v>
      </c>
      <c r="AJ102" s="9">
        <v>0</v>
      </c>
      <c r="AK102" s="9">
        <v>2</v>
      </c>
      <c r="AL102" s="9">
        <v>0</v>
      </c>
      <c r="AM102" s="9">
        <v>0</v>
      </c>
      <c r="AN102" s="9"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33340</v>
      </c>
      <c r="AU102" s="9">
        <v>586142.87</v>
      </c>
    </row>
    <row r="103" spans="1:47" x14ac:dyDescent="0.25">
      <c r="A103" s="48" t="s">
        <v>297</v>
      </c>
      <c r="B103" s="9">
        <v>0</v>
      </c>
      <c r="C103" s="9">
        <v>52.62</v>
      </c>
      <c r="D103" s="9">
        <v>70.489999999999995</v>
      </c>
      <c r="E103" s="9">
        <v>214.42</v>
      </c>
      <c r="F103" s="9">
        <v>0</v>
      </c>
      <c r="G103" s="9">
        <v>465.16</v>
      </c>
      <c r="H103" s="9">
        <v>102.51</v>
      </c>
      <c r="I103" s="9">
        <v>0</v>
      </c>
      <c r="J103" s="9">
        <v>0</v>
      </c>
      <c r="K103" s="9">
        <v>281.45999999999998</v>
      </c>
      <c r="L103" s="9">
        <v>164976</v>
      </c>
      <c r="M103" s="9">
        <v>10</v>
      </c>
      <c r="N103" s="9">
        <v>0</v>
      </c>
      <c r="O103" s="9">
        <v>0</v>
      </c>
      <c r="P103" s="9">
        <v>0</v>
      </c>
      <c r="Q103" s="9">
        <v>34.020000000000003</v>
      </c>
      <c r="R103" s="9">
        <v>82.87</v>
      </c>
      <c r="S103" s="9">
        <v>0</v>
      </c>
      <c r="T103" s="9">
        <v>0</v>
      </c>
      <c r="U103" s="9">
        <v>0</v>
      </c>
      <c r="V103" s="9">
        <v>20045</v>
      </c>
      <c r="W103" s="9">
        <v>0</v>
      </c>
      <c r="X103" s="9">
        <v>0</v>
      </c>
      <c r="Y103" s="9">
        <v>117146.28</v>
      </c>
      <c r="Z103" s="9">
        <v>0</v>
      </c>
      <c r="AA103" s="9">
        <v>0</v>
      </c>
      <c r="AB103" s="9">
        <v>45.36</v>
      </c>
      <c r="AC103" s="9">
        <v>9</v>
      </c>
      <c r="AD103" s="9">
        <v>0</v>
      </c>
      <c r="AE103" s="9">
        <v>0</v>
      </c>
      <c r="AF103" s="9">
        <v>10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9"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303931.74</v>
      </c>
    </row>
    <row r="104" spans="1:47" x14ac:dyDescent="0.25">
      <c r="A104" s="48" t="s">
        <v>299</v>
      </c>
      <c r="B104" s="9">
        <v>0</v>
      </c>
      <c r="C104" s="9">
        <v>22.68</v>
      </c>
      <c r="D104" s="9">
        <v>135.15</v>
      </c>
      <c r="E104" s="9">
        <v>10446.950000000001</v>
      </c>
      <c r="F104" s="9">
        <v>0</v>
      </c>
      <c r="G104" s="9">
        <v>314.68</v>
      </c>
      <c r="H104" s="9">
        <v>0</v>
      </c>
      <c r="I104" s="9">
        <v>0</v>
      </c>
      <c r="J104" s="9">
        <v>0</v>
      </c>
      <c r="K104" s="9">
        <v>41.8</v>
      </c>
      <c r="L104" s="9">
        <v>226996.41</v>
      </c>
      <c r="M104" s="9">
        <v>12</v>
      </c>
      <c r="N104" s="9">
        <v>0</v>
      </c>
      <c r="O104" s="9">
        <v>0</v>
      </c>
      <c r="P104" s="9">
        <v>0</v>
      </c>
      <c r="Q104" s="9">
        <v>0</v>
      </c>
      <c r="R104" s="9">
        <v>176.51</v>
      </c>
      <c r="S104" s="9">
        <v>101</v>
      </c>
      <c r="T104" s="9">
        <v>0</v>
      </c>
      <c r="U104" s="9">
        <v>0</v>
      </c>
      <c r="V104" s="9">
        <v>48</v>
      </c>
      <c r="W104" s="9">
        <v>2</v>
      </c>
      <c r="X104" s="9">
        <v>1</v>
      </c>
      <c r="Y104" s="9">
        <v>155578.09</v>
      </c>
      <c r="Z104" s="9">
        <v>0</v>
      </c>
      <c r="AA104" s="9">
        <v>4</v>
      </c>
      <c r="AB104" s="9">
        <v>91.72</v>
      </c>
      <c r="AC104" s="9">
        <v>41</v>
      </c>
      <c r="AD104" s="9">
        <v>21</v>
      </c>
      <c r="AE104" s="9">
        <v>31</v>
      </c>
      <c r="AF104" s="9">
        <v>13</v>
      </c>
      <c r="AG104" s="9">
        <v>3</v>
      </c>
      <c r="AH104" s="9">
        <v>0</v>
      </c>
      <c r="AI104" s="9">
        <v>0</v>
      </c>
      <c r="AJ104" s="9">
        <v>0</v>
      </c>
      <c r="AK104" s="9">
        <v>1</v>
      </c>
      <c r="AL104" s="9">
        <v>0</v>
      </c>
      <c r="AM104" s="9">
        <v>0</v>
      </c>
      <c r="AN104" s="9">
        <v>0</v>
      </c>
      <c r="AO104" s="9">
        <v>0</v>
      </c>
      <c r="AP104" s="9">
        <v>3</v>
      </c>
      <c r="AQ104" s="9">
        <v>0</v>
      </c>
      <c r="AR104" s="9">
        <v>0</v>
      </c>
      <c r="AS104" s="9">
        <v>0</v>
      </c>
      <c r="AT104" s="9">
        <v>1</v>
      </c>
      <c r="AU104" s="9">
        <v>395116.21</v>
      </c>
    </row>
    <row r="105" spans="1:47" x14ac:dyDescent="0.25">
      <c r="A105" s="48" t="s">
        <v>301</v>
      </c>
      <c r="B105" s="9">
        <v>0</v>
      </c>
      <c r="C105" s="9">
        <v>71.22</v>
      </c>
      <c r="D105" s="9">
        <v>153.9</v>
      </c>
      <c r="E105" s="9">
        <v>164.05</v>
      </c>
      <c r="F105" s="9">
        <v>0</v>
      </c>
      <c r="G105" s="9">
        <v>569.96</v>
      </c>
      <c r="H105" s="9">
        <v>83.46</v>
      </c>
      <c r="I105" s="9">
        <v>0</v>
      </c>
      <c r="J105" s="9">
        <v>0</v>
      </c>
      <c r="K105" s="9">
        <v>228.08</v>
      </c>
      <c r="L105" s="9">
        <v>309431.09999999998</v>
      </c>
      <c r="M105" s="9">
        <v>12</v>
      </c>
      <c r="N105" s="9">
        <v>0</v>
      </c>
      <c r="O105" s="9">
        <v>0</v>
      </c>
      <c r="P105" s="9">
        <v>0</v>
      </c>
      <c r="Q105" s="9">
        <v>0</v>
      </c>
      <c r="R105" s="9">
        <v>85</v>
      </c>
      <c r="S105" s="9">
        <v>105</v>
      </c>
      <c r="T105" s="9">
        <v>0</v>
      </c>
      <c r="U105" s="9">
        <v>0</v>
      </c>
      <c r="V105" s="9">
        <v>47</v>
      </c>
      <c r="W105" s="9">
        <v>1</v>
      </c>
      <c r="X105" s="9">
        <v>0</v>
      </c>
      <c r="Y105" s="9">
        <v>113302</v>
      </c>
      <c r="Z105" s="9">
        <v>0</v>
      </c>
      <c r="AA105" s="9">
        <v>1</v>
      </c>
      <c r="AB105" s="9">
        <v>0</v>
      </c>
      <c r="AC105" s="9">
        <v>36</v>
      </c>
      <c r="AD105" s="9">
        <v>36</v>
      </c>
      <c r="AE105" s="9">
        <v>20</v>
      </c>
      <c r="AF105" s="9">
        <v>9</v>
      </c>
      <c r="AG105" s="9">
        <v>1</v>
      </c>
      <c r="AH105" s="9">
        <v>0</v>
      </c>
      <c r="AI105" s="9">
        <v>0</v>
      </c>
      <c r="AJ105" s="9">
        <v>0</v>
      </c>
      <c r="AK105" s="9">
        <v>1</v>
      </c>
      <c r="AL105" s="9">
        <v>0</v>
      </c>
      <c r="AM105" s="9">
        <v>0</v>
      </c>
      <c r="AN105" s="9"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425536.89</v>
      </c>
    </row>
    <row r="106" spans="1:47" ht="15.75" thickBot="1" x14ac:dyDescent="0.3">
      <c r="A106" s="48" t="s">
        <v>304</v>
      </c>
      <c r="B106" s="9">
        <v>0</v>
      </c>
      <c r="C106" s="9">
        <v>45.36</v>
      </c>
      <c r="D106" s="9">
        <v>72.540000000000006</v>
      </c>
      <c r="E106" s="9">
        <v>0</v>
      </c>
      <c r="F106" s="9">
        <v>0</v>
      </c>
      <c r="G106" s="9">
        <v>768.73</v>
      </c>
      <c r="H106" s="9">
        <v>142.88</v>
      </c>
      <c r="I106" s="9">
        <v>0</v>
      </c>
      <c r="J106" s="9">
        <v>0</v>
      </c>
      <c r="K106" s="9">
        <v>483.14</v>
      </c>
      <c r="L106" s="9">
        <v>288711</v>
      </c>
      <c r="M106" s="9">
        <v>10</v>
      </c>
      <c r="N106" s="9">
        <v>0</v>
      </c>
      <c r="O106" s="9">
        <v>0</v>
      </c>
      <c r="P106" s="9">
        <v>0</v>
      </c>
      <c r="Q106" s="9">
        <v>8.52</v>
      </c>
      <c r="R106" s="9">
        <v>147.01</v>
      </c>
      <c r="S106" s="9">
        <v>0</v>
      </c>
      <c r="T106" s="9">
        <v>0</v>
      </c>
      <c r="U106" s="9">
        <v>0</v>
      </c>
      <c r="V106" s="9">
        <v>145</v>
      </c>
      <c r="W106" s="9">
        <v>0</v>
      </c>
      <c r="X106" s="9">
        <v>0</v>
      </c>
      <c r="Y106" s="9">
        <v>149901</v>
      </c>
      <c r="Z106" s="9">
        <v>0</v>
      </c>
      <c r="AA106" s="9">
        <v>0</v>
      </c>
      <c r="AB106" s="9">
        <v>45.36</v>
      </c>
      <c r="AC106" s="9">
        <v>20</v>
      </c>
      <c r="AD106" s="9">
        <v>10</v>
      </c>
      <c r="AE106" s="9">
        <v>0</v>
      </c>
      <c r="AF106" s="9">
        <v>10</v>
      </c>
      <c r="AG106" s="9">
        <v>0</v>
      </c>
      <c r="AH106" s="9">
        <v>0</v>
      </c>
      <c r="AI106" s="9">
        <v>0</v>
      </c>
      <c r="AJ106" s="9">
        <v>0</v>
      </c>
      <c r="AK106" s="9">
        <v>2</v>
      </c>
      <c r="AL106" s="9">
        <v>0</v>
      </c>
      <c r="AM106" s="9">
        <v>0</v>
      </c>
      <c r="AN106" s="9">
        <v>11500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453063.28</v>
      </c>
    </row>
    <row r="107" spans="1:47" ht="15.75" thickTop="1" x14ac:dyDescent="0.25">
      <c r="A107" s="63"/>
      <c r="B107" s="40">
        <f t="shared" ref="B107:AU107" si="7">SUBTOTAL(109,B95:B106)</f>
        <v>0</v>
      </c>
      <c r="C107" s="40">
        <f t="shared" si="7"/>
        <v>783.16</v>
      </c>
      <c r="D107" s="40">
        <f t="shared" si="7"/>
        <v>15281.53</v>
      </c>
      <c r="E107" s="40">
        <f t="shared" si="7"/>
        <v>80575.47</v>
      </c>
      <c r="F107" s="40">
        <f t="shared" si="7"/>
        <v>0</v>
      </c>
      <c r="G107" s="40">
        <f t="shared" si="7"/>
        <v>4590.84</v>
      </c>
      <c r="H107" s="40">
        <f t="shared" si="7"/>
        <v>567.96</v>
      </c>
      <c r="I107" s="40">
        <f t="shared" si="7"/>
        <v>0</v>
      </c>
      <c r="J107" s="40">
        <f t="shared" si="7"/>
        <v>0</v>
      </c>
      <c r="K107" s="40">
        <f t="shared" si="7"/>
        <v>5477.5200000000013</v>
      </c>
      <c r="L107" s="40">
        <f t="shared" si="7"/>
        <v>2888401.5100000002</v>
      </c>
      <c r="M107" s="40">
        <f t="shared" si="7"/>
        <v>357</v>
      </c>
      <c r="N107" s="40">
        <f t="shared" si="7"/>
        <v>34.020000000000003</v>
      </c>
      <c r="O107" s="40">
        <f t="shared" si="7"/>
        <v>103.82</v>
      </c>
      <c r="P107" s="40">
        <f t="shared" si="7"/>
        <v>38.5</v>
      </c>
      <c r="Q107" s="40">
        <f t="shared" si="7"/>
        <v>82.25</v>
      </c>
      <c r="R107" s="40">
        <f t="shared" si="7"/>
        <v>1211.1099999999999</v>
      </c>
      <c r="S107" s="40">
        <f t="shared" si="7"/>
        <v>583</v>
      </c>
      <c r="T107" s="40">
        <f t="shared" si="7"/>
        <v>106.8</v>
      </c>
      <c r="U107" s="40">
        <f t="shared" si="7"/>
        <v>0</v>
      </c>
      <c r="V107" s="40">
        <f t="shared" si="7"/>
        <v>302299.86</v>
      </c>
      <c r="W107" s="40">
        <f t="shared" si="7"/>
        <v>21063</v>
      </c>
      <c r="X107" s="40">
        <f t="shared" si="7"/>
        <v>1</v>
      </c>
      <c r="Y107" s="40">
        <f t="shared" si="7"/>
        <v>1428489.1199999999</v>
      </c>
      <c r="Z107" s="40">
        <f t="shared" si="7"/>
        <v>0</v>
      </c>
      <c r="AA107" s="40">
        <f t="shared" si="7"/>
        <v>71183</v>
      </c>
      <c r="AB107" s="40">
        <f t="shared" si="7"/>
        <v>8074.3499999999995</v>
      </c>
      <c r="AC107" s="40">
        <f t="shared" si="7"/>
        <v>312</v>
      </c>
      <c r="AD107" s="40">
        <f t="shared" si="7"/>
        <v>20745</v>
      </c>
      <c r="AE107" s="40">
        <f t="shared" si="7"/>
        <v>154</v>
      </c>
      <c r="AF107" s="40">
        <f t="shared" si="7"/>
        <v>488611.76</v>
      </c>
      <c r="AG107" s="40">
        <f t="shared" si="7"/>
        <v>11</v>
      </c>
      <c r="AH107" s="40">
        <f t="shared" si="7"/>
        <v>0</v>
      </c>
      <c r="AI107" s="40">
        <f t="shared" si="7"/>
        <v>0</v>
      </c>
      <c r="AJ107" s="40">
        <f t="shared" si="7"/>
        <v>0</v>
      </c>
      <c r="AK107" s="40">
        <f t="shared" si="7"/>
        <v>8</v>
      </c>
      <c r="AL107" s="40">
        <f t="shared" si="7"/>
        <v>0</v>
      </c>
      <c r="AM107" s="40">
        <f t="shared" si="7"/>
        <v>0</v>
      </c>
      <c r="AN107" s="40">
        <f t="shared" si="7"/>
        <v>11500</v>
      </c>
      <c r="AO107" s="40">
        <f t="shared" si="7"/>
        <v>0</v>
      </c>
      <c r="AP107" s="40">
        <f t="shared" si="7"/>
        <v>31</v>
      </c>
      <c r="AQ107" s="40">
        <f t="shared" si="7"/>
        <v>12</v>
      </c>
      <c r="AR107" s="40">
        <f t="shared" si="7"/>
        <v>0</v>
      </c>
      <c r="AS107" s="40">
        <f t="shared" si="7"/>
        <v>0</v>
      </c>
      <c r="AT107" s="40">
        <f t="shared" si="7"/>
        <v>103952</v>
      </c>
      <c r="AU107" s="13">
        <f t="shared" si="7"/>
        <v>4959091.41</v>
      </c>
    </row>
    <row r="108" spans="1:47" x14ac:dyDescent="0.25">
      <c r="A108" s="48" t="s">
        <v>307</v>
      </c>
      <c r="B108" s="9">
        <v>0</v>
      </c>
      <c r="C108" s="9">
        <v>0</v>
      </c>
      <c r="D108" s="9">
        <v>42.43</v>
      </c>
      <c r="E108" s="9">
        <v>0</v>
      </c>
      <c r="F108" s="9">
        <v>0</v>
      </c>
      <c r="G108" s="9">
        <v>0</v>
      </c>
      <c r="H108" s="9">
        <v>493.29</v>
      </c>
      <c r="I108" s="9">
        <v>11.34</v>
      </c>
      <c r="J108" s="9">
        <v>0</v>
      </c>
      <c r="K108" s="9">
        <v>53.85</v>
      </c>
      <c r="L108" s="9">
        <v>185889.38</v>
      </c>
      <c r="M108" s="9">
        <v>20</v>
      </c>
      <c r="N108" s="9">
        <v>0</v>
      </c>
      <c r="O108" s="9">
        <v>0</v>
      </c>
      <c r="P108" s="9">
        <v>0</v>
      </c>
      <c r="Q108" s="9">
        <v>17.02</v>
      </c>
      <c r="R108" s="9">
        <v>199.02</v>
      </c>
      <c r="S108" s="9">
        <v>11</v>
      </c>
      <c r="T108" s="9">
        <v>0</v>
      </c>
      <c r="U108" s="9">
        <v>0</v>
      </c>
      <c r="V108" s="9">
        <v>58</v>
      </c>
      <c r="W108" s="9">
        <v>0</v>
      </c>
      <c r="X108" s="9">
        <v>0</v>
      </c>
      <c r="Y108" s="9">
        <v>130203</v>
      </c>
      <c r="Z108" s="9">
        <v>0</v>
      </c>
      <c r="AA108" s="9">
        <v>2268</v>
      </c>
      <c r="AB108" s="9">
        <v>10</v>
      </c>
      <c r="AC108" s="9">
        <v>45</v>
      </c>
      <c r="AD108" s="9">
        <v>45</v>
      </c>
      <c r="AE108" s="9">
        <v>45</v>
      </c>
      <c r="AF108" s="9">
        <v>8</v>
      </c>
      <c r="AG108" s="9">
        <v>0</v>
      </c>
      <c r="AH108" s="9">
        <v>0</v>
      </c>
      <c r="AI108" s="9">
        <v>0</v>
      </c>
      <c r="AJ108" s="9">
        <v>914.95</v>
      </c>
      <c r="AK108" s="9">
        <v>0</v>
      </c>
      <c r="AL108" s="9">
        <v>0</v>
      </c>
      <c r="AM108" s="9">
        <v>0</v>
      </c>
      <c r="AN108" s="9">
        <v>0</v>
      </c>
      <c r="AO108" s="9">
        <v>0</v>
      </c>
      <c r="AP108" s="9">
        <v>10</v>
      </c>
      <c r="AQ108" s="9">
        <v>0</v>
      </c>
      <c r="AR108" s="9">
        <v>0</v>
      </c>
      <c r="AS108" s="9">
        <v>0</v>
      </c>
      <c r="AT108" s="9">
        <v>0</v>
      </c>
      <c r="AU108" s="9">
        <v>320344.28000000003</v>
      </c>
    </row>
    <row r="109" spans="1:47" x14ac:dyDescent="0.25">
      <c r="A109" s="48" t="s">
        <v>309</v>
      </c>
      <c r="B109" s="9">
        <v>0</v>
      </c>
      <c r="C109" s="9">
        <v>0</v>
      </c>
      <c r="D109" s="9">
        <v>22.58</v>
      </c>
      <c r="E109" s="9">
        <v>300.62</v>
      </c>
      <c r="F109" s="9">
        <v>0</v>
      </c>
      <c r="G109" s="9">
        <v>134.72</v>
      </c>
      <c r="H109" s="9">
        <v>0</v>
      </c>
      <c r="I109" s="9">
        <v>0</v>
      </c>
      <c r="J109" s="9">
        <v>0</v>
      </c>
      <c r="K109" s="9">
        <v>158.69999999999999</v>
      </c>
      <c r="L109" s="9">
        <v>165176</v>
      </c>
      <c r="M109" s="9">
        <v>10</v>
      </c>
      <c r="N109" s="9">
        <v>0</v>
      </c>
      <c r="O109" s="9">
        <v>0</v>
      </c>
      <c r="P109" s="9">
        <v>0</v>
      </c>
      <c r="Q109" s="9">
        <v>8.5</v>
      </c>
      <c r="R109" s="9">
        <v>97</v>
      </c>
      <c r="S109" s="9">
        <v>2</v>
      </c>
      <c r="T109" s="9">
        <v>0</v>
      </c>
      <c r="U109" s="9">
        <v>0</v>
      </c>
      <c r="V109" s="9">
        <v>30</v>
      </c>
      <c r="W109" s="9">
        <v>0</v>
      </c>
      <c r="X109" s="9">
        <v>0</v>
      </c>
      <c r="Y109" s="9">
        <v>100341</v>
      </c>
      <c r="Z109" s="9">
        <v>0</v>
      </c>
      <c r="AA109" s="9">
        <v>0</v>
      </c>
      <c r="AB109" s="9">
        <v>0</v>
      </c>
      <c r="AC109" s="9">
        <v>7</v>
      </c>
      <c r="AD109" s="9">
        <v>20</v>
      </c>
      <c r="AE109" s="9">
        <v>0</v>
      </c>
      <c r="AF109" s="9">
        <v>8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9"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3000</v>
      </c>
      <c r="AU109" s="9">
        <v>269316.12</v>
      </c>
    </row>
    <row r="110" spans="1:47" x14ac:dyDescent="0.25">
      <c r="A110" s="48" t="s">
        <v>311</v>
      </c>
      <c r="B110" s="9">
        <v>0</v>
      </c>
      <c r="C110" s="9">
        <v>0</v>
      </c>
      <c r="D110" s="9">
        <v>182.82</v>
      </c>
      <c r="E110" s="9">
        <v>0</v>
      </c>
      <c r="F110" s="9">
        <v>0</v>
      </c>
      <c r="G110" s="9">
        <v>433.87</v>
      </c>
      <c r="H110" s="9">
        <v>0</v>
      </c>
      <c r="I110" s="9">
        <v>0</v>
      </c>
      <c r="J110" s="9">
        <v>0</v>
      </c>
      <c r="K110" s="9">
        <v>127.07</v>
      </c>
      <c r="L110" s="9">
        <v>210583.82</v>
      </c>
      <c r="M110" s="9">
        <v>14</v>
      </c>
      <c r="N110" s="9">
        <v>0</v>
      </c>
      <c r="O110" s="9">
        <v>0</v>
      </c>
      <c r="P110" s="9">
        <v>25.51</v>
      </c>
      <c r="Q110" s="9">
        <v>15.58</v>
      </c>
      <c r="R110" s="9">
        <v>199.02</v>
      </c>
      <c r="S110" s="9">
        <v>184</v>
      </c>
      <c r="T110" s="9">
        <v>2</v>
      </c>
      <c r="U110" s="9">
        <v>0</v>
      </c>
      <c r="V110" s="9">
        <v>70</v>
      </c>
      <c r="W110" s="9">
        <v>0</v>
      </c>
      <c r="X110" s="9">
        <v>0</v>
      </c>
      <c r="Y110" s="9">
        <v>145724.35</v>
      </c>
      <c r="Z110" s="9">
        <v>0</v>
      </c>
      <c r="AA110" s="9">
        <v>3</v>
      </c>
      <c r="AB110" s="9">
        <v>14</v>
      </c>
      <c r="AC110" s="9">
        <v>94</v>
      </c>
      <c r="AD110" s="9">
        <v>101</v>
      </c>
      <c r="AE110" s="9">
        <v>77</v>
      </c>
      <c r="AF110" s="9">
        <v>11</v>
      </c>
      <c r="AG110" s="9">
        <v>3920</v>
      </c>
      <c r="AH110" s="9">
        <v>0</v>
      </c>
      <c r="AI110" s="9">
        <v>0</v>
      </c>
      <c r="AJ110" s="9">
        <v>0</v>
      </c>
      <c r="AK110" s="9">
        <v>2</v>
      </c>
      <c r="AL110" s="9">
        <v>0</v>
      </c>
      <c r="AM110" s="9">
        <v>0</v>
      </c>
      <c r="AN110" s="9">
        <v>3456</v>
      </c>
      <c r="AO110" s="9">
        <v>0</v>
      </c>
      <c r="AP110" s="9">
        <v>3</v>
      </c>
      <c r="AQ110" s="9">
        <v>0</v>
      </c>
      <c r="AR110" s="9">
        <v>0</v>
      </c>
      <c r="AS110" s="9">
        <v>0</v>
      </c>
      <c r="AT110" s="9">
        <v>15270</v>
      </c>
      <c r="AU110" s="9">
        <v>380513.04</v>
      </c>
    </row>
    <row r="111" spans="1:47" x14ac:dyDescent="0.25">
      <c r="A111" s="48" t="s">
        <v>317</v>
      </c>
      <c r="B111" s="9">
        <v>22.68</v>
      </c>
      <c r="C111" s="9">
        <v>86.1</v>
      </c>
      <c r="D111" s="9">
        <v>0</v>
      </c>
      <c r="E111" s="9">
        <v>0</v>
      </c>
      <c r="F111" s="9">
        <v>241.76</v>
      </c>
      <c r="G111" s="9">
        <v>65.319999999999993</v>
      </c>
      <c r="H111" s="9">
        <v>0</v>
      </c>
      <c r="I111" s="9">
        <v>0</v>
      </c>
      <c r="J111" s="9">
        <v>123.05</v>
      </c>
      <c r="K111" s="9">
        <v>82763</v>
      </c>
      <c r="L111" s="9">
        <v>132</v>
      </c>
      <c r="M111" s="9">
        <v>0</v>
      </c>
      <c r="N111" s="9">
        <v>0</v>
      </c>
      <c r="O111" s="9">
        <v>79.37</v>
      </c>
      <c r="P111" s="9">
        <v>31.18</v>
      </c>
      <c r="Q111" s="9">
        <v>113.5</v>
      </c>
      <c r="R111" s="9">
        <v>180</v>
      </c>
      <c r="S111" s="9">
        <v>0</v>
      </c>
      <c r="T111" s="9">
        <v>0</v>
      </c>
      <c r="U111" s="9">
        <v>225</v>
      </c>
      <c r="V111" s="9">
        <v>0</v>
      </c>
      <c r="W111" s="9">
        <v>0</v>
      </c>
      <c r="X111" s="9">
        <v>62900</v>
      </c>
      <c r="Y111" s="9">
        <v>0</v>
      </c>
      <c r="Z111" s="9">
        <v>39</v>
      </c>
      <c r="AA111" s="9">
        <v>48.63</v>
      </c>
      <c r="AB111" s="9">
        <v>78</v>
      </c>
      <c r="AC111" s="9">
        <v>70</v>
      </c>
      <c r="AD111" s="9">
        <v>80</v>
      </c>
      <c r="AE111" s="9">
        <v>90</v>
      </c>
      <c r="AF111" s="9">
        <v>79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9">
        <v>0</v>
      </c>
      <c r="AO111" s="9">
        <v>76</v>
      </c>
      <c r="AP111" s="9">
        <v>0</v>
      </c>
      <c r="AQ111" s="9">
        <v>0</v>
      </c>
      <c r="AR111" s="9">
        <v>0</v>
      </c>
      <c r="AS111" s="9">
        <v>438</v>
      </c>
      <c r="AT111" s="9">
        <v>147961.59</v>
      </c>
      <c r="AU111" s="9">
        <v>295923.18</v>
      </c>
    </row>
    <row r="112" spans="1:47" x14ac:dyDescent="0.25">
      <c r="A112" s="48" t="s">
        <v>457</v>
      </c>
      <c r="B112" s="9">
        <v>0</v>
      </c>
      <c r="C112" s="9">
        <v>0</v>
      </c>
      <c r="D112" s="9">
        <v>0</v>
      </c>
      <c r="E112" s="9">
        <v>0</v>
      </c>
      <c r="F112" s="9">
        <v>0</v>
      </c>
      <c r="G112" s="9">
        <v>402.56</v>
      </c>
      <c r="H112" s="9">
        <v>11.34</v>
      </c>
      <c r="I112" s="9">
        <v>0</v>
      </c>
      <c r="J112" s="9">
        <v>0</v>
      </c>
      <c r="K112" s="9">
        <v>53.87</v>
      </c>
      <c r="L112" s="9">
        <v>61866</v>
      </c>
      <c r="M112" s="9">
        <v>10</v>
      </c>
      <c r="N112" s="9">
        <v>0</v>
      </c>
      <c r="O112" s="9">
        <v>0</v>
      </c>
      <c r="P112" s="9">
        <v>68.040000000000006</v>
      </c>
      <c r="Q112" s="9">
        <v>8.51</v>
      </c>
      <c r="R112" s="9">
        <v>95.35</v>
      </c>
      <c r="S112" s="9">
        <v>0</v>
      </c>
      <c r="T112" s="9">
        <v>0</v>
      </c>
      <c r="U112" s="9">
        <v>500</v>
      </c>
      <c r="V112" s="9">
        <v>45</v>
      </c>
      <c r="W112" s="9">
        <v>0</v>
      </c>
      <c r="X112" s="9">
        <v>0</v>
      </c>
      <c r="Y112" s="9">
        <v>42600</v>
      </c>
      <c r="Z112" s="9">
        <v>0</v>
      </c>
      <c r="AA112" s="9">
        <v>0</v>
      </c>
      <c r="AB112" s="9">
        <v>34.020000000000003</v>
      </c>
      <c r="AC112" s="9">
        <v>18</v>
      </c>
      <c r="AD112" s="9">
        <v>0</v>
      </c>
      <c r="AE112" s="9">
        <v>0</v>
      </c>
      <c r="AF112" s="9">
        <v>10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9">
        <v>0</v>
      </c>
      <c r="AN112" s="9">
        <v>0</v>
      </c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105722.69</v>
      </c>
    </row>
    <row r="113" spans="1:47" x14ac:dyDescent="0.25">
      <c r="A113" s="48" t="s">
        <v>460</v>
      </c>
      <c r="B113" s="9">
        <v>0</v>
      </c>
      <c r="C113" s="9">
        <v>11.34</v>
      </c>
      <c r="D113" s="9">
        <v>0</v>
      </c>
      <c r="E113" s="9">
        <v>489.16</v>
      </c>
      <c r="F113" s="9">
        <v>0</v>
      </c>
      <c r="G113" s="9">
        <v>56.7</v>
      </c>
      <c r="H113" s="9">
        <v>0</v>
      </c>
      <c r="I113" s="9">
        <v>0</v>
      </c>
      <c r="J113" s="9">
        <v>0</v>
      </c>
      <c r="K113" s="9">
        <v>18.440000000000001</v>
      </c>
      <c r="L113" s="9">
        <v>123732</v>
      </c>
      <c r="M113" s="9">
        <v>10</v>
      </c>
      <c r="N113" s="9">
        <v>0</v>
      </c>
      <c r="O113" s="9">
        <v>0</v>
      </c>
      <c r="P113" s="9">
        <v>0</v>
      </c>
      <c r="Q113" s="9">
        <v>0</v>
      </c>
      <c r="R113" s="9">
        <v>48.5</v>
      </c>
      <c r="S113" s="9">
        <v>0</v>
      </c>
      <c r="T113" s="9">
        <v>0</v>
      </c>
      <c r="U113" s="9">
        <v>0</v>
      </c>
      <c r="V113" s="9">
        <v>20045</v>
      </c>
      <c r="W113" s="9">
        <v>0</v>
      </c>
      <c r="X113" s="9">
        <v>0</v>
      </c>
      <c r="Y113" s="9">
        <v>39328.68</v>
      </c>
      <c r="Z113" s="9">
        <v>0</v>
      </c>
      <c r="AA113" s="9">
        <v>0</v>
      </c>
      <c r="AB113" s="9">
        <v>0</v>
      </c>
      <c r="AC113" s="9">
        <v>18</v>
      </c>
      <c r="AD113" s="9">
        <v>0</v>
      </c>
      <c r="AE113" s="9">
        <v>0</v>
      </c>
      <c r="AF113" s="9">
        <v>10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9"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12330</v>
      </c>
      <c r="AU113" s="9">
        <v>196097.82</v>
      </c>
    </row>
    <row r="114" spans="1:47" x14ac:dyDescent="0.25">
      <c r="A114" s="48" t="s">
        <v>462</v>
      </c>
      <c r="B114" s="9">
        <v>0</v>
      </c>
      <c r="C114" s="9">
        <v>22.68</v>
      </c>
      <c r="D114" s="9">
        <v>88308.15</v>
      </c>
      <c r="E114" s="9">
        <v>1084.18</v>
      </c>
      <c r="F114" s="9">
        <v>0</v>
      </c>
      <c r="G114" s="9">
        <v>600.33000000000004</v>
      </c>
      <c r="H114" s="9">
        <v>80.290000000000006</v>
      </c>
      <c r="I114" s="9">
        <v>0</v>
      </c>
      <c r="J114" s="9">
        <v>0</v>
      </c>
      <c r="K114" s="9">
        <v>146.78</v>
      </c>
      <c r="L114" s="9">
        <v>166114.78</v>
      </c>
      <c r="M114" s="9">
        <v>0</v>
      </c>
      <c r="N114" s="9">
        <v>0</v>
      </c>
      <c r="O114" s="9">
        <v>0</v>
      </c>
      <c r="P114" s="9">
        <v>0</v>
      </c>
      <c r="Q114" s="9">
        <v>15.63</v>
      </c>
      <c r="R114" s="9">
        <v>25.51</v>
      </c>
      <c r="S114" s="9">
        <v>0</v>
      </c>
      <c r="T114" s="9">
        <v>0</v>
      </c>
      <c r="U114" s="9">
        <v>0</v>
      </c>
      <c r="V114" s="9">
        <v>60000</v>
      </c>
      <c r="W114" s="9">
        <v>0</v>
      </c>
      <c r="X114" s="9">
        <v>0</v>
      </c>
      <c r="Y114" s="9">
        <v>81900</v>
      </c>
      <c r="Z114" s="9">
        <v>0</v>
      </c>
      <c r="AA114" s="9">
        <v>0</v>
      </c>
      <c r="AB114" s="9">
        <v>45.36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9"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29450</v>
      </c>
      <c r="AU114" s="9">
        <v>427793.69</v>
      </c>
    </row>
    <row r="115" spans="1:47" x14ac:dyDescent="0.25">
      <c r="A115" s="48" t="s">
        <v>464</v>
      </c>
      <c r="B115" s="9">
        <v>22.68</v>
      </c>
      <c r="C115" s="9">
        <v>0</v>
      </c>
      <c r="D115" s="9">
        <v>261.35000000000002</v>
      </c>
      <c r="E115" s="9">
        <v>70.73</v>
      </c>
      <c r="F115" s="9">
        <v>0</v>
      </c>
      <c r="G115" s="9">
        <v>259.68</v>
      </c>
      <c r="H115" s="9">
        <v>91.63</v>
      </c>
      <c r="I115" s="9">
        <v>0</v>
      </c>
      <c r="J115" s="9">
        <v>0</v>
      </c>
      <c r="K115" s="9">
        <v>117.88</v>
      </c>
      <c r="L115" s="9">
        <v>227906.88</v>
      </c>
      <c r="M115" s="9">
        <v>20</v>
      </c>
      <c r="N115" s="9">
        <v>11.34</v>
      </c>
      <c r="O115" s="9">
        <v>0</v>
      </c>
      <c r="P115" s="9">
        <v>25.51</v>
      </c>
      <c r="Q115" s="9">
        <v>0</v>
      </c>
      <c r="R115" s="9">
        <v>131.02000000000001</v>
      </c>
      <c r="S115" s="9">
        <v>0</v>
      </c>
      <c r="T115" s="9">
        <v>0</v>
      </c>
      <c r="U115" s="9">
        <v>0</v>
      </c>
      <c r="V115" s="9">
        <v>90</v>
      </c>
      <c r="W115" s="9">
        <v>0</v>
      </c>
      <c r="X115" s="9">
        <v>0</v>
      </c>
      <c r="Y115" s="9">
        <v>81900</v>
      </c>
      <c r="Z115" s="9">
        <v>0</v>
      </c>
      <c r="AA115" s="9">
        <v>0</v>
      </c>
      <c r="AB115" s="9">
        <v>3377.34</v>
      </c>
      <c r="AC115" s="9">
        <v>36</v>
      </c>
      <c r="AD115" s="9">
        <v>0</v>
      </c>
      <c r="AE115" s="9">
        <v>0</v>
      </c>
      <c r="AF115" s="9">
        <v>20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9"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12240</v>
      </c>
      <c r="AU115" s="9">
        <v>326582.03999999998</v>
      </c>
    </row>
    <row r="116" spans="1:47" x14ac:dyDescent="0.25">
      <c r="A116" s="48" t="s">
        <v>467</v>
      </c>
      <c r="B116" s="9">
        <v>11.34</v>
      </c>
      <c r="C116" s="9">
        <v>0</v>
      </c>
      <c r="D116" s="9">
        <v>520.16</v>
      </c>
      <c r="E116" s="9">
        <v>9507.2999999999993</v>
      </c>
      <c r="F116" s="9">
        <v>0</v>
      </c>
      <c r="G116" s="9">
        <v>596.69000000000005</v>
      </c>
      <c r="H116" s="9">
        <v>11.34</v>
      </c>
      <c r="I116" s="9">
        <v>0</v>
      </c>
      <c r="J116" s="9">
        <v>0</v>
      </c>
      <c r="K116" s="9">
        <v>127.45</v>
      </c>
      <c r="L116" s="9">
        <v>350574</v>
      </c>
      <c r="M116" s="9">
        <v>10</v>
      </c>
      <c r="N116" s="9">
        <v>11.34</v>
      </c>
      <c r="O116" s="9">
        <v>0</v>
      </c>
      <c r="P116" s="9">
        <v>94.96</v>
      </c>
      <c r="Q116" s="9">
        <v>0</v>
      </c>
      <c r="R116" s="9">
        <v>137.72999999999999</v>
      </c>
      <c r="S116" s="9">
        <v>0</v>
      </c>
      <c r="T116" s="9">
        <v>0</v>
      </c>
      <c r="U116" s="9">
        <v>0</v>
      </c>
      <c r="V116" s="9">
        <v>45</v>
      </c>
      <c r="W116" s="9">
        <v>0</v>
      </c>
      <c r="X116" s="9">
        <v>0</v>
      </c>
      <c r="Y116" s="9">
        <v>93900</v>
      </c>
      <c r="Z116" s="9">
        <v>0</v>
      </c>
      <c r="AA116" s="9">
        <v>0</v>
      </c>
      <c r="AB116" s="9">
        <v>102.06</v>
      </c>
      <c r="AC116" s="9">
        <v>18</v>
      </c>
      <c r="AD116" s="9">
        <v>0</v>
      </c>
      <c r="AE116" s="9">
        <v>0</v>
      </c>
      <c r="AF116" s="9">
        <v>10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9"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455677.37</v>
      </c>
    </row>
    <row r="117" spans="1:47" x14ac:dyDescent="0.25">
      <c r="A117" s="48" t="s">
        <v>470</v>
      </c>
      <c r="B117" s="9">
        <v>11.34</v>
      </c>
      <c r="C117" s="9">
        <v>0</v>
      </c>
      <c r="D117" s="9">
        <v>49</v>
      </c>
      <c r="E117" s="9">
        <v>5556.93</v>
      </c>
      <c r="F117" s="9">
        <v>0</v>
      </c>
      <c r="G117" s="9">
        <v>524.46</v>
      </c>
      <c r="H117" s="9">
        <v>77.569999999999993</v>
      </c>
      <c r="I117" s="9">
        <v>0</v>
      </c>
      <c r="J117" s="9">
        <v>0</v>
      </c>
      <c r="K117" s="9">
        <v>148.85</v>
      </c>
      <c r="L117" s="9">
        <v>442445.84</v>
      </c>
      <c r="M117" s="9">
        <v>10</v>
      </c>
      <c r="N117" s="9">
        <v>0</v>
      </c>
      <c r="O117" s="9">
        <v>0</v>
      </c>
      <c r="P117" s="9">
        <v>113.4</v>
      </c>
      <c r="Q117" s="9">
        <v>0</v>
      </c>
      <c r="R117" s="9">
        <v>55.51</v>
      </c>
      <c r="S117" s="9">
        <v>0</v>
      </c>
      <c r="T117" s="9">
        <v>0</v>
      </c>
      <c r="U117" s="9">
        <v>0</v>
      </c>
      <c r="V117" s="9">
        <v>45</v>
      </c>
      <c r="W117" s="9">
        <v>0</v>
      </c>
      <c r="X117" s="9">
        <v>0</v>
      </c>
      <c r="Y117" s="9">
        <v>138711</v>
      </c>
      <c r="Z117" s="9">
        <v>0</v>
      </c>
      <c r="AA117" s="9">
        <v>0</v>
      </c>
      <c r="AB117" s="9">
        <v>56.7</v>
      </c>
      <c r="AC117" s="9">
        <v>18</v>
      </c>
      <c r="AD117" s="9">
        <v>0</v>
      </c>
      <c r="AE117" s="9">
        <v>0</v>
      </c>
      <c r="AF117" s="9">
        <v>10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9"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587833.59999999998</v>
      </c>
    </row>
    <row r="118" spans="1:47" x14ac:dyDescent="0.25">
      <c r="A118" s="48" t="s">
        <v>474</v>
      </c>
      <c r="B118" s="9">
        <v>0</v>
      </c>
      <c r="C118" s="9">
        <v>0</v>
      </c>
      <c r="D118" s="9">
        <v>84</v>
      </c>
      <c r="E118" s="9">
        <v>137.57</v>
      </c>
      <c r="F118" s="9">
        <v>0</v>
      </c>
      <c r="G118" s="9">
        <v>394.05</v>
      </c>
      <c r="H118" s="9">
        <v>11.34</v>
      </c>
      <c r="I118" s="9">
        <v>0</v>
      </c>
      <c r="J118" s="9">
        <v>0</v>
      </c>
      <c r="K118" s="9">
        <v>58.11</v>
      </c>
      <c r="L118" s="9">
        <v>319572.36</v>
      </c>
      <c r="M118" s="9">
        <v>10</v>
      </c>
      <c r="N118" s="9">
        <v>11.34</v>
      </c>
      <c r="O118" s="9">
        <v>0</v>
      </c>
      <c r="P118" s="9">
        <v>62.37</v>
      </c>
      <c r="Q118" s="9">
        <v>17.010000000000002</v>
      </c>
      <c r="R118" s="9">
        <v>41.33</v>
      </c>
      <c r="S118" s="9">
        <v>0</v>
      </c>
      <c r="T118" s="9">
        <v>25.53</v>
      </c>
      <c r="U118" s="9">
        <v>0</v>
      </c>
      <c r="V118" s="9">
        <v>45</v>
      </c>
      <c r="W118" s="9">
        <v>0</v>
      </c>
      <c r="X118" s="9">
        <v>0</v>
      </c>
      <c r="Y118" s="9">
        <v>136267.5</v>
      </c>
      <c r="Z118" s="9">
        <v>0</v>
      </c>
      <c r="AA118" s="9">
        <v>0</v>
      </c>
      <c r="AB118" s="9">
        <v>22.68</v>
      </c>
      <c r="AC118" s="9">
        <v>18</v>
      </c>
      <c r="AD118" s="9">
        <v>0</v>
      </c>
      <c r="AE118" s="9">
        <v>0</v>
      </c>
      <c r="AF118" s="9">
        <v>10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9"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15</v>
      </c>
      <c r="AT118" s="9">
        <v>0</v>
      </c>
      <c r="AU118" s="9">
        <v>456803.19</v>
      </c>
    </row>
    <row r="119" spans="1:47" x14ac:dyDescent="0.25">
      <c r="A119" s="48" t="s">
        <v>478</v>
      </c>
      <c r="B119" s="9">
        <v>0</v>
      </c>
      <c r="C119" s="9">
        <v>34.020000000000003</v>
      </c>
      <c r="D119" s="9">
        <v>0</v>
      </c>
      <c r="E119" s="9">
        <v>111.87</v>
      </c>
      <c r="F119" s="9">
        <v>0</v>
      </c>
      <c r="G119" s="9">
        <v>331.69</v>
      </c>
      <c r="H119" s="9">
        <v>68.95</v>
      </c>
      <c r="I119" s="9">
        <v>0</v>
      </c>
      <c r="J119" s="9">
        <v>0</v>
      </c>
      <c r="K119" s="9">
        <v>227.25</v>
      </c>
      <c r="L119" s="9">
        <v>297935.52</v>
      </c>
      <c r="M119" s="9">
        <v>10</v>
      </c>
      <c r="N119" s="9">
        <v>11.34</v>
      </c>
      <c r="O119" s="9">
        <v>0</v>
      </c>
      <c r="P119" s="9">
        <v>34.01</v>
      </c>
      <c r="Q119" s="9">
        <v>0</v>
      </c>
      <c r="R119" s="9">
        <v>66.849999999999994</v>
      </c>
      <c r="S119" s="9">
        <v>0</v>
      </c>
      <c r="T119" s="9">
        <v>7.09</v>
      </c>
      <c r="U119" s="9">
        <v>0</v>
      </c>
      <c r="V119" s="9">
        <v>45</v>
      </c>
      <c r="W119" s="9">
        <v>0</v>
      </c>
      <c r="X119" s="9">
        <v>0</v>
      </c>
      <c r="Y119" s="9">
        <v>149350</v>
      </c>
      <c r="Z119" s="9">
        <v>0</v>
      </c>
      <c r="AA119" s="9">
        <v>0</v>
      </c>
      <c r="AB119" s="9">
        <v>225.36</v>
      </c>
      <c r="AC119" s="9">
        <v>18</v>
      </c>
      <c r="AD119" s="9">
        <v>0</v>
      </c>
      <c r="AE119" s="9">
        <v>0</v>
      </c>
      <c r="AF119" s="9">
        <v>10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9"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f>+(Tabla1[[#This Row],[ 0810909000]]+Tabla1[[#This Row],[ 0810905400]]+Tabla1[[#This Row],[ 0810905100]]+Tabla1[[#This Row],[ 0810904000]]+Tabla1[[#This Row],[ 0810903000]]+Tabla1[[#This Row],[ 0810902000]]+Tabla1[[#This Row],[ 0810500000]]+Tabla1[[#This Row],[ 0810100000]]+Tabla1[[#This Row],[ 0809400000]]+Tabla1[[#This Row],[ 0809300000]]+Tabla1[[#This Row],[ 0809290000]]+Tabla1[[#This Row],[ 0809210000]]+Tabla1[[#This Row],[ 08091000000]]+Tabla1[[#This Row],[ 0808300000]]+Tabla1[[#This Row],[ 0808100000]]+Tabla1[[#This Row],[ 0807200000]]+Tabla1[[#This Row],[ 0807190000]]+Tabla1[[#This Row],[ 0807110000]]+Tabla1[[#This Row],[ 0806200000]]+Tabla1[[#This Row],[ 0806100000]]+Tabla1[[#This Row],[ 0805900000]]+Tabla1[[#This Row],[ 0805500000]]+Tabla1[[#This Row],[ 0805400000]]+Tabla1[[#This Row],[ 0805200000]]+Tabla1[[#This Row],[ 0805100000]]+Tabla1[[#This Row],[ 0804502000]]+Tabla1[[#This Row],[ 0804501000]]+Tabla1[[#This Row],[ 0804400000]]+Tabla1[[#This Row],[ 0804300000]]+Tabla1[[#This Row],[ 0804200000]]+Tabla1[[#This Row],[ 0804100000]]+Tabla1[[#This Row],[ 0803909000]]+Tabla1[[#This Row],[ 0803901200]]+Tabla1[[#This Row],[ 0803901100]]+Tabla1[[#This Row],[ 0803100000]]+Tabla1[[#This Row],[ 0802900000]]+Tabla1[[#This Row],[ 0802620000]]+Tabla1[[#This Row],[ 0802520000]]+Tabla1[[#This Row],[ 0802320000]]+Tabla1[[#This Row],[ 0802120000]]+Tabla1[[#This Row],[ 0802110000]]+Tabla1[[#This Row],[ 0801320000]]+Tabla1[[#This Row],[ 0801310000]]+Tabla1[[#This Row],[ 0801220000]]+Tabla1[[#This Row],[ 0801120000]])</f>
        <v>448486.95000000007</v>
      </c>
    </row>
    <row r="120" spans="1:47" x14ac:dyDescent="0.25">
      <c r="A120" s="48"/>
      <c r="B120" s="40">
        <f t="shared" ref="B120:AU120" si="8">SUBTOTAL(109,B108:B119)</f>
        <v>68.040000000000006</v>
      </c>
      <c r="C120" s="40">
        <f t="shared" si="8"/>
        <v>154.14000000000001</v>
      </c>
      <c r="D120" s="40">
        <f t="shared" si="8"/>
        <v>89470.49</v>
      </c>
      <c r="E120" s="40">
        <f t="shared" si="8"/>
        <v>17258.359999999997</v>
      </c>
      <c r="F120" s="40">
        <f t="shared" si="8"/>
        <v>241.76</v>
      </c>
      <c r="G120" s="40">
        <f t="shared" si="8"/>
        <v>3800.07</v>
      </c>
      <c r="H120" s="40">
        <f t="shared" si="8"/>
        <v>845.75000000000011</v>
      </c>
      <c r="I120" s="40">
        <f t="shared" si="8"/>
        <v>11.34</v>
      </c>
      <c r="J120" s="40">
        <f t="shared" si="8"/>
        <v>123.05</v>
      </c>
      <c r="K120" s="40">
        <f t="shared" si="8"/>
        <v>84001.25</v>
      </c>
      <c r="L120" s="40">
        <f t="shared" si="8"/>
        <v>2551928.58</v>
      </c>
      <c r="M120" s="40">
        <f t="shared" si="8"/>
        <v>124</v>
      </c>
      <c r="N120" s="40">
        <f t="shared" si="8"/>
        <v>45.36</v>
      </c>
      <c r="O120" s="40">
        <f t="shared" si="8"/>
        <v>79.37</v>
      </c>
      <c r="P120" s="40">
        <f t="shared" si="8"/>
        <v>454.98</v>
      </c>
      <c r="Q120" s="40">
        <f t="shared" si="8"/>
        <v>195.74999999999997</v>
      </c>
      <c r="R120" s="40">
        <f t="shared" si="8"/>
        <v>1276.8399999999997</v>
      </c>
      <c r="S120" s="40">
        <f t="shared" si="8"/>
        <v>197</v>
      </c>
      <c r="T120" s="40">
        <f t="shared" si="8"/>
        <v>34.620000000000005</v>
      </c>
      <c r="U120" s="40">
        <f t="shared" si="8"/>
        <v>725</v>
      </c>
      <c r="V120" s="40">
        <f t="shared" si="8"/>
        <v>80518</v>
      </c>
      <c r="W120" s="40">
        <f t="shared" si="8"/>
        <v>0</v>
      </c>
      <c r="X120" s="40">
        <f t="shared" si="8"/>
        <v>62900</v>
      </c>
      <c r="Y120" s="40">
        <f t="shared" si="8"/>
        <v>1140225.53</v>
      </c>
      <c r="Z120" s="40">
        <f t="shared" si="8"/>
        <v>39</v>
      </c>
      <c r="AA120" s="40">
        <f t="shared" si="8"/>
        <v>2319.63</v>
      </c>
      <c r="AB120" s="40">
        <f t="shared" si="8"/>
        <v>3965.52</v>
      </c>
      <c r="AC120" s="40">
        <f t="shared" si="8"/>
        <v>360</v>
      </c>
      <c r="AD120" s="40">
        <f t="shared" si="8"/>
        <v>246</v>
      </c>
      <c r="AE120" s="40">
        <f t="shared" si="8"/>
        <v>212</v>
      </c>
      <c r="AF120" s="40">
        <f t="shared" si="8"/>
        <v>186</v>
      </c>
      <c r="AG120" s="40">
        <f t="shared" si="8"/>
        <v>3920</v>
      </c>
      <c r="AH120" s="40">
        <f t="shared" si="8"/>
        <v>0</v>
      </c>
      <c r="AI120" s="40">
        <f t="shared" si="8"/>
        <v>0</v>
      </c>
      <c r="AJ120" s="40">
        <f t="shared" si="8"/>
        <v>914.95</v>
      </c>
      <c r="AK120" s="40">
        <f t="shared" si="8"/>
        <v>2</v>
      </c>
      <c r="AL120" s="40">
        <f t="shared" si="8"/>
        <v>0</v>
      </c>
      <c r="AM120" s="40">
        <f t="shared" si="8"/>
        <v>0</v>
      </c>
      <c r="AN120" s="40">
        <f t="shared" si="8"/>
        <v>3456</v>
      </c>
      <c r="AO120" s="40">
        <f t="shared" si="8"/>
        <v>76</v>
      </c>
      <c r="AP120" s="40">
        <f t="shared" si="8"/>
        <v>13</v>
      </c>
      <c r="AQ120" s="40">
        <f t="shared" si="8"/>
        <v>0</v>
      </c>
      <c r="AR120" s="40">
        <f t="shared" si="8"/>
        <v>0</v>
      </c>
      <c r="AS120" s="40">
        <f t="shared" si="8"/>
        <v>453</v>
      </c>
      <c r="AT120" s="40">
        <f t="shared" si="8"/>
        <v>220251.59</v>
      </c>
      <c r="AU120" s="40">
        <f t="shared" si="8"/>
        <v>4271093.97</v>
      </c>
    </row>
    <row r="121" spans="1:47" x14ac:dyDescent="0.25">
      <c r="A121" s="48" t="s">
        <v>479</v>
      </c>
      <c r="B121" s="9">
        <v>0</v>
      </c>
      <c r="C121" s="9">
        <v>0</v>
      </c>
      <c r="D121" s="9">
        <v>49</v>
      </c>
      <c r="E121" s="9">
        <v>119.03</v>
      </c>
      <c r="F121" s="9"/>
      <c r="G121" s="9">
        <v>549.99</v>
      </c>
      <c r="H121" s="9">
        <v>77.569999999999993</v>
      </c>
      <c r="I121" s="9">
        <v>0</v>
      </c>
      <c r="J121" s="9">
        <v>0</v>
      </c>
      <c r="K121" s="9">
        <v>151.19999999999999</v>
      </c>
      <c r="L121" s="9">
        <v>212130</v>
      </c>
      <c r="M121" s="9">
        <v>0</v>
      </c>
      <c r="N121" s="9">
        <v>0</v>
      </c>
      <c r="O121" s="9">
        <v>0</v>
      </c>
      <c r="P121" s="9">
        <v>59.53</v>
      </c>
      <c r="Q121" s="9">
        <v>25.53</v>
      </c>
      <c r="R121" s="9">
        <v>117.06</v>
      </c>
      <c r="S121" s="9">
        <v>17.5</v>
      </c>
      <c r="T121" s="9">
        <v>42.09</v>
      </c>
      <c r="U121" s="9">
        <v>0</v>
      </c>
      <c r="V121" s="9">
        <v>20</v>
      </c>
      <c r="W121" s="9">
        <v>0</v>
      </c>
      <c r="X121" s="9">
        <v>0</v>
      </c>
      <c r="Y121" s="9">
        <v>74961.350000000006</v>
      </c>
      <c r="Z121" s="9">
        <v>0</v>
      </c>
      <c r="AA121" s="9">
        <v>0</v>
      </c>
      <c r="AB121" s="9">
        <v>4290.72</v>
      </c>
      <c r="AC121" s="9">
        <v>10</v>
      </c>
      <c r="AD121" s="9">
        <v>0</v>
      </c>
      <c r="AE121" s="9">
        <v>10</v>
      </c>
      <c r="AF121" s="9">
        <v>30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9"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f>+(Tabla1[[#This Row],[ 0810909000]]+Tabla1[[#This Row],[ 0810905400]]+Tabla1[[#This Row],[ 0810905100]]+Tabla1[[#This Row],[ 0810904000]]+Tabla1[[#This Row],[ 0810903000]]+Tabla1[[#This Row],[ 0810902000]]+Tabla1[[#This Row],[ 0810500000]]+Tabla1[[#This Row],[ 0810100000]]+Tabla1[[#This Row],[ 0809400000]]+Tabla1[[#This Row],[ 0809300000]]+Tabla1[[#This Row],[ 0809290000]]+Tabla1[[#This Row],[ 0809210000]]+Tabla1[[#This Row],[ 08091000000]]+Tabla1[[#This Row],[ 0808300000]]+Tabla1[[#This Row],[ 0808100000]]+Tabla1[[#This Row],[ 0807200000]]+Tabla1[[#This Row],[ 0807190000]]+Tabla1[[#This Row],[ 0807110000]]+Tabla1[[#This Row],[ 0806200000]]+Tabla1[[#This Row],[ 0806100000]]+Tabla1[[#This Row],[ 0805900000]]+Tabla1[[#This Row],[ 0805500000]]+Tabla1[[#This Row],[ 0805400000]]+Tabla1[[#This Row],[ 0805200000]]+Tabla1[[#This Row],[ 0805100000]]+Tabla1[[#This Row],[ 0804502000]]+Tabla1[[#This Row],[ 0804501000]]+Tabla1[[#This Row],[ 0804400000]]+Tabla1[[#This Row],[ 0804300000]]+Tabla1[[#This Row],[ 0804200000]]+Tabla1[[#This Row],[ 0804100000]]+Tabla1[[#This Row],[ 0803909000]]+Tabla1[[#This Row],[ 0803901200]]+Tabla1[[#This Row],[ 0803901100]]+Tabla1[[#This Row],[ 0803100000]]+Tabla1[[#This Row],[ 0802900000]]+Tabla1[[#This Row],[ 0802620000]]+Tabla1[[#This Row],[ 0802520000]]+Tabla1[[#This Row],[ 0802320000]]+Tabla1[[#This Row],[ 0802120000]]+Tabla1[[#This Row],[ 0802110000]]+Tabla1[[#This Row],[ 0801320000]]+Tabla1[[#This Row],[ 0801310000]]+Tabla1[[#This Row],[ 0801220000]]+Tabla1[[#This Row],[ 0801120000]])</f>
        <v>292660.57000000007</v>
      </c>
    </row>
    <row r="122" spans="1:47" x14ac:dyDescent="0.25">
      <c r="A122" s="48" t="s">
        <v>480</v>
      </c>
      <c r="B122" s="9">
        <v>0</v>
      </c>
      <c r="C122" s="9">
        <v>0</v>
      </c>
      <c r="D122" s="9">
        <v>49</v>
      </c>
      <c r="E122" s="9">
        <v>362.84</v>
      </c>
      <c r="F122" s="9">
        <v>0</v>
      </c>
      <c r="G122" s="9">
        <v>337.06</v>
      </c>
      <c r="H122" s="9">
        <v>77.569999999999993</v>
      </c>
      <c r="I122" s="9">
        <v>0</v>
      </c>
      <c r="J122" s="9">
        <v>0</v>
      </c>
      <c r="K122" s="9">
        <v>131.54</v>
      </c>
      <c r="L122" s="9">
        <v>254713.67</v>
      </c>
      <c r="M122" s="9">
        <v>20</v>
      </c>
      <c r="N122" s="9">
        <v>22.68</v>
      </c>
      <c r="O122" s="9">
        <v>0</v>
      </c>
      <c r="P122" s="9">
        <v>0</v>
      </c>
      <c r="Q122" s="9">
        <v>0</v>
      </c>
      <c r="R122" s="9">
        <v>86.68</v>
      </c>
      <c r="S122" s="9">
        <v>0</v>
      </c>
      <c r="T122" s="9">
        <v>0</v>
      </c>
      <c r="U122" s="9">
        <v>0</v>
      </c>
      <c r="V122" s="9">
        <v>50</v>
      </c>
      <c r="W122" s="9">
        <v>0</v>
      </c>
      <c r="X122" s="9">
        <v>0</v>
      </c>
      <c r="Y122" s="9">
        <v>133727.38</v>
      </c>
      <c r="Z122" s="9">
        <v>6</v>
      </c>
      <c r="AA122" s="9">
        <v>0</v>
      </c>
      <c r="AB122" s="9">
        <v>12</v>
      </c>
      <c r="AC122" s="9">
        <v>18</v>
      </c>
      <c r="AD122" s="9">
        <v>0</v>
      </c>
      <c r="AE122" s="9">
        <v>0</v>
      </c>
      <c r="AF122" s="9">
        <v>40</v>
      </c>
      <c r="AG122" s="9">
        <v>24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9"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f>+(Tabla1[[#This Row],[ 0810909000]]+Tabla1[[#This Row],[ 0810905400]]+Tabla1[[#This Row],[ 0810905100]]+Tabla1[[#This Row],[ 0810904000]]+Tabla1[[#This Row],[ 0810903000]]+Tabla1[[#This Row],[ 0810902000]]+Tabla1[[#This Row],[ 0810500000]]+Tabla1[[#This Row],[ 0810100000]]+Tabla1[[#This Row],[ 0809400000]]+Tabla1[[#This Row],[ 0809300000]]+Tabla1[[#This Row],[ 0809290000]]+Tabla1[[#This Row],[ 0809210000]]+Tabla1[[#This Row],[ 08091000000]]+Tabla1[[#This Row],[ 0808300000]]+Tabla1[[#This Row],[ 0808100000]]+Tabla1[[#This Row],[ 0807200000]]+Tabla1[[#This Row],[ 0807190000]]+Tabla1[[#This Row],[ 0807110000]]+Tabla1[[#This Row],[ 0806200000]]+Tabla1[[#This Row],[ 0806100000]]+Tabla1[[#This Row],[ 0805900000]]+Tabla1[[#This Row],[ 0805500000]]+Tabla1[[#This Row],[ 0805400000]]+Tabla1[[#This Row],[ 0805200000]]+Tabla1[[#This Row],[ 0805100000]]+Tabla1[[#This Row],[ 0804502000]]+Tabla1[[#This Row],[ 0804501000]]+Tabla1[[#This Row],[ 0804400000]]+Tabla1[[#This Row],[ 0804300000]]+Tabla1[[#This Row],[ 0804200000]]+Tabla1[[#This Row],[ 0804100000]]+Tabla1[[#This Row],[ 0803909000]]+Tabla1[[#This Row],[ 0803901200]]+Tabla1[[#This Row],[ 0803901100]]+Tabla1[[#This Row],[ 0803100000]]+Tabla1[[#This Row],[ 0802900000]]+Tabla1[[#This Row],[ 0802620000]]+Tabla1[[#This Row],[ 0802520000]]+Tabla1[[#This Row],[ 0802320000]]+Tabla1[[#This Row],[ 0802120000]]+Tabla1[[#This Row],[ 0802110000]]+Tabla1[[#This Row],[ 0801320000]]+Tabla1[[#This Row],[ 0801310000]]+Tabla1[[#This Row],[ 0801220000]]+Tabla1[[#This Row],[ 0801120000]])</f>
        <v>389678.42000000004</v>
      </c>
    </row>
    <row r="123" spans="1:47" x14ac:dyDescent="0.25">
      <c r="A123" s="48" t="s">
        <v>481</v>
      </c>
      <c r="B123" s="9">
        <v>0</v>
      </c>
      <c r="C123" s="9">
        <v>0</v>
      </c>
      <c r="D123" s="9">
        <v>156.29</v>
      </c>
      <c r="E123" s="9">
        <v>428.42</v>
      </c>
      <c r="F123" s="9">
        <v>0</v>
      </c>
      <c r="G123" s="9">
        <v>445.09</v>
      </c>
      <c r="H123" s="9">
        <v>0</v>
      </c>
      <c r="I123" s="9">
        <v>0</v>
      </c>
      <c r="J123" s="9">
        <v>0</v>
      </c>
      <c r="K123" s="9">
        <v>49.6</v>
      </c>
      <c r="L123" s="9">
        <v>192460.79999999999</v>
      </c>
      <c r="M123" s="9">
        <v>0</v>
      </c>
      <c r="N123" s="9">
        <v>0</v>
      </c>
      <c r="O123" s="9"/>
      <c r="P123" s="9">
        <v>34.020000000000003</v>
      </c>
      <c r="Q123" s="9">
        <v>8.5</v>
      </c>
      <c r="R123" s="9">
        <v>0</v>
      </c>
      <c r="S123" s="9">
        <v>0</v>
      </c>
      <c r="T123" s="9">
        <v>37.090000000000003</v>
      </c>
      <c r="U123" s="9">
        <v>0</v>
      </c>
      <c r="V123" s="9">
        <v>0</v>
      </c>
      <c r="W123" s="9">
        <v>0</v>
      </c>
      <c r="X123" s="9">
        <v>0</v>
      </c>
      <c r="Y123" s="9">
        <v>145731.82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9"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f>+(Tabla1[[#This Row],[ 0810909000]]+Tabla1[[#This Row],[ 0810905400]]+Tabla1[[#This Row],[ 0810905100]]+Tabla1[[#This Row],[ 0810904000]]+Tabla1[[#This Row],[ 0810903000]]+Tabla1[[#This Row],[ 0810902000]]+Tabla1[[#This Row],[ 0810500000]]+Tabla1[[#This Row],[ 0810100000]]+Tabla1[[#This Row],[ 0809400000]]+Tabla1[[#This Row],[ 0809300000]]+Tabla1[[#This Row],[ 0809290000]]+Tabla1[[#This Row],[ 0809210000]]+Tabla1[[#This Row],[ 08091000000]]+Tabla1[[#This Row],[ 0808300000]]+Tabla1[[#This Row],[ 0808100000]]+Tabla1[[#This Row],[ 0807200000]]+Tabla1[[#This Row],[ 0807190000]]+Tabla1[[#This Row],[ 0807110000]]+Tabla1[[#This Row],[ 0806200000]]+Tabla1[[#This Row],[ 0806100000]]+Tabla1[[#This Row],[ 0805900000]]+Tabla1[[#This Row],[ 0805500000]]+Tabla1[[#This Row],[ 0805400000]]+Tabla1[[#This Row],[ 0805200000]]+Tabla1[[#This Row],[ 0805100000]]+Tabla1[[#This Row],[ 0804502000]]+Tabla1[[#This Row],[ 0804501000]]+Tabla1[[#This Row],[ 0804400000]]+Tabla1[[#This Row],[ 0804300000]]+Tabla1[[#This Row],[ 0804200000]]+Tabla1[[#This Row],[ 0804100000]]+Tabla1[[#This Row],[ 0803909000]]+Tabla1[[#This Row],[ 0803901200]]+Tabla1[[#This Row],[ 0803901100]]+Tabla1[[#This Row],[ 0803100000]]+Tabla1[[#This Row],[ 0802900000]]+Tabla1[[#This Row],[ 0802620000]]+Tabla1[[#This Row],[ 0802520000]]+Tabla1[[#This Row],[ 0802320000]]+Tabla1[[#This Row],[ 0802120000]]+Tabla1[[#This Row],[ 0802110000]]+Tabla1[[#This Row],[ 0801320000]]+Tabla1[[#This Row],[ 0801310000]]+Tabla1[[#This Row],[ 0801220000]]+Tabla1[[#This Row],[ 0801120000]])</f>
        <v>339351.62999999995</v>
      </c>
    </row>
    <row r="124" spans="1:47" x14ac:dyDescent="0.25">
      <c r="A124" s="48" t="s">
        <v>483</v>
      </c>
      <c r="B124" s="9">
        <v>0</v>
      </c>
      <c r="C124" s="9">
        <v>0</v>
      </c>
      <c r="D124" s="9">
        <v>100</v>
      </c>
      <c r="E124" s="9">
        <v>145.16</v>
      </c>
      <c r="F124" s="9">
        <v>0</v>
      </c>
      <c r="G124" s="9">
        <v>850.5</v>
      </c>
      <c r="H124" s="9">
        <v>109.32</v>
      </c>
      <c r="I124" s="9">
        <v>0</v>
      </c>
      <c r="J124" s="9">
        <v>0</v>
      </c>
      <c r="K124" s="9">
        <v>86.07</v>
      </c>
      <c r="L124" s="9">
        <v>124440</v>
      </c>
      <c r="M124" s="9">
        <v>0</v>
      </c>
      <c r="N124" s="9">
        <v>0</v>
      </c>
      <c r="O124" s="9">
        <v>0</v>
      </c>
      <c r="P124" s="9">
        <v>63.73</v>
      </c>
      <c r="Q124" s="9">
        <v>9.8699999999999992</v>
      </c>
      <c r="R124" s="9">
        <v>17.010000000000002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66300</v>
      </c>
      <c r="Z124" s="9">
        <v>0</v>
      </c>
      <c r="AA124" s="9">
        <v>0</v>
      </c>
      <c r="AB124" s="9">
        <v>371.34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9"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f>+(Tabla1[[#This Row],[ 0810909000]]+Tabla1[[#This Row],[ 0810905400]]+Tabla1[[#This Row],[ 0810905100]]+Tabla1[[#This Row],[ 0810904000]]+Tabla1[[#This Row],[ 0810903000]]+Tabla1[[#This Row],[ 0810902000]]+Tabla1[[#This Row],[ 0810500000]]+Tabla1[[#This Row],[ 0810100000]]+Tabla1[[#This Row],[ 0809400000]]+Tabla1[[#This Row],[ 0809300000]]+Tabla1[[#This Row],[ 0809290000]]+Tabla1[[#This Row],[ 0809210000]]+Tabla1[[#This Row],[ 08091000000]]+Tabla1[[#This Row],[ 0808300000]]+Tabla1[[#This Row],[ 0808100000]]+Tabla1[[#This Row],[ 0807200000]]+Tabla1[[#This Row],[ 0807190000]]+Tabla1[[#This Row],[ 0807110000]]+Tabla1[[#This Row],[ 0806200000]]+Tabla1[[#This Row],[ 0806100000]]+Tabla1[[#This Row],[ 0805900000]]+Tabla1[[#This Row],[ 0805500000]]+Tabla1[[#This Row],[ 0805400000]]+Tabla1[[#This Row],[ 0805200000]]+Tabla1[[#This Row],[ 0805100000]]+Tabla1[[#This Row],[ 0804502000]]+Tabla1[[#This Row],[ 0804501000]]+Tabla1[[#This Row],[ 0804400000]]+Tabla1[[#This Row],[ 0804300000]]+Tabla1[[#This Row],[ 0804200000]]+Tabla1[[#This Row],[ 0804100000]]+Tabla1[[#This Row],[ 0803909000]]+Tabla1[[#This Row],[ 0803901200]]+Tabla1[[#This Row],[ 0803901100]]+Tabla1[[#This Row],[ 0803100000]]+Tabla1[[#This Row],[ 0802900000]]+Tabla1[[#This Row],[ 0802620000]]+Tabla1[[#This Row],[ 0802520000]]+Tabla1[[#This Row],[ 0802320000]]+Tabla1[[#This Row],[ 0802120000]]+Tabla1[[#This Row],[ 0802110000]]+Tabla1[[#This Row],[ 0801320000]]+Tabla1[[#This Row],[ 0801310000]]+Tabla1[[#This Row],[ 0801220000]]+Tabla1[[#This Row],[ 0801120000]])</f>
        <v>192493</v>
      </c>
    </row>
    <row r="125" spans="1:47" x14ac:dyDescent="0.25">
      <c r="A125" s="48" t="s">
        <v>484</v>
      </c>
      <c r="B125" s="9">
        <v>0</v>
      </c>
      <c r="C125" s="9">
        <v>0</v>
      </c>
      <c r="D125" s="9">
        <v>139.16</v>
      </c>
      <c r="E125" s="9">
        <v>268.76</v>
      </c>
      <c r="F125" s="9">
        <v>0</v>
      </c>
      <c r="G125" s="9">
        <v>600.38</v>
      </c>
      <c r="H125" s="9">
        <v>44</v>
      </c>
      <c r="I125" s="9">
        <v>0</v>
      </c>
      <c r="J125" s="9">
        <v>0</v>
      </c>
      <c r="K125" s="9">
        <v>89</v>
      </c>
      <c r="L125" s="9">
        <v>85737.600000000006</v>
      </c>
      <c r="M125" s="9">
        <v>0</v>
      </c>
      <c r="N125" s="9">
        <v>0</v>
      </c>
      <c r="O125" s="9">
        <v>0</v>
      </c>
      <c r="P125" s="9">
        <v>34.020000000000003</v>
      </c>
      <c r="Q125" s="9">
        <v>8.51</v>
      </c>
      <c r="R125" s="9">
        <v>34.020000000000003</v>
      </c>
      <c r="S125" s="9">
        <v>0</v>
      </c>
      <c r="T125" s="9">
        <v>39.700000000000003</v>
      </c>
      <c r="U125" s="9">
        <v>0</v>
      </c>
      <c r="V125" s="9">
        <v>30000</v>
      </c>
      <c r="W125" s="9">
        <v>0</v>
      </c>
      <c r="X125" s="9">
        <v>0</v>
      </c>
      <c r="Y125" s="9">
        <v>30000</v>
      </c>
      <c r="Z125" s="9">
        <v>0</v>
      </c>
      <c r="AA125" s="9">
        <v>0</v>
      </c>
      <c r="AB125" s="9">
        <v>1050</v>
      </c>
      <c r="AC125" s="9">
        <v>0</v>
      </c>
      <c r="AD125" s="9">
        <v>0</v>
      </c>
      <c r="AE125" s="9">
        <v>0</v>
      </c>
      <c r="AF125" s="9">
        <v>17180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9">
        <v>0</v>
      </c>
      <c r="AN125" s="9"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3113.85</v>
      </c>
      <c r="AU125" s="9">
        <f>+(Tabla1[[#This Row],[ 0810909000]]+Tabla1[[#This Row],[ 0810905400]]+Tabla1[[#This Row],[ 0810905100]]+Tabla1[[#This Row],[ 0810904000]]+Tabla1[[#This Row],[ 0810903000]]+Tabla1[[#This Row],[ 0810902000]]+Tabla1[[#This Row],[ 0810500000]]+Tabla1[[#This Row],[ 0810100000]]+Tabla1[[#This Row],[ 0809400000]]+Tabla1[[#This Row],[ 0809300000]]+Tabla1[[#This Row],[ 0809290000]]+Tabla1[[#This Row],[ 0809210000]]+Tabla1[[#This Row],[ 08091000000]]+Tabla1[[#This Row],[ 0808300000]]+Tabla1[[#This Row],[ 0808100000]]+Tabla1[[#This Row],[ 0807200000]]+Tabla1[[#This Row],[ 0807190000]]+Tabla1[[#This Row],[ 0807110000]]+Tabla1[[#This Row],[ 0806200000]]+Tabla1[[#This Row],[ 0806100000]]+Tabla1[[#This Row],[ 0805900000]]+Tabla1[[#This Row],[ 0805500000]]+Tabla1[[#This Row],[ 0805400000]]+Tabla1[[#This Row],[ 0805200000]]+Tabla1[[#This Row],[ 0805100000]]+Tabla1[[#This Row],[ 0804502000]]+Tabla1[[#This Row],[ 0804501000]]+Tabla1[[#This Row],[ 0804400000]]+Tabla1[[#This Row],[ 0804300000]]+Tabla1[[#This Row],[ 0804200000]]+Tabla1[[#This Row],[ 0804100000]]+Tabla1[[#This Row],[ 0803909000]]+Tabla1[[#This Row],[ 0803901200]]+Tabla1[[#This Row],[ 0803901100]]+Tabla1[[#This Row],[ 0803100000]]+Tabla1[[#This Row],[ 0802900000]]+Tabla1[[#This Row],[ 0802620000]]+Tabla1[[#This Row],[ 0802520000]]+Tabla1[[#This Row],[ 0802320000]]+Tabla1[[#This Row],[ 0802120000]]+Tabla1[[#This Row],[ 0802110000]]+Tabla1[[#This Row],[ 0801320000]]+Tabla1[[#This Row],[ 0801310000]]+Tabla1[[#This Row],[ 0801220000]]+Tabla1[[#This Row],[ 0801120000]])</f>
        <v>168339.00000000003</v>
      </c>
    </row>
    <row r="126" spans="1:47" x14ac:dyDescent="0.25">
      <c r="A126" s="48" t="s">
        <v>486</v>
      </c>
      <c r="B126" s="9">
        <v>0</v>
      </c>
      <c r="C126" s="9">
        <v>0</v>
      </c>
      <c r="D126" s="9">
        <v>216</v>
      </c>
      <c r="E126" s="9">
        <v>92011.98</v>
      </c>
      <c r="F126" s="9">
        <v>0</v>
      </c>
      <c r="G126" s="9">
        <v>549.99</v>
      </c>
      <c r="H126" s="9">
        <v>21.77</v>
      </c>
      <c r="I126" s="9">
        <v>0</v>
      </c>
      <c r="J126" s="9">
        <v>0</v>
      </c>
      <c r="K126" s="9">
        <v>57.49</v>
      </c>
      <c r="L126" s="9">
        <v>164345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360.05</v>
      </c>
      <c r="U126" s="9">
        <v>8.75</v>
      </c>
      <c r="V126" s="9">
        <v>310000</v>
      </c>
      <c r="W126" s="9">
        <v>0</v>
      </c>
      <c r="X126" s="9">
        <v>0</v>
      </c>
      <c r="Y126" s="9">
        <v>21300</v>
      </c>
      <c r="Z126" s="9">
        <v>0</v>
      </c>
      <c r="AA126" s="9">
        <v>0</v>
      </c>
      <c r="AB126" s="9">
        <v>0</v>
      </c>
      <c r="AC126" s="9">
        <v>49000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2</v>
      </c>
      <c r="AJ126" s="9">
        <v>0</v>
      </c>
      <c r="AK126" s="9">
        <v>0</v>
      </c>
      <c r="AL126" s="9">
        <v>0</v>
      </c>
      <c r="AM126" s="9">
        <v>0</v>
      </c>
      <c r="AN126" s="9"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f>+(Tabla1[[#This Row],[ 0810909000]]+Tabla1[[#This Row],[ 0810905400]]+Tabla1[[#This Row],[ 0810905100]]+Tabla1[[#This Row],[ 0810904000]]+Tabla1[[#This Row],[ 0810903000]]+Tabla1[[#This Row],[ 0810902000]]+Tabla1[[#This Row],[ 0810500000]]+Tabla1[[#This Row],[ 0810100000]]+Tabla1[[#This Row],[ 0809400000]]+Tabla1[[#This Row],[ 0809300000]]+Tabla1[[#This Row],[ 0809290000]]+Tabla1[[#This Row],[ 0809210000]]+Tabla1[[#This Row],[ 08091000000]]+Tabla1[[#This Row],[ 0808300000]]+Tabla1[[#This Row],[ 0808100000]]+Tabla1[[#This Row],[ 0807200000]]+Tabla1[[#This Row],[ 0807190000]]+Tabla1[[#This Row],[ 0807110000]]+Tabla1[[#This Row],[ 0806200000]]+Tabla1[[#This Row],[ 0806100000]]+Tabla1[[#This Row],[ 0805900000]]+Tabla1[[#This Row],[ 0805500000]]+Tabla1[[#This Row],[ 0805400000]]+Tabla1[[#This Row],[ 0805200000]]+Tabla1[[#This Row],[ 0805100000]]+Tabla1[[#This Row],[ 0804502000]]+Tabla1[[#This Row],[ 0804501000]]+Tabla1[[#This Row],[ 0804400000]]+Tabla1[[#This Row],[ 0804300000]]+Tabla1[[#This Row],[ 0804200000]]+Tabla1[[#This Row],[ 0804100000]]+Tabla1[[#This Row],[ 0803909000]]+Tabla1[[#This Row],[ 0803901200]]+Tabla1[[#This Row],[ 0803901100]]+Tabla1[[#This Row],[ 0803100000]]+Tabla1[[#This Row],[ 0802900000]]+Tabla1[[#This Row],[ 0802620000]]+Tabla1[[#This Row],[ 0802520000]]+Tabla1[[#This Row],[ 0802320000]]+Tabla1[[#This Row],[ 0802120000]]+Tabla1[[#This Row],[ 0802110000]]+Tabla1[[#This Row],[ 0801320000]]+Tabla1[[#This Row],[ 0801310000]]+Tabla1[[#This Row],[ 0801220000]]+Tabla1[[#This Row],[ 0801120000]])</f>
        <v>637873.03</v>
      </c>
    </row>
    <row r="127" spans="1:47" x14ac:dyDescent="0.25">
      <c r="A127" s="48" t="s">
        <v>487</v>
      </c>
      <c r="B127" s="9">
        <v>0</v>
      </c>
      <c r="C127" s="9">
        <v>0</v>
      </c>
      <c r="D127" s="9">
        <v>0</v>
      </c>
      <c r="E127" s="9">
        <v>428.7</v>
      </c>
      <c r="F127" s="9">
        <v>0</v>
      </c>
      <c r="G127" s="9">
        <v>209.78</v>
      </c>
      <c r="H127" s="9">
        <v>54.43</v>
      </c>
      <c r="I127" s="9">
        <v>0</v>
      </c>
      <c r="J127" s="9">
        <v>0</v>
      </c>
      <c r="K127" s="9">
        <v>123.86</v>
      </c>
      <c r="L127" s="9">
        <v>149310.48000000001</v>
      </c>
      <c r="M127" s="9">
        <v>0</v>
      </c>
      <c r="N127" s="9">
        <v>22.68</v>
      </c>
      <c r="O127" s="9">
        <v>0</v>
      </c>
      <c r="P127" s="9">
        <v>51.03</v>
      </c>
      <c r="Q127" s="9">
        <v>17</v>
      </c>
      <c r="R127" s="9">
        <v>87.32</v>
      </c>
      <c r="S127" s="9">
        <v>0</v>
      </c>
      <c r="T127" s="9">
        <v>100.17</v>
      </c>
      <c r="U127" s="9">
        <v>0</v>
      </c>
      <c r="V127" s="9">
        <v>300000</v>
      </c>
      <c r="W127" s="9">
        <v>0</v>
      </c>
      <c r="X127" s="9">
        <v>0</v>
      </c>
      <c r="Y127" s="9">
        <v>42600</v>
      </c>
      <c r="Z127" s="9">
        <v>0</v>
      </c>
      <c r="AA127" s="9">
        <v>0</v>
      </c>
      <c r="AB127" s="9">
        <v>11.34</v>
      </c>
      <c r="AC127" s="9">
        <v>220000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9">
        <v>0</v>
      </c>
      <c r="AN127" s="9"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f>+(Tabla1[[#This Row],[ 0810909000]]+Tabla1[[#This Row],[ 0810905400]]+Tabla1[[#This Row],[ 0810905100]]+Tabla1[[#This Row],[ 0810904000]]+Tabla1[[#This Row],[ 0810903000]]+Tabla1[[#This Row],[ 0810902000]]+Tabla1[[#This Row],[ 0810500000]]+Tabla1[[#This Row],[ 0810100000]]+Tabla1[[#This Row],[ 0809400000]]+Tabla1[[#This Row],[ 0809300000]]+Tabla1[[#This Row],[ 0809290000]]+Tabla1[[#This Row],[ 0809210000]]+Tabla1[[#This Row],[ 08091000000]]+Tabla1[[#This Row],[ 0808300000]]+Tabla1[[#This Row],[ 0808100000]]+Tabla1[[#This Row],[ 0807200000]]+Tabla1[[#This Row],[ 0807190000]]+Tabla1[[#This Row],[ 0807110000]]+Tabla1[[#This Row],[ 0806200000]]+Tabla1[[#This Row],[ 0806100000]]+Tabla1[[#This Row],[ 0805900000]]+Tabla1[[#This Row],[ 0805500000]]+Tabla1[[#This Row],[ 0805400000]]+Tabla1[[#This Row],[ 0805200000]]+Tabla1[[#This Row],[ 0805100000]]+Tabla1[[#This Row],[ 0804502000]]+Tabla1[[#This Row],[ 0804501000]]+Tabla1[[#This Row],[ 0804400000]]+Tabla1[[#This Row],[ 0804300000]]+Tabla1[[#This Row],[ 0804200000]]+Tabla1[[#This Row],[ 0804100000]]+Tabla1[[#This Row],[ 0803909000]]+Tabla1[[#This Row],[ 0803901200]]+Tabla1[[#This Row],[ 0803901100]]+Tabla1[[#This Row],[ 0803100000]]+Tabla1[[#This Row],[ 0802900000]]+Tabla1[[#This Row],[ 0802620000]]+Tabla1[[#This Row],[ 0802520000]]+Tabla1[[#This Row],[ 0802320000]]+Tabla1[[#This Row],[ 0802120000]]+Tabla1[[#This Row],[ 0802110000]]+Tabla1[[#This Row],[ 0801320000]]+Tabla1[[#This Row],[ 0801310000]]+Tabla1[[#This Row],[ 0801220000]]+Tabla1[[#This Row],[ 0801120000]])</f>
        <v>713016.79</v>
      </c>
    </row>
    <row r="128" spans="1:47" x14ac:dyDescent="0.25">
      <c r="A128" s="48" t="s">
        <v>488</v>
      </c>
      <c r="B128" s="9">
        <v>0</v>
      </c>
      <c r="C128" s="9">
        <v>68.040000000000006</v>
      </c>
      <c r="D128" s="9">
        <v>0</v>
      </c>
      <c r="E128" s="9">
        <v>148.69999999999999</v>
      </c>
      <c r="F128" s="9">
        <v>0</v>
      </c>
      <c r="G128" s="9">
        <v>276.56</v>
      </c>
      <c r="H128" s="9">
        <v>22.68</v>
      </c>
      <c r="I128" s="9">
        <v>0</v>
      </c>
      <c r="J128" s="9">
        <v>0</v>
      </c>
      <c r="K128" s="9">
        <v>23.39</v>
      </c>
      <c r="L128" s="9">
        <v>275913.59999999998</v>
      </c>
      <c r="M128" s="9">
        <v>0</v>
      </c>
      <c r="N128" s="9">
        <v>0</v>
      </c>
      <c r="O128" s="9">
        <v>0</v>
      </c>
      <c r="P128" s="9">
        <v>62.37</v>
      </c>
      <c r="Q128" s="9">
        <v>25.51</v>
      </c>
      <c r="R128" s="9">
        <v>25.51</v>
      </c>
      <c r="S128" s="9">
        <v>0</v>
      </c>
      <c r="T128" s="9">
        <v>0</v>
      </c>
      <c r="U128" s="9">
        <v>0</v>
      </c>
      <c r="V128" s="9">
        <v>60000</v>
      </c>
      <c r="W128" s="9">
        <v>0</v>
      </c>
      <c r="X128" s="9">
        <v>0</v>
      </c>
      <c r="Y128" s="9">
        <v>127800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9"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f>+(Tabla1[[#This Row],[ 0810909000]]+Tabla1[[#This Row],[ 0810905400]]+Tabla1[[#This Row],[ 0810905100]]+Tabla1[[#This Row],[ 0810904000]]+Tabla1[[#This Row],[ 0810903000]]+Tabla1[[#This Row],[ 0810902000]]+Tabla1[[#This Row],[ 0810500000]]+Tabla1[[#This Row],[ 0810100000]]+Tabla1[[#This Row],[ 0809400000]]+Tabla1[[#This Row],[ 0809300000]]+Tabla1[[#This Row],[ 0809290000]]+Tabla1[[#This Row],[ 0809210000]]+Tabla1[[#This Row],[ 08091000000]]+Tabla1[[#This Row],[ 0808300000]]+Tabla1[[#This Row],[ 0808100000]]+Tabla1[[#This Row],[ 0807200000]]+Tabla1[[#This Row],[ 0807190000]]+Tabla1[[#This Row],[ 0807110000]]+Tabla1[[#This Row],[ 0806200000]]+Tabla1[[#This Row],[ 0806100000]]+Tabla1[[#This Row],[ 0805900000]]+Tabla1[[#This Row],[ 0805500000]]+Tabla1[[#This Row],[ 0805400000]]+Tabla1[[#This Row],[ 0805200000]]+Tabla1[[#This Row],[ 0805100000]]+Tabla1[[#This Row],[ 0804502000]]+Tabla1[[#This Row],[ 0804501000]]+Tabla1[[#This Row],[ 0804400000]]+Tabla1[[#This Row],[ 0804300000]]+Tabla1[[#This Row],[ 0804200000]]+Tabla1[[#This Row],[ 0804100000]]+Tabla1[[#This Row],[ 0803909000]]+Tabla1[[#This Row],[ 0803901200]]+Tabla1[[#This Row],[ 0803901100]]+Tabla1[[#This Row],[ 0803100000]]+Tabla1[[#This Row],[ 0802900000]]+Tabla1[[#This Row],[ 0802620000]]+Tabla1[[#This Row],[ 0802520000]]+Tabla1[[#This Row],[ 0802320000]]+Tabla1[[#This Row],[ 0802120000]]+Tabla1[[#This Row],[ 0802110000]]+Tabla1[[#This Row],[ 0801320000]]+Tabla1[[#This Row],[ 0801310000]]+Tabla1[[#This Row],[ 0801220000]]+Tabla1[[#This Row],[ 0801120000]])</f>
        <v>464366.36</v>
      </c>
    </row>
    <row r="129" spans="1:47" x14ac:dyDescent="0.25">
      <c r="A129" s="48" t="s">
        <v>489</v>
      </c>
      <c r="B129" s="9">
        <v>0</v>
      </c>
      <c r="C129" s="9">
        <v>22.68</v>
      </c>
      <c r="D129" s="9">
        <v>0</v>
      </c>
      <c r="E129" s="9">
        <v>10670.17</v>
      </c>
      <c r="F129" s="9">
        <v>0</v>
      </c>
      <c r="G129" s="9">
        <v>850.5</v>
      </c>
      <c r="H129" s="9">
        <v>65.77</v>
      </c>
      <c r="I129" s="9">
        <v>0</v>
      </c>
      <c r="J129" s="9">
        <v>0</v>
      </c>
      <c r="K129" s="9">
        <v>86.82</v>
      </c>
      <c r="L129" s="9">
        <v>336290.38</v>
      </c>
      <c r="M129" s="9">
        <v>0</v>
      </c>
      <c r="N129" s="9">
        <v>11.34</v>
      </c>
      <c r="O129" s="9">
        <v>0</v>
      </c>
      <c r="P129" s="9">
        <v>51.03</v>
      </c>
      <c r="Q129" s="9">
        <v>17.010000000000002</v>
      </c>
      <c r="R129" s="9">
        <v>17.010000000000002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85200</v>
      </c>
      <c r="Z129" s="9">
        <v>0</v>
      </c>
      <c r="AA129" s="9">
        <v>0</v>
      </c>
      <c r="AB129" s="9">
        <v>741.6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9"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f>+(Tabla1[[#This Row],[ 0810909000]]+Tabla1[[#This Row],[ 0810905400]]+Tabla1[[#This Row],[ 0810905100]]+Tabla1[[#This Row],[ 0810904000]]+Tabla1[[#This Row],[ 0810903000]]+Tabla1[[#This Row],[ 0810902000]]+Tabla1[[#This Row],[ 0810500000]]+Tabla1[[#This Row],[ 0810100000]]+Tabla1[[#This Row],[ 0809400000]]+Tabla1[[#This Row],[ 0809300000]]+Tabla1[[#This Row],[ 0809290000]]+Tabla1[[#This Row],[ 0809210000]]+Tabla1[[#This Row],[ 08091000000]]+Tabla1[[#This Row],[ 0808300000]]+Tabla1[[#This Row],[ 0808100000]]+Tabla1[[#This Row],[ 0807200000]]+Tabla1[[#This Row],[ 0807190000]]+Tabla1[[#This Row],[ 0807110000]]+Tabla1[[#This Row],[ 0806200000]]+Tabla1[[#This Row],[ 0806100000]]+Tabla1[[#This Row],[ 0805900000]]+Tabla1[[#This Row],[ 0805500000]]+Tabla1[[#This Row],[ 0805400000]]+Tabla1[[#This Row],[ 0805200000]]+Tabla1[[#This Row],[ 0805100000]]+Tabla1[[#This Row],[ 0804502000]]+Tabla1[[#This Row],[ 0804501000]]+Tabla1[[#This Row],[ 0804400000]]+Tabla1[[#This Row],[ 0804300000]]+Tabla1[[#This Row],[ 0804200000]]+Tabla1[[#This Row],[ 0804100000]]+Tabla1[[#This Row],[ 0803909000]]+Tabla1[[#This Row],[ 0803901200]]+Tabla1[[#This Row],[ 0803901100]]+Tabla1[[#This Row],[ 0803100000]]+Tabla1[[#This Row],[ 0802900000]]+Tabla1[[#This Row],[ 0802620000]]+Tabla1[[#This Row],[ 0802520000]]+Tabla1[[#This Row],[ 0802320000]]+Tabla1[[#This Row],[ 0802120000]]+Tabla1[[#This Row],[ 0802110000]]+Tabla1[[#This Row],[ 0801320000]]+Tabla1[[#This Row],[ 0801310000]]+Tabla1[[#This Row],[ 0801220000]]+Tabla1[[#This Row],[ 0801120000]])</f>
        <v>434024.31</v>
      </c>
    </row>
    <row r="130" spans="1:47" x14ac:dyDescent="0.25">
      <c r="A130" s="48" t="s">
        <v>490</v>
      </c>
      <c r="B130" s="9">
        <v>0</v>
      </c>
      <c r="C130" s="9">
        <v>102.06</v>
      </c>
      <c r="D130" s="9">
        <v>84</v>
      </c>
      <c r="E130" s="9">
        <v>0</v>
      </c>
      <c r="F130" s="9">
        <v>0</v>
      </c>
      <c r="G130" s="9">
        <v>504.63</v>
      </c>
      <c r="H130" s="9">
        <v>61.24</v>
      </c>
      <c r="I130" s="9">
        <v>0</v>
      </c>
      <c r="J130" s="9">
        <v>0</v>
      </c>
      <c r="K130" s="9">
        <v>38.659999999999997</v>
      </c>
      <c r="L130" s="9">
        <v>127305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25.5</v>
      </c>
      <c r="S130" s="9">
        <v>0</v>
      </c>
      <c r="T130" s="9">
        <v>7.09</v>
      </c>
      <c r="U130" s="9">
        <v>0</v>
      </c>
      <c r="V130" s="9">
        <v>0</v>
      </c>
      <c r="W130" s="9">
        <v>0</v>
      </c>
      <c r="X130" s="9">
        <v>0</v>
      </c>
      <c r="Y130" s="9">
        <v>117858.27</v>
      </c>
      <c r="Z130" s="9">
        <v>0</v>
      </c>
      <c r="AA130" s="9">
        <v>0</v>
      </c>
      <c r="AB130" s="9">
        <v>464.94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9"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f>+(Tabla1[[#This Row],[ 0810909000]]+Tabla1[[#This Row],[ 0810905400]]+Tabla1[[#This Row],[ 0810905100]]+Tabla1[[#This Row],[ 0810904000]]+Tabla1[[#This Row],[ 0810903000]]+Tabla1[[#This Row],[ 0810902000]]+Tabla1[[#This Row],[ 0810500000]]+Tabla1[[#This Row],[ 0810100000]]+Tabla1[[#This Row],[ 0809400000]]+Tabla1[[#This Row],[ 0809300000]]+Tabla1[[#This Row],[ 0809290000]]+Tabla1[[#This Row],[ 0809210000]]+Tabla1[[#This Row],[ 08091000000]]+Tabla1[[#This Row],[ 0808300000]]+Tabla1[[#This Row],[ 0808100000]]+Tabla1[[#This Row],[ 0807200000]]+Tabla1[[#This Row],[ 0807190000]]+Tabla1[[#This Row],[ 0807110000]]+Tabla1[[#This Row],[ 0806200000]]+Tabla1[[#This Row],[ 0806100000]]+Tabla1[[#This Row],[ 0805900000]]+Tabla1[[#This Row],[ 0805500000]]+Tabla1[[#This Row],[ 0805400000]]+Tabla1[[#This Row],[ 0805200000]]+Tabla1[[#This Row],[ 0805100000]]+Tabla1[[#This Row],[ 0804502000]]+Tabla1[[#This Row],[ 0804501000]]+Tabla1[[#This Row],[ 0804400000]]+Tabla1[[#This Row],[ 0804300000]]+Tabla1[[#This Row],[ 0804200000]]+Tabla1[[#This Row],[ 0804100000]]+Tabla1[[#This Row],[ 0803909000]]+Tabla1[[#This Row],[ 0803901200]]+Tabla1[[#This Row],[ 0803901100]]+Tabla1[[#This Row],[ 0803100000]]+Tabla1[[#This Row],[ 0802900000]]+Tabla1[[#This Row],[ 0802620000]]+Tabla1[[#This Row],[ 0802520000]]+Tabla1[[#This Row],[ 0802320000]]+Tabla1[[#This Row],[ 0802120000]]+Tabla1[[#This Row],[ 0802110000]]+Tabla1[[#This Row],[ 0801320000]]+Tabla1[[#This Row],[ 0801310000]]+Tabla1[[#This Row],[ 0801220000]]+Tabla1[[#This Row],[ 0801120000]])</f>
        <v>246451.38999999998</v>
      </c>
    </row>
    <row r="131" spans="1:47" x14ac:dyDescent="0.25">
      <c r="A131" s="48" t="s">
        <v>491</v>
      </c>
      <c r="B131" s="9">
        <v>0</v>
      </c>
      <c r="C131" s="9">
        <v>90.72</v>
      </c>
      <c r="D131" s="9">
        <v>50</v>
      </c>
      <c r="E131" s="9">
        <v>0</v>
      </c>
      <c r="F131" s="9">
        <v>0</v>
      </c>
      <c r="G131" s="9">
        <v>589.67999999999995</v>
      </c>
      <c r="H131" s="9">
        <v>0</v>
      </c>
      <c r="I131" s="9">
        <v>0</v>
      </c>
      <c r="J131" s="9">
        <v>0</v>
      </c>
      <c r="K131" s="9">
        <v>56.7</v>
      </c>
      <c r="L131" s="9">
        <v>190890</v>
      </c>
      <c r="M131" s="9">
        <v>0</v>
      </c>
      <c r="N131" s="9">
        <v>0</v>
      </c>
      <c r="O131" s="9">
        <v>0</v>
      </c>
      <c r="P131" s="9">
        <v>59.52</v>
      </c>
      <c r="Q131" s="9">
        <v>0</v>
      </c>
      <c r="R131" s="9">
        <v>0</v>
      </c>
      <c r="S131" s="9">
        <v>0</v>
      </c>
      <c r="T131" s="9">
        <v>14.17</v>
      </c>
      <c r="U131" s="9">
        <v>0</v>
      </c>
      <c r="V131" s="9">
        <v>0</v>
      </c>
      <c r="W131" s="9">
        <v>107920</v>
      </c>
      <c r="X131" s="9">
        <v>0</v>
      </c>
      <c r="Y131" s="9">
        <v>0</v>
      </c>
      <c r="Z131" s="9">
        <v>0</v>
      </c>
      <c r="AA131" s="9">
        <v>0</v>
      </c>
      <c r="AB131" s="9">
        <v>1173.5999999999999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9">
        <v>0</v>
      </c>
      <c r="AN131" s="9"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f>+(Tabla1[[#This Row],[ 0810909000]]+Tabla1[[#This Row],[ 0810905400]]+Tabla1[[#This Row],[ 0810905100]]+Tabla1[[#This Row],[ 0810904000]]+Tabla1[[#This Row],[ 0810903000]]+Tabla1[[#This Row],[ 0810902000]]+Tabla1[[#This Row],[ 0810500000]]+Tabla1[[#This Row],[ 0810100000]]+Tabla1[[#This Row],[ 0809400000]]+Tabla1[[#This Row],[ 0809300000]]+Tabla1[[#This Row],[ 0809290000]]+Tabla1[[#This Row],[ 0809210000]]+Tabla1[[#This Row],[ 08091000000]]+Tabla1[[#This Row],[ 0808300000]]+Tabla1[[#This Row],[ 0808100000]]+Tabla1[[#This Row],[ 0807200000]]+Tabla1[[#This Row],[ 0807190000]]+Tabla1[[#This Row],[ 0807110000]]+Tabla1[[#This Row],[ 0806200000]]+Tabla1[[#This Row],[ 0806100000]]+Tabla1[[#This Row],[ 0805900000]]+Tabla1[[#This Row],[ 0805500000]]+Tabla1[[#This Row],[ 0805400000]]+Tabla1[[#This Row],[ 0805200000]]+Tabla1[[#This Row],[ 0805100000]]+Tabla1[[#This Row],[ 0804502000]]+Tabla1[[#This Row],[ 0804501000]]+Tabla1[[#This Row],[ 0804400000]]+Tabla1[[#This Row],[ 0804300000]]+Tabla1[[#This Row],[ 0804200000]]+Tabla1[[#This Row],[ 0804100000]]+Tabla1[[#This Row],[ 0803909000]]+Tabla1[[#This Row],[ 0803901200]]+Tabla1[[#This Row],[ 0803901100]]+Tabla1[[#This Row],[ 0803100000]]+Tabla1[[#This Row],[ 0802900000]]+Tabla1[[#This Row],[ 0802620000]]+Tabla1[[#This Row],[ 0802520000]]+Tabla1[[#This Row],[ 0802320000]]+Tabla1[[#This Row],[ 0802120000]]+Tabla1[[#This Row],[ 0802110000]]+Tabla1[[#This Row],[ 0801320000]]+Tabla1[[#This Row],[ 0801310000]]+Tabla1[[#This Row],[ 0801220000]]+Tabla1[[#This Row],[ 0801120000]])</f>
        <v>300844.39</v>
      </c>
    </row>
    <row r="132" spans="1:47" x14ac:dyDescent="0.25">
      <c r="A132" s="48" t="s">
        <v>493</v>
      </c>
      <c r="B132" s="9">
        <v>0</v>
      </c>
      <c r="C132" s="9">
        <v>90.72</v>
      </c>
      <c r="D132" s="9">
        <v>0</v>
      </c>
      <c r="E132" s="9">
        <v>9019.42</v>
      </c>
      <c r="F132" s="9">
        <v>0</v>
      </c>
      <c r="G132" s="9">
        <v>601.02</v>
      </c>
      <c r="H132" s="9">
        <v>124.74</v>
      </c>
      <c r="I132" s="9">
        <v>0</v>
      </c>
      <c r="J132" s="9">
        <v>0</v>
      </c>
      <c r="K132" s="9">
        <v>84.48</v>
      </c>
      <c r="L132" s="9">
        <v>84840</v>
      </c>
      <c r="M132" s="9">
        <v>0</v>
      </c>
      <c r="N132" s="9">
        <v>0</v>
      </c>
      <c r="O132" s="9">
        <v>0</v>
      </c>
      <c r="P132" s="9">
        <v>51.03</v>
      </c>
      <c r="Q132" s="9">
        <v>8.51</v>
      </c>
      <c r="R132" s="9">
        <v>176.81</v>
      </c>
      <c r="S132" s="9">
        <v>0</v>
      </c>
      <c r="T132" s="9">
        <v>7.09</v>
      </c>
      <c r="U132" s="9">
        <v>0</v>
      </c>
      <c r="V132" s="9">
        <v>0</v>
      </c>
      <c r="W132" s="9">
        <v>0</v>
      </c>
      <c r="X132" s="9">
        <v>0</v>
      </c>
      <c r="Y132" s="9">
        <v>200089.52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9"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f>+(Tabla1[[#This Row],[ 0810909000]]+Tabla1[[#This Row],[ 0810905400]]+Tabla1[[#This Row],[ 0810905100]]+Tabla1[[#This Row],[ 0810904000]]+Tabla1[[#This Row],[ 0810903000]]+Tabla1[[#This Row],[ 0810902000]]+Tabla1[[#This Row],[ 0810500000]]+Tabla1[[#This Row],[ 0810100000]]+Tabla1[[#This Row],[ 0809400000]]+Tabla1[[#This Row],[ 0809300000]]+Tabla1[[#This Row],[ 0809290000]]+Tabla1[[#This Row],[ 0809210000]]+Tabla1[[#This Row],[ 08091000000]]+Tabla1[[#This Row],[ 0808300000]]+Tabla1[[#This Row],[ 0808100000]]+Tabla1[[#This Row],[ 0807200000]]+Tabla1[[#This Row],[ 0807190000]]+Tabla1[[#This Row],[ 0807110000]]+Tabla1[[#This Row],[ 0806200000]]+Tabla1[[#This Row],[ 0806100000]]+Tabla1[[#This Row],[ 0805900000]]+Tabla1[[#This Row],[ 0805500000]]+Tabla1[[#This Row],[ 0805400000]]+Tabla1[[#This Row],[ 0805200000]]+Tabla1[[#This Row],[ 0805100000]]+Tabla1[[#This Row],[ 0804502000]]+Tabla1[[#This Row],[ 0804501000]]+Tabla1[[#This Row],[ 0804400000]]+Tabla1[[#This Row],[ 0804300000]]+Tabla1[[#This Row],[ 0804200000]]+Tabla1[[#This Row],[ 0804100000]]+Tabla1[[#This Row],[ 0803909000]]+Tabla1[[#This Row],[ 0803901200]]+Tabla1[[#This Row],[ 0803901100]]+Tabla1[[#This Row],[ 0803100000]]+Tabla1[[#This Row],[ 0802900000]]+Tabla1[[#This Row],[ 0802620000]]+Tabla1[[#This Row],[ 0802520000]]+Tabla1[[#This Row],[ 0802320000]]+Tabla1[[#This Row],[ 0802120000]]+Tabla1[[#This Row],[ 0802110000]]+Tabla1[[#This Row],[ 0801320000]]+Tabla1[[#This Row],[ 0801310000]]+Tabla1[[#This Row],[ 0801220000]]+Tabla1[[#This Row],[ 0801120000]])</f>
        <v>295093.33999999991</v>
      </c>
    </row>
    <row r="133" spans="1:47" x14ac:dyDescent="0.25">
      <c r="A133" s="48"/>
      <c r="B133" s="40">
        <f t="shared" ref="B133:AU133" si="9">SUBTOTAL(109,B121:B132)</f>
        <v>0</v>
      </c>
      <c r="C133" s="40">
        <f t="shared" si="9"/>
        <v>374.22</v>
      </c>
      <c r="D133" s="40">
        <f t="shared" si="9"/>
        <v>843.44999999999993</v>
      </c>
      <c r="E133" s="40">
        <f t="shared" si="9"/>
        <v>113603.18</v>
      </c>
      <c r="F133" s="40">
        <f t="shared" si="9"/>
        <v>0</v>
      </c>
      <c r="G133" s="40">
        <f t="shared" si="9"/>
        <v>6365.18</v>
      </c>
      <c r="H133" s="40">
        <f t="shared" si="9"/>
        <v>659.08999999999992</v>
      </c>
      <c r="I133" s="40">
        <f t="shared" si="9"/>
        <v>0</v>
      </c>
      <c r="J133" s="40">
        <f t="shared" si="9"/>
        <v>0</v>
      </c>
      <c r="K133" s="40">
        <f t="shared" si="9"/>
        <v>978.81000000000006</v>
      </c>
      <c r="L133" s="40">
        <f t="shared" si="9"/>
        <v>2198376.5299999998</v>
      </c>
      <c r="M133" s="40">
        <f t="shared" si="9"/>
        <v>20</v>
      </c>
      <c r="N133" s="40">
        <f t="shared" si="9"/>
        <v>56.7</v>
      </c>
      <c r="O133" s="40">
        <f t="shared" si="9"/>
        <v>0</v>
      </c>
      <c r="P133" s="40">
        <f t="shared" si="9"/>
        <v>466.28</v>
      </c>
      <c r="Q133" s="40">
        <f t="shared" si="9"/>
        <v>120.44000000000001</v>
      </c>
      <c r="R133" s="40">
        <f t="shared" si="9"/>
        <v>586.92000000000007</v>
      </c>
      <c r="S133" s="40">
        <f t="shared" si="9"/>
        <v>17.5</v>
      </c>
      <c r="T133" s="40">
        <f t="shared" si="9"/>
        <v>607.45000000000005</v>
      </c>
      <c r="U133" s="40">
        <f t="shared" si="9"/>
        <v>8.75</v>
      </c>
      <c r="V133" s="40">
        <f t="shared" si="9"/>
        <v>700070</v>
      </c>
      <c r="W133" s="40">
        <f t="shared" si="9"/>
        <v>107920</v>
      </c>
      <c r="X133" s="40">
        <f t="shared" si="9"/>
        <v>0</v>
      </c>
      <c r="Y133" s="40">
        <f t="shared" si="9"/>
        <v>1045568.3400000001</v>
      </c>
      <c r="Z133" s="40">
        <f t="shared" si="9"/>
        <v>6</v>
      </c>
      <c r="AA133" s="40">
        <f t="shared" si="9"/>
        <v>0</v>
      </c>
      <c r="AB133" s="40">
        <f t="shared" si="9"/>
        <v>8115.5400000000009</v>
      </c>
      <c r="AC133" s="40">
        <f t="shared" si="9"/>
        <v>269028</v>
      </c>
      <c r="AD133" s="40">
        <f t="shared" si="9"/>
        <v>0</v>
      </c>
      <c r="AE133" s="40">
        <f t="shared" si="9"/>
        <v>10</v>
      </c>
      <c r="AF133" s="40">
        <f t="shared" si="9"/>
        <v>17250</v>
      </c>
      <c r="AG133" s="40">
        <f t="shared" si="9"/>
        <v>24</v>
      </c>
      <c r="AH133" s="40">
        <f t="shared" si="9"/>
        <v>0</v>
      </c>
      <c r="AI133" s="40">
        <f t="shared" si="9"/>
        <v>2</v>
      </c>
      <c r="AJ133" s="40">
        <f t="shared" si="9"/>
        <v>0</v>
      </c>
      <c r="AK133" s="40">
        <f t="shared" si="9"/>
        <v>0</v>
      </c>
      <c r="AL133" s="40">
        <f t="shared" si="9"/>
        <v>0</v>
      </c>
      <c r="AM133" s="40">
        <f t="shared" si="9"/>
        <v>0</v>
      </c>
      <c r="AN133" s="40">
        <f t="shared" si="9"/>
        <v>0</v>
      </c>
      <c r="AO133" s="40">
        <f t="shared" si="9"/>
        <v>0</v>
      </c>
      <c r="AP133" s="40">
        <f t="shared" si="9"/>
        <v>0</v>
      </c>
      <c r="AQ133" s="40">
        <f t="shared" si="9"/>
        <v>0</v>
      </c>
      <c r="AR133" s="40">
        <f t="shared" si="9"/>
        <v>0</v>
      </c>
      <c r="AS133" s="40">
        <f t="shared" si="9"/>
        <v>0</v>
      </c>
      <c r="AT133" s="40">
        <f t="shared" si="9"/>
        <v>3113.85</v>
      </c>
      <c r="AU133" s="40">
        <f t="shared" si="9"/>
        <v>4474192.2300000004</v>
      </c>
    </row>
    <row r="134" spans="1:47" x14ac:dyDescent="0.25">
      <c r="A134" s="48" t="s">
        <v>507</v>
      </c>
      <c r="B134" s="119">
        <v>0</v>
      </c>
      <c r="C134" s="119">
        <v>0</v>
      </c>
      <c r="D134" s="119">
        <v>0</v>
      </c>
      <c r="E134" s="117">
        <v>141.22999999999999</v>
      </c>
      <c r="F134" s="117">
        <v>0</v>
      </c>
      <c r="G134" s="117">
        <v>215.46</v>
      </c>
      <c r="H134" s="117">
        <v>22.68</v>
      </c>
      <c r="I134" s="117">
        <v>0</v>
      </c>
      <c r="J134" s="117">
        <v>0</v>
      </c>
      <c r="K134" s="117">
        <v>28.35</v>
      </c>
      <c r="L134" s="117">
        <v>42632.73</v>
      </c>
      <c r="M134" s="117">
        <v>0</v>
      </c>
      <c r="N134" s="117">
        <v>0</v>
      </c>
      <c r="O134" s="117">
        <v>0</v>
      </c>
      <c r="P134" s="117">
        <v>0</v>
      </c>
      <c r="Q134" s="117">
        <v>8.51</v>
      </c>
      <c r="R134" s="117">
        <v>0</v>
      </c>
      <c r="S134" s="117">
        <v>0</v>
      </c>
      <c r="T134" s="117">
        <v>7.09</v>
      </c>
      <c r="U134" s="117">
        <v>0</v>
      </c>
      <c r="V134" s="117">
        <v>0</v>
      </c>
      <c r="W134" s="117">
        <v>0</v>
      </c>
      <c r="X134" s="117">
        <v>0</v>
      </c>
      <c r="Y134" s="117">
        <v>90250.559999999998</v>
      </c>
      <c r="Z134" s="117">
        <v>0</v>
      </c>
      <c r="AA134" s="117">
        <v>0</v>
      </c>
      <c r="AB134" s="117">
        <v>717.48</v>
      </c>
      <c r="AC134" s="117">
        <v>0</v>
      </c>
      <c r="AD134" s="117">
        <v>0</v>
      </c>
      <c r="AE134" s="117">
        <v>0</v>
      </c>
      <c r="AF134" s="117">
        <v>0</v>
      </c>
      <c r="AG134" s="117">
        <v>0</v>
      </c>
      <c r="AH134" s="117">
        <v>0</v>
      </c>
      <c r="AI134" s="117">
        <v>0</v>
      </c>
      <c r="AJ134" s="117">
        <v>0</v>
      </c>
      <c r="AK134" s="117">
        <v>0</v>
      </c>
      <c r="AL134" s="117">
        <v>0</v>
      </c>
      <c r="AM134" s="117">
        <v>0</v>
      </c>
      <c r="AN134" s="117">
        <v>0</v>
      </c>
      <c r="AO134" s="117">
        <v>0</v>
      </c>
      <c r="AP134" s="117">
        <v>0</v>
      </c>
      <c r="AQ134" s="117">
        <v>0</v>
      </c>
      <c r="AR134" s="117">
        <v>0</v>
      </c>
      <c r="AS134" s="117">
        <v>0</v>
      </c>
      <c r="AT134" s="117">
        <v>0</v>
      </c>
      <c r="AU134" s="118">
        <v>134024.09</v>
      </c>
    </row>
    <row r="135" spans="1:47" x14ac:dyDescent="0.25">
      <c r="A135" s="48" t="s">
        <v>509</v>
      </c>
      <c r="B135" s="134">
        <v>0</v>
      </c>
      <c r="C135" s="134">
        <v>0</v>
      </c>
      <c r="D135" s="134">
        <v>17</v>
      </c>
      <c r="E135" s="134">
        <v>71.19</v>
      </c>
      <c r="F135" s="134">
        <v>0</v>
      </c>
      <c r="G135" s="134">
        <v>362.88</v>
      </c>
      <c r="H135" s="134">
        <v>54.43</v>
      </c>
      <c r="I135" s="134">
        <v>0</v>
      </c>
      <c r="J135" s="134">
        <v>0</v>
      </c>
      <c r="K135" s="134">
        <v>41.95</v>
      </c>
      <c r="L135" s="134">
        <v>432.62</v>
      </c>
      <c r="M135" s="134">
        <v>0</v>
      </c>
      <c r="N135" s="134">
        <v>0</v>
      </c>
      <c r="O135" s="134">
        <v>0</v>
      </c>
      <c r="P135" s="134">
        <v>34.020000000000003</v>
      </c>
      <c r="Q135" s="134">
        <v>0</v>
      </c>
      <c r="R135" s="134">
        <v>19.84</v>
      </c>
      <c r="S135" s="134">
        <v>0</v>
      </c>
      <c r="T135" s="134">
        <v>41.09</v>
      </c>
      <c r="U135" s="134">
        <v>0</v>
      </c>
      <c r="V135" s="134">
        <v>0</v>
      </c>
      <c r="W135" s="134">
        <v>0</v>
      </c>
      <c r="X135" s="134">
        <v>0</v>
      </c>
      <c r="Y135" s="134">
        <v>105248.28</v>
      </c>
      <c r="Z135" s="134">
        <v>0</v>
      </c>
      <c r="AA135" s="134">
        <v>0</v>
      </c>
      <c r="AB135" s="134">
        <v>0</v>
      </c>
      <c r="AC135" s="134">
        <v>0</v>
      </c>
      <c r="AD135" s="134">
        <v>0</v>
      </c>
      <c r="AE135" s="134">
        <v>0</v>
      </c>
      <c r="AF135" s="134">
        <v>0</v>
      </c>
      <c r="AG135" s="134">
        <v>0</v>
      </c>
      <c r="AH135" s="134">
        <v>0</v>
      </c>
      <c r="AI135" s="134">
        <v>0</v>
      </c>
      <c r="AJ135" s="134">
        <v>0</v>
      </c>
      <c r="AK135" s="134">
        <v>0</v>
      </c>
      <c r="AL135" s="134">
        <v>0</v>
      </c>
      <c r="AM135" s="134">
        <v>0</v>
      </c>
      <c r="AN135" s="134">
        <v>0</v>
      </c>
      <c r="AO135" s="134">
        <v>0</v>
      </c>
      <c r="AP135" s="134">
        <v>0</v>
      </c>
      <c r="AQ135" s="134">
        <v>0</v>
      </c>
      <c r="AR135" s="134">
        <v>0</v>
      </c>
      <c r="AS135" s="134">
        <v>0</v>
      </c>
      <c r="AT135" s="134">
        <v>0</v>
      </c>
      <c r="AU135" s="134">
        <v>106323.3</v>
      </c>
    </row>
    <row r="136" spans="1:47" x14ac:dyDescent="0.25">
      <c r="A136" s="48" t="s">
        <v>511</v>
      </c>
      <c r="B136" s="9">
        <v>0</v>
      </c>
      <c r="C136" s="9">
        <v>11.34</v>
      </c>
      <c r="D136" s="9">
        <v>22</v>
      </c>
      <c r="E136" s="9">
        <v>0</v>
      </c>
      <c r="F136" s="9">
        <v>0</v>
      </c>
      <c r="G136" s="9">
        <v>375.58</v>
      </c>
      <c r="H136" s="9">
        <v>0</v>
      </c>
      <c r="I136" s="9">
        <v>0</v>
      </c>
      <c r="J136" s="9">
        <v>0</v>
      </c>
      <c r="K136" s="9">
        <v>84.08</v>
      </c>
      <c r="L136" s="9">
        <v>64943.11</v>
      </c>
      <c r="M136" s="9">
        <v>19.25</v>
      </c>
      <c r="N136" s="9">
        <v>0</v>
      </c>
      <c r="O136" s="9">
        <v>0</v>
      </c>
      <c r="P136" s="9">
        <v>42.52</v>
      </c>
      <c r="Q136" s="9">
        <v>0</v>
      </c>
      <c r="R136" s="9">
        <v>47.53</v>
      </c>
      <c r="S136" s="9">
        <v>35.4</v>
      </c>
      <c r="T136" s="9">
        <v>88.43</v>
      </c>
      <c r="U136" s="9">
        <v>0</v>
      </c>
      <c r="V136" s="9">
        <v>69.27</v>
      </c>
      <c r="W136" s="9">
        <v>0</v>
      </c>
      <c r="X136" s="9">
        <v>0</v>
      </c>
      <c r="Y136" s="9">
        <v>124222.83</v>
      </c>
      <c r="Z136" s="9">
        <v>32.33</v>
      </c>
      <c r="AA136" s="9">
        <v>0</v>
      </c>
      <c r="AB136" s="9">
        <v>443.82</v>
      </c>
      <c r="AC136" s="9">
        <v>0</v>
      </c>
      <c r="AD136" s="9">
        <v>24.99</v>
      </c>
      <c r="AE136" s="9">
        <v>6.4</v>
      </c>
      <c r="AF136" s="9">
        <v>31.05</v>
      </c>
      <c r="AG136" s="9">
        <v>66.540000000000006</v>
      </c>
      <c r="AH136" s="9">
        <v>0</v>
      </c>
      <c r="AI136" s="9">
        <v>0</v>
      </c>
      <c r="AJ136" s="9">
        <v>0</v>
      </c>
      <c r="AK136" s="9">
        <v>46.19</v>
      </c>
      <c r="AL136" s="9">
        <v>30.95</v>
      </c>
      <c r="AM136" s="9">
        <v>0</v>
      </c>
      <c r="AN136" s="9"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50</v>
      </c>
      <c r="AU136" s="9">
        <v>190693.61</v>
      </c>
    </row>
    <row r="137" spans="1:47" x14ac:dyDescent="0.25">
      <c r="A137" s="48" t="s">
        <v>513</v>
      </c>
      <c r="B137" s="9">
        <v>0</v>
      </c>
      <c r="C137" s="9">
        <v>45.36</v>
      </c>
      <c r="D137" s="9">
        <v>0</v>
      </c>
      <c r="E137" s="9">
        <v>0</v>
      </c>
      <c r="F137" s="9">
        <v>0</v>
      </c>
      <c r="G137" s="9">
        <v>515.97</v>
      </c>
      <c r="H137" s="9">
        <v>0</v>
      </c>
      <c r="I137" s="9">
        <v>0</v>
      </c>
      <c r="J137" s="9">
        <v>0</v>
      </c>
      <c r="K137" s="9">
        <v>42.52</v>
      </c>
      <c r="L137" s="9">
        <v>65650.75</v>
      </c>
      <c r="M137" s="9">
        <v>0</v>
      </c>
      <c r="N137" s="9">
        <v>0</v>
      </c>
      <c r="O137" s="9">
        <v>0</v>
      </c>
      <c r="P137" s="9">
        <v>17.010000000000002</v>
      </c>
      <c r="Q137" s="9">
        <v>0</v>
      </c>
      <c r="R137" s="9">
        <v>17</v>
      </c>
      <c r="S137" s="9">
        <v>0</v>
      </c>
      <c r="T137" s="9">
        <v>271</v>
      </c>
      <c r="U137" s="9">
        <v>62</v>
      </c>
      <c r="V137" s="9">
        <v>0</v>
      </c>
      <c r="W137" s="9">
        <v>0</v>
      </c>
      <c r="X137" s="9">
        <v>0</v>
      </c>
      <c r="Y137" s="9">
        <v>60283.13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140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9"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143</v>
      </c>
      <c r="AU137" s="9">
        <v>127187.74</v>
      </c>
    </row>
    <row r="138" spans="1:47" x14ac:dyDescent="0.25">
      <c r="A138" s="48" t="s">
        <v>515</v>
      </c>
      <c r="B138" s="9">
        <v>0</v>
      </c>
      <c r="C138" s="9">
        <v>90.72</v>
      </c>
      <c r="D138" s="9">
        <v>132</v>
      </c>
      <c r="E138" s="9">
        <v>0</v>
      </c>
      <c r="F138" s="9">
        <v>0</v>
      </c>
      <c r="G138" s="9">
        <v>1388.02</v>
      </c>
      <c r="H138" s="9">
        <v>14.97</v>
      </c>
      <c r="I138" s="9">
        <v>0</v>
      </c>
      <c r="J138" s="9">
        <v>0</v>
      </c>
      <c r="K138" s="9">
        <v>56.7</v>
      </c>
      <c r="L138" s="9">
        <v>0</v>
      </c>
      <c r="M138" s="9">
        <v>0</v>
      </c>
      <c r="N138" s="9">
        <v>0</v>
      </c>
      <c r="O138" s="9">
        <v>0</v>
      </c>
      <c r="P138" s="9">
        <v>34.020000000000003</v>
      </c>
      <c r="Q138" s="9">
        <v>17.010000000000002</v>
      </c>
      <c r="R138" s="9">
        <v>17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35.32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1000</v>
      </c>
      <c r="AF138" s="9">
        <v>0</v>
      </c>
      <c r="AG138" s="9">
        <v>1616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9"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720</v>
      </c>
      <c r="AU138" s="9">
        <v>5121.76</v>
      </c>
    </row>
    <row r="139" spans="1:47" x14ac:dyDescent="0.25">
      <c r="A139" s="48" t="s">
        <v>517</v>
      </c>
      <c r="B139" s="9">
        <v>0</v>
      </c>
      <c r="C139" s="9">
        <v>34.020000000000003</v>
      </c>
      <c r="D139" s="9">
        <v>150</v>
      </c>
      <c r="E139" s="9">
        <v>0</v>
      </c>
      <c r="F139" s="9">
        <v>351.55</v>
      </c>
      <c r="G139" s="9">
        <v>0</v>
      </c>
      <c r="H139" s="9">
        <v>0</v>
      </c>
      <c r="I139" s="9">
        <v>0</v>
      </c>
      <c r="J139" s="9">
        <v>0</v>
      </c>
      <c r="K139" s="9">
        <v>56.69</v>
      </c>
      <c r="L139" s="9">
        <v>1750.87</v>
      </c>
      <c r="M139" s="9">
        <v>0</v>
      </c>
      <c r="N139" s="9">
        <v>11.34</v>
      </c>
      <c r="O139" s="9">
        <v>0</v>
      </c>
      <c r="P139" s="9">
        <v>0</v>
      </c>
      <c r="Q139" s="9">
        <v>0</v>
      </c>
      <c r="R139" s="9">
        <v>20.100000000000001</v>
      </c>
      <c r="S139" s="9">
        <v>0</v>
      </c>
      <c r="T139" s="9">
        <v>162.6</v>
      </c>
      <c r="U139" s="9">
        <v>5346.44</v>
      </c>
      <c r="V139" s="9">
        <v>180000</v>
      </c>
      <c r="W139" s="9">
        <v>0</v>
      </c>
      <c r="X139" s="9">
        <v>0</v>
      </c>
      <c r="Y139" s="9">
        <v>42610.68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69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9"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266</v>
      </c>
      <c r="AU139" s="9">
        <v>230829.29</v>
      </c>
    </row>
    <row r="140" spans="1:47" x14ac:dyDescent="0.25">
      <c r="A140" s="48" t="s">
        <v>519</v>
      </c>
      <c r="B140" s="9">
        <v>0</v>
      </c>
      <c r="C140" s="9">
        <v>45.36</v>
      </c>
      <c r="D140" s="9">
        <v>582.35</v>
      </c>
      <c r="E140" s="9">
        <v>240.5</v>
      </c>
      <c r="F140" s="9">
        <v>0</v>
      </c>
      <c r="G140" s="9">
        <v>307.33</v>
      </c>
      <c r="H140" s="9">
        <v>44.91</v>
      </c>
      <c r="I140" s="9">
        <v>0</v>
      </c>
      <c r="J140" s="9">
        <v>0</v>
      </c>
      <c r="K140" s="9">
        <v>35.14</v>
      </c>
      <c r="L140" s="9">
        <v>1496.84</v>
      </c>
      <c r="M140" s="9">
        <v>0</v>
      </c>
      <c r="N140" s="9">
        <v>11.34</v>
      </c>
      <c r="O140" s="9">
        <v>0</v>
      </c>
      <c r="P140" s="9">
        <v>34.020000000000003</v>
      </c>
      <c r="Q140" s="9">
        <v>0</v>
      </c>
      <c r="R140" s="9">
        <v>144.75</v>
      </c>
      <c r="S140" s="9">
        <v>1512.8</v>
      </c>
      <c r="T140" s="9">
        <v>32.340000000000003</v>
      </c>
      <c r="U140" s="9">
        <v>5261.73</v>
      </c>
      <c r="V140" s="9">
        <v>100000</v>
      </c>
      <c r="W140" s="9">
        <v>0</v>
      </c>
      <c r="X140" s="9">
        <v>0</v>
      </c>
      <c r="Y140" s="9">
        <v>41271.919999999998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9"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4.7699999999999996</v>
      </c>
      <c r="AT140" s="9">
        <v>0</v>
      </c>
      <c r="AU140" s="9">
        <v>151026.1</v>
      </c>
    </row>
    <row r="141" spans="1:47" x14ac:dyDescent="0.25">
      <c r="A141" s="48" t="s">
        <v>521</v>
      </c>
      <c r="B141" s="9">
        <v>0</v>
      </c>
      <c r="C141" s="9">
        <v>45.36</v>
      </c>
      <c r="D141" s="9">
        <v>120</v>
      </c>
      <c r="E141" s="9">
        <v>0</v>
      </c>
      <c r="F141" s="9">
        <v>0</v>
      </c>
      <c r="G141" s="9">
        <v>500.77</v>
      </c>
      <c r="H141" s="9">
        <v>43.55</v>
      </c>
      <c r="I141" s="9">
        <v>0</v>
      </c>
      <c r="J141" s="9">
        <v>0</v>
      </c>
      <c r="K141" s="9">
        <v>39.24</v>
      </c>
      <c r="L141" s="9">
        <v>2485.64</v>
      </c>
      <c r="M141" s="9">
        <v>0</v>
      </c>
      <c r="N141" s="9">
        <v>0</v>
      </c>
      <c r="O141" s="9">
        <v>0</v>
      </c>
      <c r="P141" s="9">
        <v>17.010000000000002</v>
      </c>
      <c r="Q141" s="9">
        <v>0</v>
      </c>
      <c r="R141" s="9">
        <v>8.5</v>
      </c>
      <c r="S141" s="9">
        <v>40</v>
      </c>
      <c r="T141" s="9">
        <v>0</v>
      </c>
      <c r="U141" s="9">
        <v>51</v>
      </c>
      <c r="V141" s="9">
        <v>0</v>
      </c>
      <c r="W141" s="9">
        <v>0</v>
      </c>
      <c r="X141" s="9">
        <v>0</v>
      </c>
      <c r="Y141" s="9">
        <v>33300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9"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139</v>
      </c>
      <c r="AU141" s="9">
        <v>36790.07</v>
      </c>
    </row>
    <row r="142" spans="1:47" x14ac:dyDescent="0.25">
      <c r="A142" s="48" t="s">
        <v>523</v>
      </c>
      <c r="B142" s="9">
        <v>0</v>
      </c>
      <c r="C142" s="9">
        <v>0</v>
      </c>
      <c r="D142" s="9">
        <v>133</v>
      </c>
      <c r="E142" s="9">
        <v>0</v>
      </c>
      <c r="F142" s="9">
        <v>0</v>
      </c>
      <c r="G142" s="9">
        <v>402.58</v>
      </c>
      <c r="H142" s="9">
        <v>0</v>
      </c>
      <c r="I142" s="9">
        <v>0</v>
      </c>
      <c r="J142" s="9">
        <v>0</v>
      </c>
      <c r="K142" s="9">
        <v>42.51</v>
      </c>
      <c r="L142" s="9">
        <v>14321.5</v>
      </c>
      <c r="M142" s="9">
        <v>0</v>
      </c>
      <c r="N142" s="9">
        <v>0</v>
      </c>
      <c r="O142" s="9">
        <v>0</v>
      </c>
      <c r="P142" s="9">
        <v>17.010000000000002</v>
      </c>
      <c r="Q142" s="9">
        <v>0</v>
      </c>
      <c r="R142" s="9">
        <v>8.5</v>
      </c>
      <c r="S142" s="9">
        <v>0</v>
      </c>
      <c r="T142" s="9">
        <v>109.17</v>
      </c>
      <c r="U142" s="9">
        <v>30</v>
      </c>
      <c r="V142" s="9">
        <v>0</v>
      </c>
      <c r="W142" s="9">
        <v>0</v>
      </c>
      <c r="X142" s="9">
        <v>0</v>
      </c>
      <c r="Y142" s="9">
        <v>111474.8</v>
      </c>
      <c r="Z142" s="9">
        <v>0</v>
      </c>
      <c r="AA142" s="9">
        <v>0</v>
      </c>
      <c r="AB142" s="9">
        <v>2.0499999999999998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9"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67</v>
      </c>
      <c r="AU142" s="9">
        <v>126608.12</v>
      </c>
    </row>
    <row r="143" spans="1:47" x14ac:dyDescent="0.25">
      <c r="A143" s="48" t="s">
        <v>525</v>
      </c>
      <c r="B143" s="9">
        <v>0</v>
      </c>
      <c r="C143" s="9">
        <v>90.72</v>
      </c>
      <c r="D143" s="9">
        <v>100</v>
      </c>
      <c r="E143" s="9">
        <v>0</v>
      </c>
      <c r="F143" s="9">
        <v>0</v>
      </c>
      <c r="G143" s="9">
        <v>699.68</v>
      </c>
      <c r="H143" s="9">
        <v>13.61</v>
      </c>
      <c r="I143" s="9">
        <v>0</v>
      </c>
      <c r="J143" s="9">
        <v>0</v>
      </c>
      <c r="K143" s="9">
        <v>88</v>
      </c>
      <c r="L143" s="9">
        <v>21210</v>
      </c>
      <c r="M143" s="9">
        <v>0</v>
      </c>
      <c r="N143" s="9">
        <v>11.34</v>
      </c>
      <c r="O143" s="9">
        <v>0</v>
      </c>
      <c r="P143" s="9">
        <v>0</v>
      </c>
      <c r="Q143" s="9">
        <v>0</v>
      </c>
      <c r="R143" s="9">
        <v>36.85</v>
      </c>
      <c r="S143" s="9">
        <v>0</v>
      </c>
      <c r="T143" s="9">
        <v>21.27</v>
      </c>
      <c r="U143" s="9">
        <v>35</v>
      </c>
      <c r="V143" s="9">
        <v>0</v>
      </c>
      <c r="W143" s="9">
        <v>0</v>
      </c>
      <c r="X143" s="9">
        <v>0</v>
      </c>
      <c r="Y143" s="9">
        <v>89824.8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9"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58.5</v>
      </c>
      <c r="AU143" s="9">
        <v>112189.77</v>
      </c>
    </row>
    <row r="144" spans="1:47" x14ac:dyDescent="0.25">
      <c r="A144" s="48" t="s">
        <v>527</v>
      </c>
      <c r="B144" s="9">
        <v>0</v>
      </c>
      <c r="C144" s="9">
        <v>181.44</v>
      </c>
      <c r="D144" s="9">
        <v>0</v>
      </c>
      <c r="E144" s="9">
        <v>8580.33</v>
      </c>
      <c r="F144" s="9">
        <v>0</v>
      </c>
      <c r="G144" s="9">
        <v>898.35</v>
      </c>
      <c r="H144" s="9">
        <v>12.25</v>
      </c>
      <c r="I144" s="9">
        <v>0</v>
      </c>
      <c r="J144" s="9">
        <v>0</v>
      </c>
      <c r="K144" s="9">
        <v>37.880000000000003</v>
      </c>
      <c r="L144" s="9">
        <v>21454.94</v>
      </c>
      <c r="M144" s="9">
        <v>0</v>
      </c>
      <c r="N144" s="9">
        <v>0</v>
      </c>
      <c r="O144" s="9">
        <v>0</v>
      </c>
      <c r="P144" s="9">
        <v>51.03</v>
      </c>
      <c r="Q144" s="9">
        <v>0</v>
      </c>
      <c r="R144" s="9">
        <v>17.010000000000002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132029.38</v>
      </c>
      <c r="Z144" s="9">
        <v>0</v>
      </c>
      <c r="AA144" s="9">
        <v>0</v>
      </c>
      <c r="AB144" s="9">
        <v>576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9"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163838.60999999999</v>
      </c>
    </row>
    <row r="145" spans="1:47" x14ac:dyDescent="0.25">
      <c r="A145" s="48" t="s">
        <v>529</v>
      </c>
      <c r="B145" s="9">
        <v>0</v>
      </c>
      <c r="C145" s="9">
        <v>90.72</v>
      </c>
      <c r="D145" s="9">
        <v>0</v>
      </c>
      <c r="E145" s="9">
        <v>0</v>
      </c>
      <c r="F145" s="9">
        <v>0</v>
      </c>
      <c r="G145" s="9">
        <v>1020.6</v>
      </c>
      <c r="H145" s="9">
        <v>0</v>
      </c>
      <c r="I145" s="9">
        <v>0</v>
      </c>
      <c r="J145" s="9">
        <v>0</v>
      </c>
      <c r="K145" s="9">
        <v>28.35</v>
      </c>
      <c r="L145" s="9">
        <v>163.29</v>
      </c>
      <c r="M145" s="9">
        <v>0</v>
      </c>
      <c r="N145" s="9">
        <v>0</v>
      </c>
      <c r="O145" s="9">
        <v>0</v>
      </c>
      <c r="P145" s="9">
        <v>17.010000000000002</v>
      </c>
      <c r="Q145" s="9">
        <v>0</v>
      </c>
      <c r="R145" s="9">
        <v>53.86</v>
      </c>
      <c r="S145" s="9">
        <v>0</v>
      </c>
      <c r="T145" s="9">
        <v>28.34</v>
      </c>
      <c r="U145" s="9">
        <v>0</v>
      </c>
      <c r="V145" s="9">
        <v>0</v>
      </c>
      <c r="W145" s="9">
        <v>0</v>
      </c>
      <c r="X145" s="9">
        <v>0</v>
      </c>
      <c r="Y145" s="9">
        <v>149067.07999999999</v>
      </c>
      <c r="Z145" s="9">
        <v>0</v>
      </c>
      <c r="AA145" s="9">
        <v>0</v>
      </c>
      <c r="AB145" s="9">
        <v>1152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9"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151621.25</v>
      </c>
    </row>
    <row r="146" spans="1:47" x14ac:dyDescent="0.25">
      <c r="A146" s="152"/>
      <c r="B146" s="40">
        <f t="shared" ref="B146:AU146" si="10">SUBTOTAL(109,B134:B145)</f>
        <v>0</v>
      </c>
      <c r="C146" s="40">
        <f t="shared" si="10"/>
        <v>635.04</v>
      </c>
      <c r="D146" s="40">
        <f t="shared" si="10"/>
        <v>1256.3499999999999</v>
      </c>
      <c r="E146" s="40">
        <f t="shared" si="10"/>
        <v>9033.25</v>
      </c>
      <c r="F146" s="40">
        <f t="shared" si="10"/>
        <v>351.55</v>
      </c>
      <c r="G146" s="40">
        <f t="shared" si="10"/>
        <v>6687.22</v>
      </c>
      <c r="H146" s="40">
        <f t="shared" si="10"/>
        <v>206.40000000000003</v>
      </c>
      <c r="I146" s="40">
        <f t="shared" si="10"/>
        <v>0</v>
      </c>
      <c r="J146" s="40">
        <f t="shared" si="10"/>
        <v>0</v>
      </c>
      <c r="K146" s="40">
        <f t="shared" si="10"/>
        <v>581.41000000000008</v>
      </c>
      <c r="L146" s="40">
        <f t="shared" si="10"/>
        <v>236542.29000000004</v>
      </c>
      <c r="M146" s="40">
        <f t="shared" si="10"/>
        <v>19.25</v>
      </c>
      <c r="N146" s="40">
        <f t="shared" si="10"/>
        <v>34.019999999999996</v>
      </c>
      <c r="O146" s="40">
        <f t="shared" si="10"/>
        <v>0</v>
      </c>
      <c r="P146" s="40">
        <f t="shared" si="10"/>
        <v>263.65000000000003</v>
      </c>
      <c r="Q146" s="40">
        <f t="shared" si="10"/>
        <v>25.520000000000003</v>
      </c>
      <c r="R146" s="40">
        <f t="shared" si="10"/>
        <v>390.94000000000005</v>
      </c>
      <c r="S146" s="40">
        <f t="shared" si="10"/>
        <v>1588.2</v>
      </c>
      <c r="T146" s="40">
        <f t="shared" si="10"/>
        <v>761.33</v>
      </c>
      <c r="U146" s="40">
        <f t="shared" si="10"/>
        <v>10786.169999999998</v>
      </c>
      <c r="V146" s="40">
        <f t="shared" si="10"/>
        <v>280069.27</v>
      </c>
      <c r="W146" s="40">
        <f t="shared" si="10"/>
        <v>0</v>
      </c>
      <c r="X146" s="40">
        <f t="shared" si="10"/>
        <v>0</v>
      </c>
      <c r="Y146" s="40">
        <f t="shared" si="10"/>
        <v>979618.78</v>
      </c>
      <c r="Z146" s="40">
        <f t="shared" si="10"/>
        <v>32.33</v>
      </c>
      <c r="AA146" s="40">
        <f t="shared" si="10"/>
        <v>0</v>
      </c>
      <c r="AB146" s="40">
        <f t="shared" si="10"/>
        <v>2891.35</v>
      </c>
      <c r="AC146" s="40">
        <f t="shared" si="10"/>
        <v>0</v>
      </c>
      <c r="AD146" s="40">
        <f t="shared" si="10"/>
        <v>24.99</v>
      </c>
      <c r="AE146" s="40">
        <f t="shared" si="10"/>
        <v>1215.4000000000001</v>
      </c>
      <c r="AF146" s="40">
        <f t="shared" si="10"/>
        <v>31.05</v>
      </c>
      <c r="AG146" s="40">
        <f t="shared" si="10"/>
        <v>1682.54</v>
      </c>
      <c r="AH146" s="40">
        <f t="shared" si="10"/>
        <v>0</v>
      </c>
      <c r="AI146" s="40">
        <f t="shared" si="10"/>
        <v>0</v>
      </c>
      <c r="AJ146" s="40">
        <f t="shared" si="10"/>
        <v>0</v>
      </c>
      <c r="AK146" s="40">
        <f t="shared" si="10"/>
        <v>46.19</v>
      </c>
      <c r="AL146" s="40">
        <f t="shared" si="10"/>
        <v>30.95</v>
      </c>
      <c r="AM146" s="40">
        <f t="shared" si="10"/>
        <v>0</v>
      </c>
      <c r="AN146" s="40">
        <f t="shared" si="10"/>
        <v>0</v>
      </c>
      <c r="AO146" s="40">
        <f t="shared" si="10"/>
        <v>0</v>
      </c>
      <c r="AP146" s="40">
        <f t="shared" si="10"/>
        <v>0</v>
      </c>
      <c r="AQ146" s="40">
        <f t="shared" si="10"/>
        <v>0</v>
      </c>
      <c r="AR146" s="40">
        <f t="shared" si="10"/>
        <v>0</v>
      </c>
      <c r="AS146" s="40">
        <f t="shared" si="10"/>
        <v>4.7699999999999996</v>
      </c>
      <c r="AT146" s="40">
        <f t="shared" si="10"/>
        <v>1443.5</v>
      </c>
      <c r="AU146" s="40">
        <f t="shared" si="10"/>
        <v>1536253.71</v>
      </c>
    </row>
    <row r="147" spans="1:47" x14ac:dyDescent="0.25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</row>
    <row r="148" spans="1:47" ht="18.75" x14ac:dyDescent="0.3">
      <c r="A148" s="20" t="s">
        <v>242</v>
      </c>
      <c r="B148" s="21"/>
      <c r="C148" s="21"/>
      <c r="D148" s="21"/>
      <c r="E148" s="21"/>
    </row>
    <row r="149" spans="1:47" ht="18.75" x14ac:dyDescent="0.3">
      <c r="A149" s="121" t="s">
        <v>532</v>
      </c>
      <c r="B149" s="21"/>
      <c r="C149" s="21"/>
      <c r="D149" s="21"/>
      <c r="E149" s="21"/>
    </row>
  </sheetData>
  <sheetProtection password="9E07" sheet="1" objects="1" scenarios="1"/>
  <mergeCells count="1">
    <mergeCell ref="A1:AU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V149"/>
  <sheetViews>
    <sheetView topLeftCell="AK1" zoomScaleNormal="100" workbookViewId="0">
      <pane ySplit="3" topLeftCell="A127" activePane="bottomLeft" state="frozen"/>
      <selection activeCell="A85" sqref="A85"/>
      <selection pane="bottomLeft" activeCell="AS149" sqref="AS149"/>
    </sheetView>
  </sheetViews>
  <sheetFormatPr baseColWidth="10" defaultRowHeight="15" x14ac:dyDescent="0.25"/>
  <cols>
    <col min="1" max="1" width="12.42578125" style="1" customWidth="1"/>
    <col min="2" max="2" width="11.42578125" style="1" customWidth="1"/>
    <col min="3" max="46" width="11.42578125" style="1"/>
    <col min="47" max="47" width="12.7109375" style="1" customWidth="1"/>
    <col min="48" max="16384" width="11.42578125" style="1"/>
  </cols>
  <sheetData>
    <row r="1" spans="1:47" ht="52.5" customHeight="1" x14ac:dyDescent="0.35">
      <c r="A1" s="160" t="s">
        <v>499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</row>
    <row r="2" spans="1:47" ht="15" customHeight="1" x14ac:dyDescent="0.25">
      <c r="A2" s="2" t="s">
        <v>110</v>
      </c>
      <c r="B2" s="27" t="s">
        <v>360</v>
      </c>
      <c r="C2" s="27" t="s">
        <v>361</v>
      </c>
      <c r="D2" s="27" t="s">
        <v>362</v>
      </c>
      <c r="E2" s="27" t="s">
        <v>363</v>
      </c>
      <c r="F2" s="27" t="s">
        <v>364</v>
      </c>
      <c r="G2" s="3" t="s">
        <v>365</v>
      </c>
      <c r="H2" s="3" t="s">
        <v>366</v>
      </c>
      <c r="I2" s="3" t="s">
        <v>367</v>
      </c>
      <c r="J2" s="3" t="s">
        <v>368</v>
      </c>
      <c r="K2" s="3" t="s">
        <v>369</v>
      </c>
      <c r="L2" s="3" t="s">
        <v>370</v>
      </c>
      <c r="M2" s="3" t="s">
        <v>371</v>
      </c>
      <c r="N2" s="3" t="s">
        <v>372</v>
      </c>
      <c r="O2" s="3" t="s">
        <v>373</v>
      </c>
      <c r="P2" s="3" t="s">
        <v>374</v>
      </c>
      <c r="Q2" s="3" t="s">
        <v>375</v>
      </c>
      <c r="R2" s="3" t="s">
        <v>376</v>
      </c>
      <c r="S2" s="3" t="s">
        <v>377</v>
      </c>
      <c r="T2" s="3" t="s">
        <v>378</v>
      </c>
      <c r="U2" s="3" t="s">
        <v>379</v>
      </c>
      <c r="V2" s="3" t="s">
        <v>380</v>
      </c>
      <c r="W2" s="3" t="s">
        <v>381</v>
      </c>
      <c r="X2" s="3" t="s">
        <v>382</v>
      </c>
      <c r="Y2" s="3" t="s">
        <v>383</v>
      </c>
      <c r="Z2" s="3" t="s">
        <v>384</v>
      </c>
      <c r="AA2" s="3" t="s">
        <v>385</v>
      </c>
      <c r="AB2" s="3" t="s">
        <v>386</v>
      </c>
      <c r="AC2" s="3" t="s">
        <v>387</v>
      </c>
      <c r="AD2" s="3" t="s">
        <v>388</v>
      </c>
      <c r="AE2" s="3" t="s">
        <v>389</v>
      </c>
      <c r="AF2" s="3" t="s">
        <v>390</v>
      </c>
      <c r="AG2" s="3" t="s">
        <v>391</v>
      </c>
      <c r="AH2" s="3" t="s">
        <v>405</v>
      </c>
      <c r="AI2" s="3" t="s">
        <v>393</v>
      </c>
      <c r="AJ2" s="3" t="s">
        <v>394</v>
      </c>
      <c r="AK2" s="3" t="s">
        <v>395</v>
      </c>
      <c r="AL2" s="3" t="s">
        <v>396</v>
      </c>
      <c r="AM2" s="3" t="s">
        <v>397</v>
      </c>
      <c r="AN2" s="3" t="s">
        <v>398</v>
      </c>
      <c r="AO2" s="3" t="s">
        <v>399</v>
      </c>
      <c r="AP2" s="3" t="s">
        <v>400</v>
      </c>
      <c r="AQ2" s="3" t="s">
        <v>401</v>
      </c>
      <c r="AR2" s="3" t="s">
        <v>402</v>
      </c>
      <c r="AS2" s="3" t="s">
        <v>403</v>
      </c>
      <c r="AT2" s="3" t="s">
        <v>404</v>
      </c>
      <c r="AU2" s="2" t="s">
        <v>109</v>
      </c>
    </row>
    <row r="3" spans="1:47" ht="18.75" customHeight="1" x14ac:dyDescent="0.25">
      <c r="A3" s="4" t="s">
        <v>241</v>
      </c>
      <c r="B3" s="27" t="s">
        <v>253</v>
      </c>
      <c r="C3" s="3" t="s">
        <v>73</v>
      </c>
      <c r="D3" s="3" t="s">
        <v>74</v>
      </c>
      <c r="E3" s="3" t="s">
        <v>73</v>
      </c>
      <c r="F3" s="3" t="s">
        <v>74</v>
      </c>
      <c r="G3" s="3" t="s">
        <v>73</v>
      </c>
      <c r="H3" s="3" t="s">
        <v>73</v>
      </c>
      <c r="I3" s="3" t="s">
        <v>73</v>
      </c>
      <c r="J3" s="3" t="s">
        <v>73</v>
      </c>
      <c r="K3" s="3" t="s">
        <v>75</v>
      </c>
      <c r="L3" s="3" t="s">
        <v>76</v>
      </c>
      <c r="M3" s="3" t="s">
        <v>77</v>
      </c>
      <c r="N3" s="3" t="s">
        <v>78</v>
      </c>
      <c r="O3" s="3" t="s">
        <v>79</v>
      </c>
      <c r="P3" s="3" t="s">
        <v>80</v>
      </c>
      <c r="Q3" s="3" t="s">
        <v>81</v>
      </c>
      <c r="R3" s="3" t="s">
        <v>82</v>
      </c>
      <c r="S3" s="3" t="s">
        <v>83</v>
      </c>
      <c r="T3" s="3" t="s">
        <v>84</v>
      </c>
      <c r="U3" s="3" t="s">
        <v>85</v>
      </c>
      <c r="V3" s="3" t="s">
        <v>86</v>
      </c>
      <c r="W3" s="3" t="s">
        <v>87</v>
      </c>
      <c r="X3" s="3" t="s">
        <v>89</v>
      </c>
      <c r="Y3" s="3" t="s">
        <v>90</v>
      </c>
      <c r="Z3" s="3" t="s">
        <v>75</v>
      </c>
      <c r="AA3" s="3" t="s">
        <v>91</v>
      </c>
      <c r="AB3" s="3" t="s">
        <v>92</v>
      </c>
      <c r="AC3" s="3" t="s">
        <v>93</v>
      </c>
      <c r="AD3" s="3" t="s">
        <v>72</v>
      </c>
      <c r="AE3" s="3" t="s">
        <v>94</v>
      </c>
      <c r="AF3" s="3" t="s">
        <v>95</v>
      </c>
      <c r="AG3" s="3" t="s">
        <v>96</v>
      </c>
      <c r="AH3" s="3" t="s">
        <v>97</v>
      </c>
      <c r="AI3" s="3" t="s">
        <v>98</v>
      </c>
      <c r="AJ3" s="3" t="s">
        <v>99</v>
      </c>
      <c r="AK3" s="3" t="s">
        <v>100</v>
      </c>
      <c r="AL3" s="3" t="s">
        <v>101</v>
      </c>
      <c r="AM3" s="3" t="s">
        <v>102</v>
      </c>
      <c r="AN3" s="3" t="s">
        <v>103</v>
      </c>
      <c r="AO3" s="3" t="s">
        <v>104</v>
      </c>
      <c r="AP3" s="3" t="s">
        <v>105</v>
      </c>
      <c r="AQ3" s="3" t="s">
        <v>106</v>
      </c>
      <c r="AR3" s="3" t="s">
        <v>107</v>
      </c>
      <c r="AS3" s="3" t="s">
        <v>108</v>
      </c>
      <c r="AT3" s="3" t="s">
        <v>79</v>
      </c>
      <c r="AU3" s="2"/>
    </row>
    <row r="4" spans="1:47" x14ac:dyDescent="0.25">
      <c r="A4" s="4" t="s">
        <v>0</v>
      </c>
      <c r="B4" s="5">
        <v>107.5</v>
      </c>
      <c r="C4" s="5">
        <v>216.72</v>
      </c>
      <c r="D4" s="5">
        <v>0</v>
      </c>
      <c r="E4" s="5">
        <v>2729.52</v>
      </c>
      <c r="F4" s="5">
        <v>0</v>
      </c>
      <c r="G4" s="5">
        <v>1696.08</v>
      </c>
      <c r="H4" s="5">
        <v>295.83</v>
      </c>
      <c r="I4" s="5">
        <v>1698.12</v>
      </c>
      <c r="J4" s="5">
        <v>204.75</v>
      </c>
      <c r="K4" s="5">
        <v>9433.56</v>
      </c>
      <c r="L4" s="5">
        <v>0</v>
      </c>
      <c r="M4" s="5">
        <v>0</v>
      </c>
      <c r="N4" s="5">
        <v>0</v>
      </c>
      <c r="O4" s="5">
        <v>0</v>
      </c>
      <c r="P4" s="5">
        <v>90</v>
      </c>
      <c r="Q4" s="5">
        <v>0</v>
      </c>
      <c r="R4" s="5">
        <v>82.32</v>
      </c>
      <c r="S4" s="5">
        <v>150</v>
      </c>
      <c r="T4" s="5">
        <v>0</v>
      </c>
      <c r="U4" s="5">
        <v>0</v>
      </c>
      <c r="V4" s="5">
        <v>0</v>
      </c>
      <c r="W4" s="5" t="s">
        <v>88</v>
      </c>
      <c r="X4" s="5">
        <v>0</v>
      </c>
      <c r="Y4" s="5">
        <v>21168</v>
      </c>
      <c r="Z4" s="5">
        <v>0</v>
      </c>
      <c r="AA4" s="5">
        <v>77945.399999999994</v>
      </c>
      <c r="AB4" s="5">
        <v>19.5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6">
        <v>115837.3</v>
      </c>
    </row>
    <row r="5" spans="1:47" x14ac:dyDescent="0.25">
      <c r="A5" s="4" t="s">
        <v>1</v>
      </c>
      <c r="B5" s="5">
        <v>124.7</v>
      </c>
      <c r="C5" s="5">
        <v>185.76</v>
      </c>
      <c r="D5" s="5">
        <v>0</v>
      </c>
      <c r="E5" s="5">
        <v>16213.64</v>
      </c>
      <c r="F5" s="5">
        <v>0</v>
      </c>
      <c r="G5" s="5">
        <v>593.52</v>
      </c>
      <c r="H5" s="5">
        <v>337.35</v>
      </c>
      <c r="I5" s="5">
        <v>668.57</v>
      </c>
      <c r="J5" s="5">
        <v>0</v>
      </c>
      <c r="K5" s="5">
        <v>7746.12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47.04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7250</v>
      </c>
      <c r="AB5" s="5">
        <v>6.5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6">
        <v>33173.199999999997</v>
      </c>
    </row>
    <row r="6" spans="1:47" x14ac:dyDescent="0.25">
      <c r="A6" s="4" t="s">
        <v>2</v>
      </c>
      <c r="B6" s="5">
        <v>107.5</v>
      </c>
      <c r="C6" s="5">
        <v>171.3</v>
      </c>
      <c r="D6" s="5">
        <v>0</v>
      </c>
      <c r="E6" s="5">
        <v>1889.64</v>
      </c>
      <c r="F6" s="5">
        <v>0</v>
      </c>
      <c r="G6" s="5">
        <v>1004</v>
      </c>
      <c r="H6" s="5">
        <v>311.39999999999998</v>
      </c>
      <c r="I6" s="5">
        <v>681.8</v>
      </c>
      <c r="J6" s="5">
        <v>52.5</v>
      </c>
      <c r="K6" s="5">
        <v>1375.6</v>
      </c>
      <c r="L6" s="5">
        <v>0</v>
      </c>
      <c r="M6" s="5">
        <v>0</v>
      </c>
      <c r="N6" s="5">
        <v>183</v>
      </c>
      <c r="O6" s="5">
        <v>0</v>
      </c>
      <c r="P6" s="5">
        <v>50</v>
      </c>
      <c r="Q6" s="5">
        <v>55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37632</v>
      </c>
      <c r="Z6" s="5">
        <v>0</v>
      </c>
      <c r="AA6" s="5">
        <v>0</v>
      </c>
      <c r="AB6" s="5">
        <v>13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6">
        <v>43526.74</v>
      </c>
    </row>
    <row r="7" spans="1:47" x14ac:dyDescent="0.25">
      <c r="A7" s="4" t="s">
        <v>3</v>
      </c>
      <c r="B7" s="5">
        <v>568.75</v>
      </c>
      <c r="C7" s="5">
        <v>154.80000000000001</v>
      </c>
      <c r="D7" s="5">
        <v>0</v>
      </c>
      <c r="E7" s="5">
        <v>12153.89</v>
      </c>
      <c r="F7" s="5">
        <v>0</v>
      </c>
      <c r="G7" s="5">
        <v>693.55</v>
      </c>
      <c r="H7" s="5">
        <v>0</v>
      </c>
      <c r="I7" s="5">
        <v>1801.03</v>
      </c>
      <c r="J7" s="5">
        <v>0</v>
      </c>
      <c r="K7" s="5">
        <v>4357.68</v>
      </c>
      <c r="L7" s="5">
        <v>0</v>
      </c>
      <c r="M7" s="5">
        <v>0</v>
      </c>
      <c r="N7" s="5">
        <v>213.9</v>
      </c>
      <c r="O7" s="5">
        <v>0</v>
      </c>
      <c r="P7" s="5">
        <v>50</v>
      </c>
      <c r="Q7" s="5">
        <v>0</v>
      </c>
      <c r="R7" s="5">
        <v>92.1</v>
      </c>
      <c r="S7" s="5">
        <v>0</v>
      </c>
      <c r="T7" s="5">
        <v>3420</v>
      </c>
      <c r="U7" s="5">
        <v>0</v>
      </c>
      <c r="V7" s="5">
        <v>0</v>
      </c>
      <c r="W7" s="5">
        <v>0</v>
      </c>
      <c r="X7" s="5">
        <v>0</v>
      </c>
      <c r="Y7" s="5">
        <v>65417.55</v>
      </c>
      <c r="Z7" s="5">
        <v>0</v>
      </c>
      <c r="AA7" s="5">
        <v>0</v>
      </c>
      <c r="AB7" s="5">
        <v>41.8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5">
        <v>0</v>
      </c>
      <c r="AU7" s="6">
        <v>88965.05</v>
      </c>
    </row>
    <row r="8" spans="1:47" x14ac:dyDescent="0.25">
      <c r="A8" s="4" t="s">
        <v>4</v>
      </c>
      <c r="B8" s="5">
        <v>137.25</v>
      </c>
      <c r="C8" s="5">
        <v>0</v>
      </c>
      <c r="D8" s="5">
        <v>0</v>
      </c>
      <c r="E8" s="5">
        <v>74804.77</v>
      </c>
      <c r="F8" s="5">
        <v>0</v>
      </c>
      <c r="G8" s="5">
        <v>522.64</v>
      </c>
      <c r="H8" s="5">
        <v>311.39999999999998</v>
      </c>
      <c r="I8" s="5">
        <v>683.04</v>
      </c>
      <c r="J8" s="5">
        <v>0</v>
      </c>
      <c r="K8" s="5">
        <v>3386.15</v>
      </c>
      <c r="L8" s="5">
        <v>0</v>
      </c>
      <c r="M8" s="5">
        <v>0</v>
      </c>
      <c r="N8" s="5">
        <v>27.6</v>
      </c>
      <c r="O8" s="5">
        <v>0</v>
      </c>
      <c r="P8" s="5">
        <v>50</v>
      </c>
      <c r="Q8" s="5">
        <v>0</v>
      </c>
      <c r="R8" s="5">
        <v>30</v>
      </c>
      <c r="S8" s="5">
        <v>0</v>
      </c>
      <c r="T8" s="5">
        <v>1110</v>
      </c>
      <c r="U8" s="5">
        <v>0</v>
      </c>
      <c r="V8" s="5">
        <v>800</v>
      </c>
      <c r="W8" s="5">
        <v>0</v>
      </c>
      <c r="X8" s="5">
        <v>0</v>
      </c>
      <c r="Y8" s="5">
        <v>66096</v>
      </c>
      <c r="Z8" s="5">
        <v>0</v>
      </c>
      <c r="AA8" s="5">
        <v>1350</v>
      </c>
      <c r="AB8" s="5">
        <v>58.54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4200</v>
      </c>
      <c r="AM8" s="5">
        <v>0</v>
      </c>
      <c r="AN8" s="5">
        <v>1500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250</v>
      </c>
      <c r="AU8" s="6">
        <v>155317.39000000001</v>
      </c>
    </row>
    <row r="9" spans="1:47" x14ac:dyDescent="0.25">
      <c r="A9" s="4" t="s">
        <v>5</v>
      </c>
      <c r="B9" s="5">
        <v>1800</v>
      </c>
      <c r="C9" s="5">
        <v>116.1</v>
      </c>
      <c r="D9" s="5">
        <v>681.82</v>
      </c>
      <c r="E9" s="5">
        <v>974.95</v>
      </c>
      <c r="F9" s="5">
        <v>0</v>
      </c>
      <c r="G9" s="5">
        <v>835.7</v>
      </c>
      <c r="H9" s="5">
        <v>311.39999999999998</v>
      </c>
      <c r="I9" s="5">
        <v>1207.5</v>
      </c>
      <c r="J9" s="5">
        <v>0</v>
      </c>
      <c r="K9" s="5">
        <v>5802.25</v>
      </c>
      <c r="L9" s="5">
        <v>0</v>
      </c>
      <c r="M9" s="5">
        <v>188.52</v>
      </c>
      <c r="N9" s="5">
        <v>42.6</v>
      </c>
      <c r="O9" s="5">
        <v>0</v>
      </c>
      <c r="P9" s="5">
        <v>50</v>
      </c>
      <c r="Q9" s="5">
        <v>0</v>
      </c>
      <c r="R9" s="5">
        <v>29.4</v>
      </c>
      <c r="S9" s="5">
        <v>0</v>
      </c>
      <c r="T9" s="5">
        <v>51.5</v>
      </c>
      <c r="U9" s="5">
        <v>0</v>
      </c>
      <c r="V9" s="5">
        <v>9800</v>
      </c>
      <c r="W9" s="5">
        <v>0</v>
      </c>
      <c r="X9" s="5">
        <v>0</v>
      </c>
      <c r="Y9" s="5">
        <v>23543.5</v>
      </c>
      <c r="Z9" s="5">
        <v>0</v>
      </c>
      <c r="AA9" s="5">
        <v>5839.5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3914.4</v>
      </c>
      <c r="AI9" s="5">
        <v>0</v>
      </c>
      <c r="AJ9" s="5">
        <v>4000.5</v>
      </c>
      <c r="AK9" s="5">
        <v>16332</v>
      </c>
      <c r="AL9" s="5">
        <v>6172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2956</v>
      </c>
      <c r="AU9" s="6">
        <v>84649.64</v>
      </c>
    </row>
    <row r="10" spans="1:47" x14ac:dyDescent="0.25">
      <c r="A10" s="4" t="s">
        <v>6</v>
      </c>
      <c r="B10" s="5">
        <v>4536.91</v>
      </c>
      <c r="C10" s="5">
        <v>77.400000000000006</v>
      </c>
      <c r="D10" s="5">
        <v>1022.73</v>
      </c>
      <c r="E10" s="5">
        <v>829.37</v>
      </c>
      <c r="F10" s="5">
        <v>0</v>
      </c>
      <c r="G10" s="5">
        <v>430.6</v>
      </c>
      <c r="H10" s="5">
        <v>233.55</v>
      </c>
      <c r="I10" s="5">
        <v>935.83</v>
      </c>
      <c r="J10" s="5">
        <v>0</v>
      </c>
      <c r="K10" s="5">
        <v>6843.56</v>
      </c>
      <c r="L10" s="5">
        <v>0</v>
      </c>
      <c r="M10" s="5">
        <v>0</v>
      </c>
      <c r="N10" s="5">
        <v>0</v>
      </c>
      <c r="O10" s="5">
        <v>0</v>
      </c>
      <c r="P10" s="5">
        <v>50</v>
      </c>
      <c r="Q10" s="5">
        <v>0</v>
      </c>
      <c r="R10" s="5">
        <v>0</v>
      </c>
      <c r="S10" s="5">
        <v>0</v>
      </c>
      <c r="T10" s="5">
        <v>251.5</v>
      </c>
      <c r="U10" s="5">
        <v>0</v>
      </c>
      <c r="V10" s="5">
        <v>25480</v>
      </c>
      <c r="W10" s="5">
        <v>4400</v>
      </c>
      <c r="X10" s="5">
        <v>0</v>
      </c>
      <c r="Y10" s="5">
        <v>74104.5</v>
      </c>
      <c r="Z10" s="5">
        <v>0</v>
      </c>
      <c r="AA10" s="5">
        <v>11903</v>
      </c>
      <c r="AB10" s="5">
        <v>131</v>
      </c>
      <c r="AC10" s="5">
        <v>3330</v>
      </c>
      <c r="AD10" s="5">
        <v>0</v>
      </c>
      <c r="AE10" s="5">
        <v>0</v>
      </c>
      <c r="AF10" s="5">
        <v>0</v>
      </c>
      <c r="AG10" s="5">
        <v>8808</v>
      </c>
      <c r="AH10" s="5">
        <v>0</v>
      </c>
      <c r="AI10" s="5">
        <v>0</v>
      </c>
      <c r="AJ10" s="5">
        <v>0</v>
      </c>
      <c r="AK10" s="5">
        <v>3160</v>
      </c>
      <c r="AL10" s="5">
        <v>3440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6942.5</v>
      </c>
      <c r="AU10" s="6">
        <v>156910.45000000001</v>
      </c>
    </row>
    <row r="11" spans="1:47" x14ac:dyDescent="0.25">
      <c r="A11" s="4" t="s">
        <v>7</v>
      </c>
      <c r="B11" s="5">
        <v>6657.5</v>
      </c>
      <c r="C11" s="5">
        <v>77.400000000000006</v>
      </c>
      <c r="D11" s="5">
        <v>0</v>
      </c>
      <c r="E11" s="5">
        <v>17727.57</v>
      </c>
      <c r="F11" s="5">
        <v>0</v>
      </c>
      <c r="G11" s="5">
        <v>585.6</v>
      </c>
      <c r="H11" s="5">
        <v>259.5</v>
      </c>
      <c r="I11" s="5">
        <v>922.6</v>
      </c>
      <c r="J11" s="5">
        <v>0</v>
      </c>
      <c r="K11" s="5">
        <v>6226.7</v>
      </c>
      <c r="L11" s="5">
        <v>0</v>
      </c>
      <c r="M11" s="5">
        <v>0</v>
      </c>
      <c r="N11" s="5">
        <v>13.5</v>
      </c>
      <c r="O11" s="5">
        <v>0</v>
      </c>
      <c r="P11" s="5">
        <v>75</v>
      </c>
      <c r="Q11" s="5">
        <v>0</v>
      </c>
      <c r="R11" s="5">
        <v>14.7</v>
      </c>
      <c r="S11" s="5">
        <v>0</v>
      </c>
      <c r="T11" s="5">
        <v>51.5</v>
      </c>
      <c r="U11" s="5">
        <v>0</v>
      </c>
      <c r="V11" s="5">
        <v>0</v>
      </c>
      <c r="W11" s="5">
        <v>0</v>
      </c>
      <c r="X11" s="5">
        <v>0</v>
      </c>
      <c r="Y11" s="5">
        <v>86940</v>
      </c>
      <c r="Z11" s="5">
        <v>0</v>
      </c>
      <c r="AA11" s="5">
        <v>0</v>
      </c>
      <c r="AB11" s="5">
        <v>13</v>
      </c>
      <c r="AC11" s="5">
        <v>1680</v>
      </c>
      <c r="AD11" s="5">
        <v>0</v>
      </c>
      <c r="AE11" s="5">
        <v>0</v>
      </c>
      <c r="AF11" s="5">
        <v>28224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6470</v>
      </c>
      <c r="AU11" s="6">
        <v>155938.57</v>
      </c>
    </row>
    <row r="12" spans="1:47" x14ac:dyDescent="0.25">
      <c r="A12" s="4" t="s">
        <v>8</v>
      </c>
      <c r="B12" s="5">
        <v>3341.93</v>
      </c>
      <c r="C12" s="5">
        <v>77.400000000000006</v>
      </c>
      <c r="D12" s="5">
        <v>1136.3599999999999</v>
      </c>
      <c r="E12" s="5">
        <v>272561.09999999998</v>
      </c>
      <c r="F12" s="5">
        <v>0</v>
      </c>
      <c r="G12" s="5">
        <v>973.1</v>
      </c>
      <c r="H12" s="5">
        <v>269.88</v>
      </c>
      <c r="I12" s="5">
        <v>1295.7</v>
      </c>
      <c r="J12" s="5">
        <v>0</v>
      </c>
      <c r="K12" s="5">
        <v>5705.38</v>
      </c>
      <c r="L12" s="5">
        <v>0</v>
      </c>
      <c r="M12" s="5">
        <v>0</v>
      </c>
      <c r="N12" s="5">
        <v>13.5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51.5</v>
      </c>
      <c r="U12" s="5">
        <v>0</v>
      </c>
      <c r="V12" s="5">
        <v>0</v>
      </c>
      <c r="W12" s="5">
        <v>0</v>
      </c>
      <c r="X12" s="5">
        <v>0</v>
      </c>
      <c r="Y12" s="5">
        <v>139890</v>
      </c>
      <c r="Z12" s="5">
        <v>0</v>
      </c>
      <c r="AA12" s="5">
        <v>0</v>
      </c>
      <c r="AB12" s="5">
        <v>19.5</v>
      </c>
      <c r="AC12" s="5">
        <v>0</v>
      </c>
      <c r="AD12" s="5">
        <v>0</v>
      </c>
      <c r="AE12" s="5">
        <v>0</v>
      </c>
      <c r="AF12" s="5">
        <v>550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160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815</v>
      </c>
      <c r="AU12" s="6">
        <v>426860.35</v>
      </c>
    </row>
    <row r="13" spans="1:47" x14ac:dyDescent="0.25">
      <c r="A13" s="4" t="s">
        <v>9</v>
      </c>
      <c r="B13" s="5">
        <v>5390.2</v>
      </c>
      <c r="C13" s="5">
        <v>0</v>
      </c>
      <c r="D13" s="5">
        <v>0</v>
      </c>
      <c r="E13" s="5">
        <v>1244.2</v>
      </c>
      <c r="F13" s="5">
        <v>0</v>
      </c>
      <c r="G13" s="5">
        <v>1623.15</v>
      </c>
      <c r="H13" s="5">
        <v>859.05</v>
      </c>
      <c r="I13" s="5">
        <v>918.46</v>
      </c>
      <c r="J13" s="5">
        <v>0</v>
      </c>
      <c r="K13" s="5">
        <v>2623.88</v>
      </c>
      <c r="L13" s="5">
        <v>0</v>
      </c>
      <c r="M13" s="5">
        <v>0</v>
      </c>
      <c r="N13" s="5">
        <v>320.39999999999998</v>
      </c>
      <c r="O13" s="5">
        <v>0</v>
      </c>
      <c r="P13" s="5">
        <v>125</v>
      </c>
      <c r="Q13" s="5">
        <v>0</v>
      </c>
      <c r="R13" s="5">
        <v>73.5</v>
      </c>
      <c r="S13" s="5">
        <v>0</v>
      </c>
      <c r="T13" s="5">
        <v>154.5</v>
      </c>
      <c r="U13" s="5">
        <v>0</v>
      </c>
      <c r="V13" s="5">
        <v>0</v>
      </c>
      <c r="W13" s="5">
        <v>0</v>
      </c>
      <c r="X13" s="5">
        <v>0</v>
      </c>
      <c r="Y13" s="5">
        <v>69960</v>
      </c>
      <c r="Z13" s="5">
        <v>0</v>
      </c>
      <c r="AA13" s="5">
        <v>0</v>
      </c>
      <c r="AB13" s="5">
        <v>39.4</v>
      </c>
      <c r="AC13" s="5">
        <v>0</v>
      </c>
      <c r="AD13" s="5">
        <v>0</v>
      </c>
      <c r="AE13" s="5">
        <v>0</v>
      </c>
      <c r="AF13" s="5">
        <v>9285.5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6">
        <v>92617.24</v>
      </c>
    </row>
    <row r="14" spans="1:47" x14ac:dyDescent="0.25">
      <c r="A14" s="4" t="s">
        <v>10</v>
      </c>
      <c r="B14" s="5">
        <v>0</v>
      </c>
      <c r="C14" s="5">
        <v>475</v>
      </c>
      <c r="D14" s="5">
        <v>1099.55</v>
      </c>
      <c r="E14" s="5">
        <v>1514.72</v>
      </c>
      <c r="F14" s="5">
        <v>0</v>
      </c>
      <c r="G14" s="5">
        <v>896.7</v>
      </c>
      <c r="H14" s="5">
        <v>259.5</v>
      </c>
      <c r="I14" s="5">
        <v>329</v>
      </c>
      <c r="J14" s="5">
        <v>0</v>
      </c>
      <c r="K14" s="5">
        <v>11740.62</v>
      </c>
      <c r="L14" s="5">
        <v>0</v>
      </c>
      <c r="M14" s="5">
        <v>28.04</v>
      </c>
      <c r="N14" s="5">
        <v>0</v>
      </c>
      <c r="O14" s="5">
        <v>0</v>
      </c>
      <c r="P14" s="5">
        <v>150</v>
      </c>
      <c r="Q14" s="5">
        <v>0</v>
      </c>
      <c r="R14" s="5">
        <v>77.599999999999994</v>
      </c>
      <c r="S14" s="5">
        <v>77.88</v>
      </c>
      <c r="T14" s="5">
        <v>0</v>
      </c>
      <c r="U14" s="5">
        <v>0</v>
      </c>
      <c r="V14" s="5">
        <v>66.13</v>
      </c>
      <c r="W14" s="5">
        <v>138.82</v>
      </c>
      <c r="X14" s="5">
        <v>0</v>
      </c>
      <c r="Y14" s="5">
        <v>10106.870000000001</v>
      </c>
      <c r="Z14" s="5">
        <v>0</v>
      </c>
      <c r="AA14" s="5">
        <v>30.76</v>
      </c>
      <c r="AB14" s="5">
        <v>40.99</v>
      </c>
      <c r="AC14" s="5">
        <v>640.26</v>
      </c>
      <c r="AD14" s="5">
        <v>26.84</v>
      </c>
      <c r="AE14" s="5">
        <v>0</v>
      </c>
      <c r="AF14" s="5">
        <v>2963.04</v>
      </c>
      <c r="AG14" s="5">
        <v>46.34</v>
      </c>
      <c r="AH14" s="5">
        <v>0</v>
      </c>
      <c r="AI14" s="5">
        <v>0</v>
      </c>
      <c r="AJ14" s="5">
        <v>0</v>
      </c>
      <c r="AK14" s="5">
        <v>0</v>
      </c>
      <c r="AL14" s="5">
        <v>147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6">
        <v>30855.66</v>
      </c>
    </row>
    <row r="15" spans="1:47" x14ac:dyDescent="0.25">
      <c r="A15" s="4" t="s">
        <v>11</v>
      </c>
      <c r="B15" s="5">
        <v>1915</v>
      </c>
      <c r="C15" s="5">
        <v>1288.95</v>
      </c>
      <c r="D15" s="5">
        <v>14954.36</v>
      </c>
      <c r="E15" s="5">
        <v>73391.240000000005</v>
      </c>
      <c r="F15" s="5">
        <v>0</v>
      </c>
      <c r="G15" s="5">
        <v>1493.8</v>
      </c>
      <c r="H15" s="5">
        <v>726.6</v>
      </c>
      <c r="I15" s="5">
        <v>1822.24</v>
      </c>
      <c r="J15" s="5">
        <v>0</v>
      </c>
      <c r="K15" s="5">
        <v>1970.26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103</v>
      </c>
      <c r="U15" s="5">
        <v>0</v>
      </c>
      <c r="V15" s="5">
        <v>0</v>
      </c>
      <c r="W15" s="5">
        <v>0</v>
      </c>
      <c r="X15" s="5">
        <v>0</v>
      </c>
      <c r="Y15" s="5">
        <v>102960</v>
      </c>
      <c r="Z15" s="5">
        <v>0</v>
      </c>
      <c r="AA15" s="5">
        <v>79100</v>
      </c>
      <c r="AB15" s="5">
        <v>273</v>
      </c>
      <c r="AC15" s="5">
        <v>0</v>
      </c>
      <c r="AD15" s="5">
        <v>0</v>
      </c>
      <c r="AE15" s="5">
        <v>0</v>
      </c>
      <c r="AF15" s="5">
        <v>27807.5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6">
        <v>307805.95</v>
      </c>
    </row>
    <row r="16" spans="1:47" x14ac:dyDescent="0.25">
      <c r="A16" s="4"/>
      <c r="B16" s="40">
        <f>SUBTOTAL(109,B4:B15)</f>
        <v>24687.24</v>
      </c>
      <c r="C16" s="40">
        <f t="shared" ref="C16:AU16" si="0">SUBTOTAL(109,C4:C15)</f>
        <v>2840.83</v>
      </c>
      <c r="D16" s="40">
        <f t="shared" si="0"/>
        <v>18894.82</v>
      </c>
      <c r="E16" s="40">
        <f t="shared" si="0"/>
        <v>476034.60999999993</v>
      </c>
      <c r="F16" s="40">
        <f t="shared" si="0"/>
        <v>0</v>
      </c>
      <c r="G16" s="40">
        <f t="shared" si="0"/>
        <v>11348.44</v>
      </c>
      <c r="H16" s="40">
        <f t="shared" si="0"/>
        <v>4175.4600000000009</v>
      </c>
      <c r="I16" s="40">
        <f t="shared" si="0"/>
        <v>12963.890000000001</v>
      </c>
      <c r="J16" s="40">
        <f t="shared" si="0"/>
        <v>257.25</v>
      </c>
      <c r="K16" s="40">
        <f t="shared" si="0"/>
        <v>67211.759999999995</v>
      </c>
      <c r="L16" s="40">
        <f t="shared" si="0"/>
        <v>0</v>
      </c>
      <c r="M16" s="40">
        <f t="shared" si="0"/>
        <v>216.56</v>
      </c>
      <c r="N16" s="40">
        <f t="shared" si="0"/>
        <v>814.5</v>
      </c>
      <c r="O16" s="40">
        <f t="shared" si="0"/>
        <v>0</v>
      </c>
      <c r="P16" s="40">
        <f t="shared" si="0"/>
        <v>690</v>
      </c>
      <c r="Q16" s="40">
        <f t="shared" si="0"/>
        <v>55</v>
      </c>
      <c r="R16" s="40">
        <f t="shared" si="0"/>
        <v>446.65999999999997</v>
      </c>
      <c r="S16" s="40">
        <f t="shared" si="0"/>
        <v>227.88</v>
      </c>
      <c r="T16" s="40">
        <f t="shared" si="0"/>
        <v>5193.5</v>
      </c>
      <c r="U16" s="40">
        <f t="shared" si="0"/>
        <v>0</v>
      </c>
      <c r="V16" s="40">
        <f t="shared" si="0"/>
        <v>36146.129999999997</v>
      </c>
      <c r="W16" s="40">
        <f t="shared" si="0"/>
        <v>4538.82</v>
      </c>
      <c r="X16" s="40">
        <f t="shared" si="0"/>
        <v>0</v>
      </c>
      <c r="Y16" s="40">
        <f t="shared" si="0"/>
        <v>697818.42</v>
      </c>
      <c r="Z16" s="40">
        <f t="shared" si="0"/>
        <v>0</v>
      </c>
      <c r="AA16" s="40">
        <f t="shared" si="0"/>
        <v>183418.65999999997</v>
      </c>
      <c r="AB16" s="40">
        <f t="shared" si="0"/>
        <v>656.23</v>
      </c>
      <c r="AC16" s="40">
        <f t="shared" si="0"/>
        <v>5650.26</v>
      </c>
      <c r="AD16" s="40">
        <f t="shared" si="0"/>
        <v>26.84</v>
      </c>
      <c r="AE16" s="40">
        <f t="shared" si="0"/>
        <v>0</v>
      </c>
      <c r="AF16" s="40">
        <f t="shared" si="0"/>
        <v>68830.040000000008</v>
      </c>
      <c r="AG16" s="40">
        <f t="shared" si="0"/>
        <v>8854.34</v>
      </c>
      <c r="AH16" s="40">
        <f t="shared" si="0"/>
        <v>3914.4</v>
      </c>
      <c r="AI16" s="40">
        <f t="shared" si="0"/>
        <v>0</v>
      </c>
      <c r="AJ16" s="40">
        <f t="shared" si="0"/>
        <v>4000.5</v>
      </c>
      <c r="AK16" s="40">
        <f t="shared" si="0"/>
        <v>19492</v>
      </c>
      <c r="AL16" s="40">
        <f t="shared" si="0"/>
        <v>13959</v>
      </c>
      <c r="AM16" s="40">
        <f t="shared" si="0"/>
        <v>0</v>
      </c>
      <c r="AN16" s="40">
        <f t="shared" si="0"/>
        <v>1660</v>
      </c>
      <c r="AO16" s="40">
        <f t="shared" si="0"/>
        <v>0</v>
      </c>
      <c r="AP16" s="40">
        <f t="shared" si="0"/>
        <v>0</v>
      </c>
      <c r="AQ16" s="40">
        <f t="shared" si="0"/>
        <v>0</v>
      </c>
      <c r="AR16" s="40">
        <f t="shared" si="0"/>
        <v>0</v>
      </c>
      <c r="AS16" s="40">
        <f t="shared" si="0"/>
        <v>0</v>
      </c>
      <c r="AT16" s="40">
        <f t="shared" si="0"/>
        <v>17433.5</v>
      </c>
      <c r="AU16" s="40">
        <f t="shared" si="0"/>
        <v>1692457.5399999998</v>
      </c>
    </row>
    <row r="17" spans="1:47" x14ac:dyDescent="0.25">
      <c r="A17" s="4" t="s">
        <v>12</v>
      </c>
      <c r="B17" s="5">
        <v>257.86</v>
      </c>
      <c r="C17" s="5">
        <v>939.4</v>
      </c>
      <c r="D17" s="5">
        <v>0</v>
      </c>
      <c r="E17" s="5">
        <v>90</v>
      </c>
      <c r="F17" s="5">
        <v>0</v>
      </c>
      <c r="G17" s="5">
        <v>2108.1</v>
      </c>
      <c r="H17" s="5">
        <v>804.45</v>
      </c>
      <c r="I17" s="5">
        <v>1451.8</v>
      </c>
      <c r="J17" s="5">
        <v>0</v>
      </c>
      <c r="K17" s="5">
        <v>7744.81</v>
      </c>
      <c r="L17" s="5">
        <v>0</v>
      </c>
      <c r="M17" s="5">
        <v>0</v>
      </c>
      <c r="N17" s="5">
        <v>6.5</v>
      </c>
      <c r="O17" s="5">
        <v>0</v>
      </c>
      <c r="P17" s="5">
        <v>200</v>
      </c>
      <c r="Q17" s="5">
        <v>0</v>
      </c>
      <c r="R17" s="5">
        <v>147</v>
      </c>
      <c r="S17" s="5">
        <v>0</v>
      </c>
      <c r="T17" s="5">
        <v>0</v>
      </c>
      <c r="U17" s="5">
        <v>0</v>
      </c>
      <c r="V17" s="5">
        <v>1500</v>
      </c>
      <c r="W17" s="5">
        <v>0</v>
      </c>
      <c r="X17" s="5">
        <v>0</v>
      </c>
      <c r="Y17" s="5">
        <v>107240</v>
      </c>
      <c r="Z17" s="5">
        <v>0</v>
      </c>
      <c r="AA17" s="5">
        <v>36000</v>
      </c>
      <c r="AB17" s="5">
        <v>0</v>
      </c>
      <c r="AC17" s="5">
        <v>0</v>
      </c>
      <c r="AD17" s="5">
        <v>0</v>
      </c>
      <c r="AE17" s="5">
        <v>0</v>
      </c>
      <c r="AF17" s="5">
        <v>47336.6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6">
        <v>205826.52</v>
      </c>
    </row>
    <row r="18" spans="1:47" x14ac:dyDescent="0.25">
      <c r="A18" s="4" t="s">
        <v>13</v>
      </c>
      <c r="B18" s="5">
        <v>0</v>
      </c>
      <c r="C18" s="5">
        <v>154.80000000000001</v>
      </c>
      <c r="D18" s="5">
        <v>693.18</v>
      </c>
      <c r="E18" s="5">
        <v>0</v>
      </c>
      <c r="F18" s="5">
        <v>0</v>
      </c>
      <c r="G18" s="5">
        <v>884.9</v>
      </c>
      <c r="H18" s="5">
        <v>311.39999999999998</v>
      </c>
      <c r="I18" s="5">
        <v>1143.0999999999999</v>
      </c>
      <c r="J18" s="5">
        <v>0</v>
      </c>
      <c r="K18" s="5">
        <v>975.3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77.25</v>
      </c>
      <c r="U18" s="5">
        <v>0</v>
      </c>
      <c r="V18" s="5">
        <v>1000</v>
      </c>
      <c r="W18" s="5">
        <v>0</v>
      </c>
      <c r="X18" s="5">
        <v>0</v>
      </c>
      <c r="Y18" s="5">
        <v>126000</v>
      </c>
      <c r="Z18" s="5">
        <v>0</v>
      </c>
      <c r="AA18" s="5">
        <v>14180</v>
      </c>
      <c r="AB18" s="5">
        <v>26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3600</v>
      </c>
      <c r="AL18" s="5">
        <v>7020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6">
        <v>156065.93</v>
      </c>
    </row>
    <row r="19" spans="1:47" x14ac:dyDescent="0.25">
      <c r="A19" s="4" t="s">
        <v>14</v>
      </c>
      <c r="B19" s="5">
        <v>210</v>
      </c>
      <c r="C19" s="5">
        <v>77.400000000000006</v>
      </c>
      <c r="D19" s="5">
        <v>0</v>
      </c>
      <c r="E19" s="5">
        <v>312.88</v>
      </c>
      <c r="F19" s="5">
        <v>0</v>
      </c>
      <c r="G19" s="5">
        <v>1141.3499999999999</v>
      </c>
      <c r="H19" s="5">
        <v>311.39999999999998</v>
      </c>
      <c r="I19" s="5">
        <v>2547.3000000000002</v>
      </c>
      <c r="J19" s="5">
        <v>0</v>
      </c>
      <c r="K19" s="5">
        <v>10904.53</v>
      </c>
      <c r="L19" s="5">
        <v>0</v>
      </c>
      <c r="M19" s="5">
        <v>0</v>
      </c>
      <c r="N19" s="5">
        <v>279.5</v>
      </c>
      <c r="O19" s="5">
        <v>0</v>
      </c>
      <c r="P19" s="5">
        <v>50</v>
      </c>
      <c r="Q19" s="5">
        <v>0</v>
      </c>
      <c r="R19" s="5">
        <v>53.85</v>
      </c>
      <c r="S19" s="5">
        <v>0</v>
      </c>
      <c r="T19" s="5">
        <v>520</v>
      </c>
      <c r="U19" s="5">
        <v>0</v>
      </c>
      <c r="V19" s="5">
        <v>1500</v>
      </c>
      <c r="W19" s="5">
        <v>0</v>
      </c>
      <c r="X19" s="5">
        <v>0</v>
      </c>
      <c r="Y19" s="5">
        <v>202600</v>
      </c>
      <c r="Z19" s="5">
        <v>0</v>
      </c>
      <c r="AA19" s="5">
        <v>9504</v>
      </c>
      <c r="AB19" s="5">
        <v>13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1860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340</v>
      </c>
      <c r="AU19" s="6">
        <v>232225.21</v>
      </c>
    </row>
    <row r="20" spans="1:47" x14ac:dyDescent="0.25">
      <c r="A20" s="4" t="s">
        <v>15</v>
      </c>
      <c r="B20" s="5">
        <v>47.86</v>
      </c>
      <c r="C20" s="5">
        <v>116.1</v>
      </c>
      <c r="D20" s="5">
        <v>0</v>
      </c>
      <c r="E20" s="5">
        <v>1774.58</v>
      </c>
      <c r="F20" s="5">
        <v>0</v>
      </c>
      <c r="G20" s="5">
        <v>1667.6</v>
      </c>
      <c r="H20" s="5">
        <v>0</v>
      </c>
      <c r="I20" s="5">
        <v>573.29999999999995</v>
      </c>
      <c r="J20" s="5">
        <v>0</v>
      </c>
      <c r="K20" s="5">
        <v>642.92999999999995</v>
      </c>
      <c r="L20" s="5">
        <v>0</v>
      </c>
      <c r="M20" s="5">
        <v>0</v>
      </c>
      <c r="N20" s="5">
        <v>6.5</v>
      </c>
      <c r="O20" s="5">
        <v>0</v>
      </c>
      <c r="P20" s="5">
        <v>50</v>
      </c>
      <c r="Q20" s="5">
        <v>0</v>
      </c>
      <c r="R20" s="5">
        <v>44.1</v>
      </c>
      <c r="S20" s="5">
        <v>0</v>
      </c>
      <c r="T20" s="5">
        <v>60</v>
      </c>
      <c r="U20" s="5">
        <v>0</v>
      </c>
      <c r="V20" s="5">
        <v>0</v>
      </c>
      <c r="W20" s="5">
        <v>0</v>
      </c>
      <c r="X20" s="5">
        <v>0</v>
      </c>
      <c r="Y20" s="5">
        <v>327620</v>
      </c>
      <c r="Z20" s="5">
        <v>0</v>
      </c>
      <c r="AA20" s="5">
        <v>5100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427</v>
      </c>
      <c r="AU20" s="6">
        <v>338129.97</v>
      </c>
    </row>
    <row r="21" spans="1:47" x14ac:dyDescent="0.25">
      <c r="A21" s="4" t="s">
        <v>16</v>
      </c>
      <c r="B21" s="5">
        <v>0</v>
      </c>
      <c r="C21" s="5">
        <v>309.60000000000002</v>
      </c>
      <c r="D21" s="5">
        <v>0</v>
      </c>
      <c r="E21" s="5">
        <v>2027.2</v>
      </c>
      <c r="F21" s="5">
        <v>0</v>
      </c>
      <c r="G21" s="5">
        <v>1368.15</v>
      </c>
      <c r="H21" s="5">
        <v>285.45</v>
      </c>
      <c r="I21" s="5">
        <v>747.95</v>
      </c>
      <c r="J21" s="5">
        <v>0</v>
      </c>
      <c r="K21" s="5">
        <v>8286.9500000000007</v>
      </c>
      <c r="L21" s="5">
        <v>0</v>
      </c>
      <c r="M21" s="5">
        <v>0</v>
      </c>
      <c r="N21" s="5">
        <v>13</v>
      </c>
      <c r="O21" s="5">
        <v>0</v>
      </c>
      <c r="P21" s="5">
        <v>50</v>
      </c>
      <c r="Q21" s="5">
        <v>0</v>
      </c>
      <c r="R21" s="5">
        <v>44.1</v>
      </c>
      <c r="S21" s="5">
        <v>0</v>
      </c>
      <c r="T21" s="5">
        <v>213.75</v>
      </c>
      <c r="U21" s="5">
        <v>0</v>
      </c>
      <c r="V21" s="5">
        <v>0</v>
      </c>
      <c r="W21" s="5">
        <v>0</v>
      </c>
      <c r="X21" s="5">
        <v>0</v>
      </c>
      <c r="Y21" s="5">
        <v>413280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70</v>
      </c>
      <c r="AR21" s="5">
        <v>0</v>
      </c>
      <c r="AS21" s="5">
        <v>0</v>
      </c>
      <c r="AT21" s="5">
        <v>621</v>
      </c>
      <c r="AU21" s="6">
        <v>427317.15</v>
      </c>
    </row>
    <row r="22" spans="1:47" x14ac:dyDescent="0.25">
      <c r="A22" s="4" t="s">
        <v>17</v>
      </c>
      <c r="B22" s="5">
        <v>6400</v>
      </c>
      <c r="C22" s="5">
        <v>348.3</v>
      </c>
      <c r="D22" s="5">
        <v>6621.12</v>
      </c>
      <c r="E22" s="5">
        <v>4488.82</v>
      </c>
      <c r="F22" s="5">
        <v>0</v>
      </c>
      <c r="G22" s="5">
        <v>1083.3</v>
      </c>
      <c r="H22" s="5">
        <v>415.2</v>
      </c>
      <c r="I22" s="5">
        <v>703.85</v>
      </c>
      <c r="J22" s="5">
        <v>0</v>
      </c>
      <c r="K22" s="5">
        <v>7713.4</v>
      </c>
      <c r="L22" s="5">
        <v>0</v>
      </c>
      <c r="M22" s="5">
        <v>0</v>
      </c>
      <c r="N22" s="5">
        <v>13</v>
      </c>
      <c r="O22" s="5">
        <v>0</v>
      </c>
      <c r="P22" s="5">
        <v>0</v>
      </c>
      <c r="Q22" s="5">
        <v>0</v>
      </c>
      <c r="R22" s="5">
        <v>58.8</v>
      </c>
      <c r="S22" s="5">
        <v>0</v>
      </c>
      <c r="T22" s="5">
        <v>77.25</v>
      </c>
      <c r="U22" s="5">
        <v>0</v>
      </c>
      <c r="V22" s="5">
        <v>4820</v>
      </c>
      <c r="W22" s="5">
        <v>7680</v>
      </c>
      <c r="X22" s="5">
        <v>0</v>
      </c>
      <c r="Y22" s="5">
        <v>57756</v>
      </c>
      <c r="Z22" s="5">
        <v>0</v>
      </c>
      <c r="AA22" s="5">
        <v>4930</v>
      </c>
      <c r="AB22" s="5">
        <v>19.5</v>
      </c>
      <c r="AC22" s="5">
        <v>0</v>
      </c>
      <c r="AD22" s="5">
        <v>0</v>
      </c>
      <c r="AE22" s="5">
        <v>0</v>
      </c>
      <c r="AF22" s="5">
        <v>7559.5</v>
      </c>
      <c r="AG22" s="5">
        <v>12220</v>
      </c>
      <c r="AH22" s="5">
        <v>7456</v>
      </c>
      <c r="AI22" s="5">
        <v>0</v>
      </c>
      <c r="AJ22" s="5">
        <v>0</v>
      </c>
      <c r="AK22" s="5">
        <v>13920</v>
      </c>
      <c r="AL22" s="5">
        <v>4960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5165.5</v>
      </c>
      <c r="AU22" s="6">
        <v>154409.54</v>
      </c>
    </row>
    <row r="23" spans="1:47" x14ac:dyDescent="0.25">
      <c r="A23" s="4" t="s">
        <v>18</v>
      </c>
      <c r="B23" s="5">
        <v>6400</v>
      </c>
      <c r="C23" s="5">
        <v>309.60000000000002</v>
      </c>
      <c r="D23" s="5">
        <v>1015.91</v>
      </c>
      <c r="E23" s="5">
        <v>974.95</v>
      </c>
      <c r="F23" s="5">
        <v>0</v>
      </c>
      <c r="G23" s="5">
        <v>1666.8</v>
      </c>
      <c r="H23" s="5">
        <v>441.15</v>
      </c>
      <c r="I23" s="5">
        <v>814.1</v>
      </c>
      <c r="J23" s="5">
        <v>0</v>
      </c>
      <c r="K23" s="5">
        <v>8011.86</v>
      </c>
      <c r="L23" s="5">
        <v>0</v>
      </c>
      <c r="M23" s="5">
        <v>0</v>
      </c>
      <c r="N23" s="5">
        <v>13</v>
      </c>
      <c r="O23" s="5">
        <v>0</v>
      </c>
      <c r="P23" s="5">
        <v>50</v>
      </c>
      <c r="Q23" s="5">
        <v>0</v>
      </c>
      <c r="R23" s="5">
        <v>48.9</v>
      </c>
      <c r="S23" s="5">
        <v>0</v>
      </c>
      <c r="T23" s="5">
        <v>0</v>
      </c>
      <c r="U23" s="5">
        <v>0</v>
      </c>
      <c r="V23" s="5">
        <v>15100</v>
      </c>
      <c r="W23" s="5">
        <v>0</v>
      </c>
      <c r="X23" s="5">
        <v>0</v>
      </c>
      <c r="Y23" s="5">
        <v>51264</v>
      </c>
      <c r="Z23" s="5">
        <v>0</v>
      </c>
      <c r="AA23" s="5">
        <v>0</v>
      </c>
      <c r="AB23" s="5">
        <v>250</v>
      </c>
      <c r="AC23" s="5">
        <v>0</v>
      </c>
      <c r="AD23" s="5">
        <v>0</v>
      </c>
      <c r="AE23" s="5">
        <v>0</v>
      </c>
      <c r="AF23" s="5">
        <v>12029.5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14000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10600.06</v>
      </c>
      <c r="AU23" s="6">
        <v>122989.83</v>
      </c>
    </row>
    <row r="24" spans="1:47" x14ac:dyDescent="0.25">
      <c r="A24" s="4" t="s">
        <v>19</v>
      </c>
      <c r="B24" s="5">
        <v>8000</v>
      </c>
      <c r="C24" s="5">
        <v>232.2</v>
      </c>
      <c r="D24" s="5">
        <v>0</v>
      </c>
      <c r="E24" s="5">
        <v>82785.3</v>
      </c>
      <c r="F24" s="5">
        <v>0</v>
      </c>
      <c r="G24" s="5">
        <v>1203.1500000000001</v>
      </c>
      <c r="H24" s="5">
        <v>467.1</v>
      </c>
      <c r="I24" s="5">
        <v>2604.1999999999998</v>
      </c>
      <c r="J24" s="5">
        <v>0</v>
      </c>
      <c r="K24" s="5">
        <v>7646.25</v>
      </c>
      <c r="L24" s="5">
        <v>0</v>
      </c>
      <c r="M24" s="5">
        <v>0</v>
      </c>
      <c r="N24" s="5">
        <v>7.1</v>
      </c>
      <c r="O24" s="5">
        <v>0</v>
      </c>
      <c r="P24" s="5">
        <v>75</v>
      </c>
      <c r="Q24" s="5">
        <v>0</v>
      </c>
      <c r="R24" s="5">
        <v>0</v>
      </c>
      <c r="S24" s="5">
        <v>0</v>
      </c>
      <c r="T24" s="5">
        <v>51.5</v>
      </c>
      <c r="U24" s="5">
        <v>0</v>
      </c>
      <c r="V24" s="5">
        <v>7500</v>
      </c>
      <c r="W24" s="5">
        <v>0</v>
      </c>
      <c r="X24" s="5">
        <v>0</v>
      </c>
      <c r="Y24" s="5">
        <v>51300</v>
      </c>
      <c r="Z24" s="5">
        <v>0</v>
      </c>
      <c r="AA24" s="5">
        <v>4745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7675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7000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1618.5</v>
      </c>
      <c r="AU24" s="6">
        <v>182910.3</v>
      </c>
    </row>
    <row r="25" spans="1:47" x14ac:dyDescent="0.25">
      <c r="A25" s="4" t="s">
        <v>20</v>
      </c>
      <c r="B25" s="5">
        <v>6432.25</v>
      </c>
      <c r="C25" s="5">
        <v>425.7</v>
      </c>
      <c r="D25" s="5">
        <v>122879.23</v>
      </c>
      <c r="E25" s="5">
        <v>1666.76</v>
      </c>
      <c r="F25" s="5">
        <v>0</v>
      </c>
      <c r="G25" s="5">
        <v>375.7</v>
      </c>
      <c r="H25" s="5">
        <v>441.15</v>
      </c>
      <c r="I25" s="5">
        <v>415</v>
      </c>
      <c r="J25" s="5">
        <v>0</v>
      </c>
      <c r="K25" s="5">
        <v>9937.18</v>
      </c>
      <c r="L25" s="5">
        <v>0</v>
      </c>
      <c r="M25" s="5">
        <v>0</v>
      </c>
      <c r="N25" s="5">
        <v>27</v>
      </c>
      <c r="O25" s="5">
        <v>0</v>
      </c>
      <c r="P25" s="5">
        <v>175</v>
      </c>
      <c r="Q25" s="5">
        <v>0</v>
      </c>
      <c r="R25" s="5">
        <v>26.25</v>
      </c>
      <c r="S25" s="5">
        <v>41.8</v>
      </c>
      <c r="T25" s="5">
        <v>25.75</v>
      </c>
      <c r="U25" s="5">
        <v>0</v>
      </c>
      <c r="V25" s="5">
        <v>101.2</v>
      </c>
      <c r="W25" s="5">
        <v>63.36</v>
      </c>
      <c r="X25" s="5">
        <v>0</v>
      </c>
      <c r="Y25" s="5">
        <v>120721.2</v>
      </c>
      <c r="Z25" s="5">
        <v>0</v>
      </c>
      <c r="AA25" s="5">
        <v>57.09</v>
      </c>
      <c r="AB25" s="5">
        <v>0</v>
      </c>
      <c r="AC25" s="5">
        <v>11.9</v>
      </c>
      <c r="AD25" s="5">
        <v>0</v>
      </c>
      <c r="AE25" s="5">
        <v>0</v>
      </c>
      <c r="AF25" s="5">
        <v>40.04</v>
      </c>
      <c r="AG25" s="5">
        <v>30.36</v>
      </c>
      <c r="AH25" s="5">
        <v>0</v>
      </c>
      <c r="AI25" s="5">
        <v>0</v>
      </c>
      <c r="AJ25" s="5">
        <v>0</v>
      </c>
      <c r="AK25" s="5">
        <v>0</v>
      </c>
      <c r="AL25" s="5">
        <v>46.53</v>
      </c>
      <c r="AM25" s="5">
        <v>0</v>
      </c>
      <c r="AN25" s="5">
        <v>69.63</v>
      </c>
      <c r="AO25" s="5">
        <v>12</v>
      </c>
      <c r="AP25" s="5">
        <v>0</v>
      </c>
      <c r="AQ25" s="5">
        <v>0</v>
      </c>
      <c r="AR25" s="5">
        <v>0</v>
      </c>
      <c r="AS25" s="5">
        <v>0</v>
      </c>
      <c r="AT25" s="5">
        <v>120</v>
      </c>
      <c r="AU25" s="6">
        <v>264142.08000000002</v>
      </c>
    </row>
    <row r="26" spans="1:47" x14ac:dyDescent="0.25">
      <c r="A26" s="4" t="s">
        <v>21</v>
      </c>
      <c r="B26" s="5">
        <v>3200</v>
      </c>
      <c r="C26" s="5">
        <v>0</v>
      </c>
      <c r="D26" s="5">
        <v>0</v>
      </c>
      <c r="E26" s="5">
        <v>614.67999999999995</v>
      </c>
      <c r="F26" s="5">
        <v>0</v>
      </c>
      <c r="G26" s="5">
        <v>423.04</v>
      </c>
      <c r="H26" s="5">
        <v>0</v>
      </c>
      <c r="I26" s="5">
        <v>830</v>
      </c>
      <c r="J26" s="5">
        <v>0</v>
      </c>
      <c r="K26" s="5">
        <v>1137.17</v>
      </c>
      <c r="L26" s="5">
        <v>0</v>
      </c>
      <c r="M26" s="5">
        <v>23.52</v>
      </c>
      <c r="N26" s="5">
        <v>14.2</v>
      </c>
      <c r="O26" s="5">
        <v>0</v>
      </c>
      <c r="P26" s="5">
        <v>0</v>
      </c>
      <c r="Q26" s="5">
        <v>213.68</v>
      </c>
      <c r="R26" s="5">
        <v>80.849999999999994</v>
      </c>
      <c r="S26" s="5">
        <v>128.47999999999999</v>
      </c>
      <c r="T26" s="5">
        <v>0</v>
      </c>
      <c r="U26" s="5">
        <v>0</v>
      </c>
      <c r="V26" s="5">
        <v>181.72</v>
      </c>
      <c r="W26" s="5">
        <v>169.62</v>
      </c>
      <c r="X26" s="5">
        <v>0</v>
      </c>
      <c r="Y26" s="5">
        <v>83680.800000000003</v>
      </c>
      <c r="Z26" s="5">
        <v>0</v>
      </c>
      <c r="AA26" s="5">
        <v>138.6</v>
      </c>
      <c r="AB26" s="5">
        <v>79.989999999999995</v>
      </c>
      <c r="AC26" s="5">
        <v>2840.1</v>
      </c>
      <c r="AD26" s="5">
        <v>0</v>
      </c>
      <c r="AE26" s="5">
        <v>0</v>
      </c>
      <c r="AF26" s="5">
        <v>89.76</v>
      </c>
      <c r="AG26" s="5">
        <v>166.32</v>
      </c>
      <c r="AH26" s="5">
        <v>0</v>
      </c>
      <c r="AI26" s="5">
        <v>0</v>
      </c>
      <c r="AJ26" s="5">
        <v>0</v>
      </c>
      <c r="AK26" s="5">
        <v>0</v>
      </c>
      <c r="AL26" s="5">
        <v>46.53</v>
      </c>
      <c r="AM26" s="5">
        <v>0</v>
      </c>
      <c r="AN26" s="5">
        <v>69.63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6">
        <v>94128.69</v>
      </c>
    </row>
    <row r="27" spans="1:47" x14ac:dyDescent="0.25">
      <c r="A27" s="4" t="s">
        <v>22</v>
      </c>
      <c r="B27" s="5">
        <v>3818.74</v>
      </c>
      <c r="C27" s="5">
        <v>852.2</v>
      </c>
      <c r="D27" s="5">
        <v>0</v>
      </c>
      <c r="E27" s="5">
        <v>42046.26</v>
      </c>
      <c r="F27" s="5">
        <v>0</v>
      </c>
      <c r="G27" s="5">
        <v>5039.3999999999996</v>
      </c>
      <c r="H27" s="5">
        <v>570.9</v>
      </c>
      <c r="I27" s="5">
        <v>1818.3</v>
      </c>
      <c r="J27" s="5">
        <v>0</v>
      </c>
      <c r="K27" s="5">
        <v>11882.01</v>
      </c>
      <c r="L27" s="5">
        <v>0</v>
      </c>
      <c r="M27" s="5">
        <v>0</v>
      </c>
      <c r="N27" s="5">
        <v>0</v>
      </c>
      <c r="O27" s="5">
        <v>0</v>
      </c>
      <c r="P27" s="5">
        <v>50</v>
      </c>
      <c r="Q27" s="5">
        <v>0</v>
      </c>
      <c r="R27" s="5">
        <v>88.2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41814.5</v>
      </c>
      <c r="Z27" s="5">
        <v>0</v>
      </c>
      <c r="AA27" s="5">
        <v>0</v>
      </c>
      <c r="AB27" s="5">
        <v>30.6</v>
      </c>
      <c r="AC27" s="5">
        <v>1400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6">
        <v>109411.11</v>
      </c>
    </row>
    <row r="28" spans="1:47" x14ac:dyDescent="0.25">
      <c r="A28" s="4" t="s">
        <v>23</v>
      </c>
      <c r="B28" s="5">
        <v>4600</v>
      </c>
      <c r="C28" s="5">
        <v>1394</v>
      </c>
      <c r="D28" s="5">
        <v>0</v>
      </c>
      <c r="E28" s="5">
        <v>2202.52</v>
      </c>
      <c r="F28" s="5">
        <v>0</v>
      </c>
      <c r="G28" s="5">
        <v>5057.2</v>
      </c>
      <c r="H28" s="5">
        <v>778.5</v>
      </c>
      <c r="I28" s="5">
        <v>2461</v>
      </c>
      <c r="J28" s="5">
        <v>0</v>
      </c>
      <c r="K28" s="5">
        <v>10382.48</v>
      </c>
      <c r="L28" s="5">
        <v>0</v>
      </c>
      <c r="M28" s="5">
        <v>0</v>
      </c>
      <c r="N28" s="5">
        <v>41.2</v>
      </c>
      <c r="O28" s="5">
        <v>0</v>
      </c>
      <c r="P28" s="5">
        <v>150</v>
      </c>
      <c r="Q28" s="5">
        <v>0</v>
      </c>
      <c r="R28" s="5">
        <v>88.2</v>
      </c>
      <c r="S28" s="5">
        <v>0</v>
      </c>
      <c r="T28" s="5">
        <v>128.75</v>
      </c>
      <c r="U28" s="5">
        <v>0</v>
      </c>
      <c r="V28" s="5">
        <v>0</v>
      </c>
      <c r="W28" s="5">
        <v>0</v>
      </c>
      <c r="X28" s="5">
        <v>0</v>
      </c>
      <c r="Y28" s="5">
        <v>237212</v>
      </c>
      <c r="Z28" s="5">
        <v>0</v>
      </c>
      <c r="AA28" s="5">
        <v>0</v>
      </c>
      <c r="AB28" s="5">
        <v>55.99</v>
      </c>
      <c r="AC28" s="5">
        <v>0</v>
      </c>
      <c r="AD28" s="5">
        <v>0</v>
      </c>
      <c r="AE28" s="5">
        <v>0</v>
      </c>
      <c r="AF28" s="5">
        <v>42600</v>
      </c>
      <c r="AG28" s="5">
        <v>7800</v>
      </c>
      <c r="AH28" s="5">
        <v>0</v>
      </c>
      <c r="AI28" s="5">
        <v>0</v>
      </c>
      <c r="AJ28" s="5">
        <v>0</v>
      </c>
      <c r="AK28" s="5">
        <v>17280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6">
        <v>332231.84000000003</v>
      </c>
    </row>
    <row r="29" spans="1:47" x14ac:dyDescent="0.25">
      <c r="A29" s="4"/>
      <c r="B29" s="40">
        <f t="shared" ref="B29:AU29" si="1">SUBTOTAL(109,B17:B28)</f>
        <v>39366.71</v>
      </c>
      <c r="C29" s="40">
        <f t="shared" si="1"/>
        <v>5159.3</v>
      </c>
      <c r="D29" s="40">
        <f t="shared" si="1"/>
        <v>131209.44</v>
      </c>
      <c r="E29" s="40">
        <f t="shared" si="1"/>
        <v>138983.94999999998</v>
      </c>
      <c r="F29" s="40">
        <f t="shared" si="1"/>
        <v>0</v>
      </c>
      <c r="G29" s="40">
        <f t="shared" si="1"/>
        <v>22018.69</v>
      </c>
      <c r="H29" s="40">
        <f t="shared" si="1"/>
        <v>4826.7000000000007</v>
      </c>
      <c r="I29" s="40">
        <f t="shared" si="1"/>
        <v>16109.9</v>
      </c>
      <c r="J29" s="40">
        <f t="shared" si="1"/>
        <v>0</v>
      </c>
      <c r="K29" s="40">
        <f t="shared" si="1"/>
        <v>85264.87</v>
      </c>
      <c r="L29" s="40">
        <f t="shared" si="1"/>
        <v>0</v>
      </c>
      <c r="M29" s="40">
        <f t="shared" si="1"/>
        <v>23.52</v>
      </c>
      <c r="N29" s="40">
        <f t="shared" si="1"/>
        <v>421</v>
      </c>
      <c r="O29" s="40">
        <f t="shared" si="1"/>
        <v>0</v>
      </c>
      <c r="P29" s="40">
        <f t="shared" si="1"/>
        <v>850</v>
      </c>
      <c r="Q29" s="40">
        <f t="shared" si="1"/>
        <v>213.68</v>
      </c>
      <c r="R29" s="40">
        <f t="shared" si="1"/>
        <v>680.25000000000011</v>
      </c>
      <c r="S29" s="40">
        <f t="shared" si="1"/>
        <v>170.27999999999997</v>
      </c>
      <c r="T29" s="40">
        <f t="shared" si="1"/>
        <v>1154.25</v>
      </c>
      <c r="U29" s="40">
        <f t="shared" si="1"/>
        <v>0</v>
      </c>
      <c r="V29" s="40">
        <f t="shared" si="1"/>
        <v>31702.920000000002</v>
      </c>
      <c r="W29" s="40">
        <f t="shared" si="1"/>
        <v>7912.98</v>
      </c>
      <c r="X29" s="40">
        <f t="shared" si="1"/>
        <v>0</v>
      </c>
      <c r="Y29" s="40">
        <f t="shared" si="1"/>
        <v>1820488.5</v>
      </c>
      <c r="Z29" s="40">
        <f t="shared" si="1"/>
        <v>0</v>
      </c>
      <c r="AA29" s="40">
        <f t="shared" si="1"/>
        <v>74654.69</v>
      </c>
      <c r="AB29" s="40">
        <f t="shared" si="1"/>
        <v>475.08000000000004</v>
      </c>
      <c r="AC29" s="40">
        <f t="shared" si="1"/>
        <v>4252</v>
      </c>
      <c r="AD29" s="40">
        <f t="shared" si="1"/>
        <v>0</v>
      </c>
      <c r="AE29" s="40">
        <f t="shared" si="1"/>
        <v>0</v>
      </c>
      <c r="AF29" s="40">
        <f t="shared" si="1"/>
        <v>109655.4</v>
      </c>
      <c r="AG29" s="40">
        <f t="shared" si="1"/>
        <v>27891.68</v>
      </c>
      <c r="AH29" s="40">
        <f t="shared" si="1"/>
        <v>7456</v>
      </c>
      <c r="AI29" s="40">
        <f t="shared" si="1"/>
        <v>0</v>
      </c>
      <c r="AJ29" s="40">
        <f t="shared" si="1"/>
        <v>0</v>
      </c>
      <c r="AK29" s="40">
        <f t="shared" si="1"/>
        <v>34800</v>
      </c>
      <c r="AL29" s="40">
        <f t="shared" si="1"/>
        <v>13933.060000000001</v>
      </c>
      <c r="AM29" s="40">
        <f t="shared" si="1"/>
        <v>0</v>
      </c>
      <c r="AN29" s="40">
        <f t="shared" si="1"/>
        <v>21139.260000000002</v>
      </c>
      <c r="AO29" s="40">
        <f t="shared" si="1"/>
        <v>12</v>
      </c>
      <c r="AP29" s="40">
        <f t="shared" si="1"/>
        <v>0</v>
      </c>
      <c r="AQ29" s="40">
        <f t="shared" si="1"/>
        <v>70</v>
      </c>
      <c r="AR29" s="40">
        <f t="shared" si="1"/>
        <v>0</v>
      </c>
      <c r="AS29" s="40">
        <f t="shared" si="1"/>
        <v>0</v>
      </c>
      <c r="AT29" s="40">
        <f t="shared" si="1"/>
        <v>18892.059999999998</v>
      </c>
      <c r="AU29" s="40">
        <f t="shared" si="1"/>
        <v>2619788.17</v>
      </c>
    </row>
    <row r="30" spans="1:47" x14ac:dyDescent="0.25">
      <c r="A30" s="4" t="s">
        <v>24</v>
      </c>
      <c r="B30" s="5">
        <v>1600</v>
      </c>
      <c r="C30" s="5">
        <v>0</v>
      </c>
      <c r="D30" s="5">
        <v>0</v>
      </c>
      <c r="E30" s="5">
        <v>0</v>
      </c>
      <c r="F30" s="5">
        <v>0</v>
      </c>
      <c r="G30" s="5">
        <v>1371.25</v>
      </c>
      <c r="H30" s="5">
        <v>467.1</v>
      </c>
      <c r="I30" s="5">
        <v>1040.5</v>
      </c>
      <c r="J30" s="5">
        <v>0</v>
      </c>
      <c r="K30" s="5">
        <v>1015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44.1</v>
      </c>
      <c r="S30" s="5">
        <v>0</v>
      </c>
      <c r="T30" s="5">
        <v>51.5</v>
      </c>
      <c r="U30" s="5">
        <v>0</v>
      </c>
      <c r="V30" s="5">
        <v>0</v>
      </c>
      <c r="W30" s="5">
        <v>0</v>
      </c>
      <c r="X30" s="5">
        <v>0</v>
      </c>
      <c r="Y30" s="5">
        <v>190037.5</v>
      </c>
      <c r="Z30" s="5">
        <v>0</v>
      </c>
      <c r="AA30" s="5">
        <v>36000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11520</v>
      </c>
      <c r="AL30" s="5">
        <v>5400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6">
        <v>248546.95</v>
      </c>
    </row>
    <row r="31" spans="1:47" x14ac:dyDescent="0.25">
      <c r="A31" s="4" t="s">
        <v>25</v>
      </c>
      <c r="B31" s="5">
        <v>1600</v>
      </c>
      <c r="C31" s="5">
        <v>0</v>
      </c>
      <c r="D31" s="5">
        <v>0</v>
      </c>
      <c r="E31" s="5">
        <v>1600.37</v>
      </c>
      <c r="F31" s="5">
        <v>0</v>
      </c>
      <c r="G31" s="5">
        <v>3045.4</v>
      </c>
      <c r="H31" s="5">
        <v>493.05</v>
      </c>
      <c r="I31" s="5">
        <v>2783.9</v>
      </c>
      <c r="J31" s="5">
        <v>0</v>
      </c>
      <c r="K31" s="5">
        <v>9792.19</v>
      </c>
      <c r="L31" s="5">
        <v>0</v>
      </c>
      <c r="M31" s="5">
        <v>12.8</v>
      </c>
      <c r="N31" s="5">
        <v>14.2</v>
      </c>
      <c r="O31" s="5">
        <v>0</v>
      </c>
      <c r="P31" s="5">
        <v>0</v>
      </c>
      <c r="Q31" s="5">
        <v>0</v>
      </c>
      <c r="R31" s="5">
        <v>57.1</v>
      </c>
      <c r="S31" s="5">
        <v>36.96</v>
      </c>
      <c r="T31" s="5">
        <v>162.96</v>
      </c>
      <c r="U31" s="5">
        <v>0</v>
      </c>
      <c r="V31" s="5">
        <v>3564</v>
      </c>
      <c r="W31" s="5">
        <v>7278.21</v>
      </c>
      <c r="X31" s="5">
        <v>0</v>
      </c>
      <c r="Y31" s="5">
        <v>85072.5</v>
      </c>
      <c r="Z31" s="5">
        <v>0</v>
      </c>
      <c r="AA31" s="5">
        <v>114.18</v>
      </c>
      <c r="AB31" s="5">
        <v>27.99</v>
      </c>
      <c r="AC31" s="5">
        <v>5.95</v>
      </c>
      <c r="AD31" s="5">
        <v>0</v>
      </c>
      <c r="AE31" s="5">
        <v>0</v>
      </c>
      <c r="AF31" s="5">
        <v>5145</v>
      </c>
      <c r="AG31" s="5">
        <v>9977.4</v>
      </c>
      <c r="AH31" s="5">
        <v>0</v>
      </c>
      <c r="AI31" s="5">
        <v>0</v>
      </c>
      <c r="AJ31" s="5">
        <v>0</v>
      </c>
      <c r="AK31" s="5">
        <v>960</v>
      </c>
      <c r="AL31" s="5">
        <v>1280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63</v>
      </c>
      <c r="AU31" s="6">
        <v>133087.16</v>
      </c>
    </row>
    <row r="32" spans="1:47" x14ac:dyDescent="0.25">
      <c r="A32" s="4" t="s">
        <v>26</v>
      </c>
      <c r="B32" s="5">
        <v>5668.32</v>
      </c>
      <c r="C32" s="5">
        <v>77.400000000000006</v>
      </c>
      <c r="D32" s="5">
        <v>16665.91</v>
      </c>
      <c r="E32" s="5">
        <v>2041.68</v>
      </c>
      <c r="F32" s="5">
        <v>0</v>
      </c>
      <c r="G32" s="5">
        <v>2273.15</v>
      </c>
      <c r="H32" s="5">
        <v>830.4</v>
      </c>
      <c r="I32" s="5">
        <v>1438.65</v>
      </c>
      <c r="J32" s="5">
        <v>0</v>
      </c>
      <c r="K32" s="5">
        <v>12356.92</v>
      </c>
      <c r="L32" s="5">
        <v>0</v>
      </c>
      <c r="M32" s="5">
        <v>0</v>
      </c>
      <c r="N32" s="5">
        <v>41.2</v>
      </c>
      <c r="O32" s="5">
        <v>7.8</v>
      </c>
      <c r="P32" s="5">
        <v>50</v>
      </c>
      <c r="Q32" s="5">
        <v>0</v>
      </c>
      <c r="R32" s="5">
        <v>2088.9</v>
      </c>
      <c r="S32" s="5">
        <v>87.56</v>
      </c>
      <c r="T32" s="5">
        <v>171.65</v>
      </c>
      <c r="U32" s="5">
        <v>0</v>
      </c>
      <c r="V32" s="5">
        <v>328.8</v>
      </c>
      <c r="W32" s="5">
        <v>3000</v>
      </c>
      <c r="X32" s="5">
        <v>0</v>
      </c>
      <c r="Y32" s="5">
        <v>289710.08000000002</v>
      </c>
      <c r="Z32" s="5">
        <v>0</v>
      </c>
      <c r="AA32" s="5">
        <v>7996.58</v>
      </c>
      <c r="AB32" s="5">
        <v>15.7</v>
      </c>
      <c r="AC32" s="5">
        <v>0</v>
      </c>
      <c r="AD32" s="5">
        <v>0</v>
      </c>
      <c r="AE32" s="5">
        <v>0</v>
      </c>
      <c r="AF32" s="5">
        <v>9356.7999999999993</v>
      </c>
      <c r="AG32" s="5">
        <v>3686</v>
      </c>
      <c r="AH32" s="5">
        <v>0</v>
      </c>
      <c r="AI32" s="5">
        <v>0</v>
      </c>
      <c r="AJ32" s="5">
        <v>0</v>
      </c>
      <c r="AK32" s="5">
        <v>725</v>
      </c>
      <c r="AL32" s="5">
        <v>650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350.4</v>
      </c>
      <c r="AU32" s="6">
        <v>359618.9</v>
      </c>
    </row>
    <row r="33" spans="1:47" x14ac:dyDescent="0.25">
      <c r="A33" s="4" t="s">
        <v>27</v>
      </c>
      <c r="B33" s="5">
        <v>1600</v>
      </c>
      <c r="C33" s="5">
        <v>0</v>
      </c>
      <c r="D33" s="5">
        <v>0</v>
      </c>
      <c r="E33" s="5">
        <v>1634.34</v>
      </c>
      <c r="F33" s="5">
        <v>0</v>
      </c>
      <c r="G33" s="5">
        <v>341</v>
      </c>
      <c r="H33" s="5">
        <v>0</v>
      </c>
      <c r="I33" s="5">
        <v>830</v>
      </c>
      <c r="J33" s="5">
        <v>0</v>
      </c>
      <c r="K33" s="5">
        <v>17565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127640</v>
      </c>
      <c r="Z33" s="5">
        <v>0</v>
      </c>
      <c r="AA33" s="5">
        <v>0</v>
      </c>
      <c r="AB33" s="5">
        <v>15.7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806</v>
      </c>
      <c r="AQ33" s="5">
        <v>0</v>
      </c>
      <c r="AR33" s="5">
        <v>0</v>
      </c>
      <c r="AS33" s="5">
        <v>0</v>
      </c>
      <c r="AT33" s="5">
        <v>0</v>
      </c>
      <c r="AU33" s="6">
        <v>150432.04</v>
      </c>
    </row>
    <row r="34" spans="1:47" x14ac:dyDescent="0.25">
      <c r="A34" s="4" t="s">
        <v>28</v>
      </c>
      <c r="B34" s="5">
        <v>3860</v>
      </c>
      <c r="C34" s="5">
        <v>0</v>
      </c>
      <c r="D34" s="5">
        <v>18132.27</v>
      </c>
      <c r="E34" s="5">
        <v>1907.46</v>
      </c>
      <c r="F34" s="5">
        <v>0</v>
      </c>
      <c r="G34" s="5">
        <v>2024.25</v>
      </c>
      <c r="H34" s="5">
        <v>0</v>
      </c>
      <c r="I34" s="5">
        <v>2496</v>
      </c>
      <c r="J34" s="5">
        <v>0</v>
      </c>
      <c r="K34" s="5">
        <v>2002.03</v>
      </c>
      <c r="L34" s="5">
        <v>0</v>
      </c>
      <c r="M34" s="5">
        <v>0</v>
      </c>
      <c r="N34" s="5">
        <v>13.5</v>
      </c>
      <c r="O34" s="5">
        <v>0</v>
      </c>
      <c r="P34" s="5">
        <v>100</v>
      </c>
      <c r="Q34" s="5">
        <v>0</v>
      </c>
      <c r="R34" s="5">
        <v>73.5</v>
      </c>
      <c r="S34" s="5">
        <v>0</v>
      </c>
      <c r="T34" s="5">
        <v>1954.5</v>
      </c>
      <c r="U34" s="5">
        <v>0</v>
      </c>
      <c r="V34" s="5">
        <v>7100</v>
      </c>
      <c r="W34" s="5">
        <v>0</v>
      </c>
      <c r="X34" s="5">
        <v>0</v>
      </c>
      <c r="Y34" s="5">
        <v>125366</v>
      </c>
      <c r="Z34" s="5">
        <v>0</v>
      </c>
      <c r="AA34" s="5">
        <v>17280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1002</v>
      </c>
      <c r="AU34" s="6">
        <v>183311.51</v>
      </c>
    </row>
    <row r="35" spans="1:47" x14ac:dyDescent="0.25">
      <c r="A35" s="4" t="s">
        <v>29</v>
      </c>
      <c r="B35" s="5">
        <v>6471.49</v>
      </c>
      <c r="C35" s="5">
        <v>0</v>
      </c>
      <c r="D35" s="5">
        <v>3419.4</v>
      </c>
      <c r="E35" s="5">
        <v>6758.81</v>
      </c>
      <c r="F35" s="5">
        <v>0</v>
      </c>
      <c r="G35" s="5">
        <v>1871.95</v>
      </c>
      <c r="H35" s="5">
        <v>441.15</v>
      </c>
      <c r="I35" s="5">
        <v>1903.25</v>
      </c>
      <c r="J35" s="5">
        <v>0</v>
      </c>
      <c r="K35" s="5">
        <v>485.4</v>
      </c>
      <c r="L35" s="5">
        <v>0</v>
      </c>
      <c r="M35" s="5">
        <v>0</v>
      </c>
      <c r="N35" s="5">
        <v>41.9</v>
      </c>
      <c r="O35" s="5">
        <v>0</v>
      </c>
      <c r="P35" s="5">
        <v>25</v>
      </c>
      <c r="Q35" s="5">
        <v>0</v>
      </c>
      <c r="R35" s="5">
        <v>1170</v>
      </c>
      <c r="S35" s="5">
        <v>0</v>
      </c>
      <c r="T35" s="5">
        <v>77.25</v>
      </c>
      <c r="U35" s="5">
        <v>0</v>
      </c>
      <c r="V35" s="5">
        <v>7400</v>
      </c>
      <c r="W35" s="5">
        <v>0</v>
      </c>
      <c r="X35" s="5">
        <v>0</v>
      </c>
      <c r="Y35" s="5">
        <v>39480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3000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6025</v>
      </c>
      <c r="AU35" s="6">
        <v>78570.600000000006</v>
      </c>
    </row>
    <row r="36" spans="1:47" x14ac:dyDescent="0.25">
      <c r="A36" s="4" t="s">
        <v>30</v>
      </c>
      <c r="B36" s="5">
        <v>8010</v>
      </c>
      <c r="C36" s="5">
        <v>0</v>
      </c>
      <c r="D36" s="5">
        <v>2170.4699999999998</v>
      </c>
      <c r="E36" s="5">
        <v>84636.89</v>
      </c>
      <c r="F36" s="5">
        <v>0</v>
      </c>
      <c r="G36" s="5">
        <v>1233.55</v>
      </c>
      <c r="H36" s="5">
        <v>389.25</v>
      </c>
      <c r="I36" s="5">
        <v>729.75</v>
      </c>
      <c r="J36" s="5">
        <v>0</v>
      </c>
      <c r="K36" s="5">
        <v>4170.1000000000004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25.75</v>
      </c>
      <c r="U36" s="5">
        <v>0</v>
      </c>
      <c r="V36" s="5">
        <v>0</v>
      </c>
      <c r="W36" s="5">
        <v>0</v>
      </c>
      <c r="X36" s="5">
        <v>0</v>
      </c>
      <c r="Y36" s="5">
        <v>115588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4551.75</v>
      </c>
      <c r="AU36" s="6">
        <v>221505.51</v>
      </c>
    </row>
    <row r="37" spans="1:47" x14ac:dyDescent="0.25">
      <c r="A37" s="4" t="s">
        <v>31</v>
      </c>
      <c r="B37" s="5">
        <v>13640</v>
      </c>
      <c r="C37" s="5">
        <v>0</v>
      </c>
      <c r="D37" s="5">
        <v>242972.89</v>
      </c>
      <c r="E37" s="5">
        <v>1134.53</v>
      </c>
      <c r="F37" s="5">
        <v>0</v>
      </c>
      <c r="G37" s="5">
        <v>3811.65</v>
      </c>
      <c r="H37" s="5">
        <v>441.15</v>
      </c>
      <c r="I37" s="5">
        <v>2997.75</v>
      </c>
      <c r="J37" s="5">
        <v>0</v>
      </c>
      <c r="K37" s="5">
        <v>12429.05</v>
      </c>
      <c r="L37" s="5">
        <v>0</v>
      </c>
      <c r="M37" s="5">
        <v>0</v>
      </c>
      <c r="N37" s="5">
        <v>27</v>
      </c>
      <c r="O37" s="5">
        <v>0</v>
      </c>
      <c r="P37" s="5">
        <v>25</v>
      </c>
      <c r="Q37" s="5">
        <v>0</v>
      </c>
      <c r="R37" s="5">
        <v>29.4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182216</v>
      </c>
      <c r="Z37" s="5">
        <v>0</v>
      </c>
      <c r="AA37" s="5">
        <v>0</v>
      </c>
      <c r="AB37" s="5">
        <v>15.7</v>
      </c>
      <c r="AC37" s="5">
        <v>0</v>
      </c>
      <c r="AD37" s="5">
        <v>0</v>
      </c>
      <c r="AE37" s="5">
        <v>0</v>
      </c>
      <c r="AF37" s="5">
        <v>9345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2851</v>
      </c>
      <c r="AU37" s="6">
        <v>471936.12</v>
      </c>
    </row>
    <row r="38" spans="1:47" x14ac:dyDescent="0.25">
      <c r="A38" s="4" t="s">
        <v>32</v>
      </c>
      <c r="B38" s="5">
        <v>6157.3</v>
      </c>
      <c r="C38" s="5">
        <v>0</v>
      </c>
      <c r="D38" s="5">
        <v>1022.73</v>
      </c>
      <c r="E38" s="5">
        <v>76068.100000000006</v>
      </c>
      <c r="F38" s="5">
        <v>0</v>
      </c>
      <c r="G38" s="5">
        <v>1074.8</v>
      </c>
      <c r="H38" s="5">
        <v>441.15</v>
      </c>
      <c r="I38" s="5">
        <v>729.75</v>
      </c>
      <c r="J38" s="5">
        <v>0</v>
      </c>
      <c r="K38" s="5">
        <v>9099.25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51.5</v>
      </c>
      <c r="U38" s="5">
        <v>0</v>
      </c>
      <c r="V38" s="5">
        <v>0</v>
      </c>
      <c r="W38" s="5">
        <v>0</v>
      </c>
      <c r="X38" s="5">
        <v>0</v>
      </c>
      <c r="Y38" s="5">
        <v>362012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7500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12930</v>
      </c>
      <c r="AU38" s="6">
        <v>477086.58</v>
      </c>
    </row>
    <row r="39" spans="1:47" x14ac:dyDescent="0.25">
      <c r="A39" s="4" t="s">
        <v>33</v>
      </c>
      <c r="B39" s="5">
        <v>4800</v>
      </c>
      <c r="C39" s="5">
        <v>190</v>
      </c>
      <c r="D39" s="5">
        <v>0</v>
      </c>
      <c r="E39" s="5">
        <v>1382.93</v>
      </c>
      <c r="F39" s="5">
        <v>0</v>
      </c>
      <c r="G39" s="5">
        <v>2021.9</v>
      </c>
      <c r="H39" s="5">
        <v>285.45</v>
      </c>
      <c r="I39" s="5">
        <v>1801</v>
      </c>
      <c r="J39" s="5">
        <v>0</v>
      </c>
      <c r="K39" s="5">
        <v>1214.94</v>
      </c>
      <c r="L39" s="5">
        <v>0</v>
      </c>
      <c r="M39" s="5">
        <v>0</v>
      </c>
      <c r="N39" s="5">
        <v>35.5</v>
      </c>
      <c r="O39" s="5">
        <v>0</v>
      </c>
      <c r="P39" s="5">
        <v>0</v>
      </c>
      <c r="Q39" s="5">
        <v>0</v>
      </c>
      <c r="R39" s="5">
        <v>19.8</v>
      </c>
      <c r="S39" s="5">
        <v>0</v>
      </c>
      <c r="T39" s="5">
        <v>103</v>
      </c>
      <c r="U39" s="5">
        <v>0</v>
      </c>
      <c r="V39" s="5">
        <v>0</v>
      </c>
      <c r="W39" s="5">
        <v>0</v>
      </c>
      <c r="X39" s="5">
        <v>0</v>
      </c>
      <c r="Y39" s="5">
        <v>89632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6">
        <v>101486.52</v>
      </c>
    </row>
    <row r="40" spans="1:47" x14ac:dyDescent="0.25">
      <c r="A40" s="4" t="s">
        <v>34</v>
      </c>
      <c r="B40" s="5">
        <v>11120</v>
      </c>
      <c r="C40" s="5">
        <v>380</v>
      </c>
      <c r="D40" s="5">
        <v>1022.73</v>
      </c>
      <c r="E40" s="5">
        <v>16583.7</v>
      </c>
      <c r="F40" s="5">
        <v>0</v>
      </c>
      <c r="G40" s="5">
        <v>4911.5</v>
      </c>
      <c r="H40" s="5">
        <v>544.95000000000005</v>
      </c>
      <c r="I40" s="5">
        <v>2252.75</v>
      </c>
      <c r="J40" s="5">
        <v>0</v>
      </c>
      <c r="K40" s="5">
        <v>19775.599999999999</v>
      </c>
      <c r="L40" s="5">
        <v>0</v>
      </c>
      <c r="M40" s="5">
        <v>0</v>
      </c>
      <c r="N40" s="5">
        <v>92</v>
      </c>
      <c r="O40" s="5">
        <v>0</v>
      </c>
      <c r="P40" s="5">
        <v>0</v>
      </c>
      <c r="Q40" s="5">
        <v>0</v>
      </c>
      <c r="R40" s="5">
        <v>58.8</v>
      </c>
      <c r="S40" s="5">
        <v>0</v>
      </c>
      <c r="T40" s="5">
        <v>51.5</v>
      </c>
      <c r="U40" s="5">
        <v>0</v>
      </c>
      <c r="V40" s="5">
        <v>0</v>
      </c>
      <c r="W40" s="5">
        <v>0</v>
      </c>
      <c r="X40" s="5">
        <v>0</v>
      </c>
      <c r="Y40" s="5">
        <v>55064</v>
      </c>
      <c r="Z40" s="5">
        <v>0</v>
      </c>
      <c r="AA40" s="5">
        <v>0</v>
      </c>
      <c r="AB40" s="5">
        <v>54.95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40</v>
      </c>
      <c r="AU40" s="6">
        <v>111952.48</v>
      </c>
    </row>
    <row r="41" spans="1:47" x14ac:dyDescent="0.25">
      <c r="A41" s="4" t="s">
        <v>35</v>
      </c>
      <c r="B41" s="5">
        <v>560</v>
      </c>
      <c r="C41" s="5">
        <v>619.20000000000005</v>
      </c>
      <c r="D41" s="5">
        <v>0</v>
      </c>
      <c r="E41" s="5">
        <v>39633.730000000003</v>
      </c>
      <c r="F41" s="5">
        <v>0</v>
      </c>
      <c r="G41" s="5">
        <v>4531.5</v>
      </c>
      <c r="H41" s="5">
        <v>1440</v>
      </c>
      <c r="I41" s="5">
        <v>2252.75</v>
      </c>
      <c r="J41" s="5">
        <v>0</v>
      </c>
      <c r="K41" s="5">
        <v>2428.71</v>
      </c>
      <c r="L41" s="5">
        <v>0</v>
      </c>
      <c r="M41" s="5">
        <v>20.53</v>
      </c>
      <c r="N41" s="5">
        <v>27</v>
      </c>
      <c r="O41" s="5">
        <v>0</v>
      </c>
      <c r="P41" s="5">
        <v>0</v>
      </c>
      <c r="Q41" s="5">
        <v>0</v>
      </c>
      <c r="R41" s="5">
        <v>672</v>
      </c>
      <c r="S41" s="5">
        <v>70.87</v>
      </c>
      <c r="T41" s="5">
        <v>827.25</v>
      </c>
      <c r="U41" s="5">
        <v>0</v>
      </c>
      <c r="V41" s="5">
        <v>153.81</v>
      </c>
      <c r="W41" s="5">
        <v>66</v>
      </c>
      <c r="X41" s="5">
        <v>0</v>
      </c>
      <c r="Y41" s="5">
        <v>89645.7</v>
      </c>
      <c r="Z41" s="5">
        <v>0</v>
      </c>
      <c r="AA41" s="5">
        <v>18807.240000000002</v>
      </c>
      <c r="AB41" s="5">
        <v>0</v>
      </c>
      <c r="AC41" s="5">
        <v>15.5</v>
      </c>
      <c r="AD41" s="5">
        <v>11.55</v>
      </c>
      <c r="AE41" s="5">
        <v>0</v>
      </c>
      <c r="AF41" s="5">
        <v>104.35</v>
      </c>
      <c r="AG41" s="5">
        <v>47.5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49</v>
      </c>
      <c r="AU41" s="6">
        <v>161984.19</v>
      </c>
    </row>
    <row r="42" spans="1:47" x14ac:dyDescent="0.25">
      <c r="A42" s="4"/>
      <c r="B42" s="40">
        <f t="shared" ref="B42:AU42" si="2">SUBTOTAL(109,B30:B41)</f>
        <v>65087.11</v>
      </c>
      <c r="C42" s="40">
        <f t="shared" si="2"/>
        <v>1266.5999999999999</v>
      </c>
      <c r="D42" s="40">
        <f t="shared" si="2"/>
        <v>285406.39999999997</v>
      </c>
      <c r="E42" s="40">
        <f t="shared" si="2"/>
        <v>233382.54</v>
      </c>
      <c r="F42" s="40">
        <f t="shared" si="2"/>
        <v>0</v>
      </c>
      <c r="G42" s="40">
        <f t="shared" si="2"/>
        <v>28511.9</v>
      </c>
      <c r="H42" s="40">
        <f t="shared" si="2"/>
        <v>5773.6500000000005</v>
      </c>
      <c r="I42" s="40">
        <f t="shared" si="2"/>
        <v>21256.05</v>
      </c>
      <c r="J42" s="40">
        <f t="shared" si="2"/>
        <v>0</v>
      </c>
      <c r="K42" s="40">
        <f t="shared" si="2"/>
        <v>92334.190000000017</v>
      </c>
      <c r="L42" s="40">
        <f t="shared" si="2"/>
        <v>0</v>
      </c>
      <c r="M42" s="40">
        <f t="shared" si="2"/>
        <v>33.33</v>
      </c>
      <c r="N42" s="40">
        <f t="shared" si="2"/>
        <v>292.3</v>
      </c>
      <c r="O42" s="40">
        <f t="shared" si="2"/>
        <v>7.8</v>
      </c>
      <c r="P42" s="40">
        <f t="shared" si="2"/>
        <v>200</v>
      </c>
      <c r="Q42" s="40">
        <f t="shared" si="2"/>
        <v>0</v>
      </c>
      <c r="R42" s="40">
        <f t="shared" si="2"/>
        <v>4213.6000000000004</v>
      </c>
      <c r="S42" s="40">
        <f t="shared" si="2"/>
        <v>195.39000000000001</v>
      </c>
      <c r="T42" s="40">
        <f t="shared" si="2"/>
        <v>3476.86</v>
      </c>
      <c r="U42" s="40">
        <f t="shared" si="2"/>
        <v>0</v>
      </c>
      <c r="V42" s="40">
        <f t="shared" si="2"/>
        <v>18546.61</v>
      </c>
      <c r="W42" s="40">
        <f t="shared" si="2"/>
        <v>10344.209999999999</v>
      </c>
      <c r="X42" s="40">
        <f t="shared" si="2"/>
        <v>0</v>
      </c>
      <c r="Y42" s="40">
        <f t="shared" si="2"/>
        <v>1751463.78</v>
      </c>
      <c r="Z42" s="40">
        <f t="shared" si="2"/>
        <v>0</v>
      </c>
      <c r="AA42" s="40">
        <f t="shared" si="2"/>
        <v>80198</v>
      </c>
      <c r="AB42" s="40">
        <f t="shared" si="2"/>
        <v>130.04000000000002</v>
      </c>
      <c r="AC42" s="40">
        <f t="shared" si="2"/>
        <v>21.45</v>
      </c>
      <c r="AD42" s="40">
        <f t="shared" si="2"/>
        <v>11.55</v>
      </c>
      <c r="AE42" s="40">
        <f t="shared" si="2"/>
        <v>0</v>
      </c>
      <c r="AF42" s="40">
        <f t="shared" si="2"/>
        <v>26951.149999999998</v>
      </c>
      <c r="AG42" s="40">
        <f t="shared" si="2"/>
        <v>13710.9</v>
      </c>
      <c r="AH42" s="40">
        <f t="shared" si="2"/>
        <v>0</v>
      </c>
      <c r="AI42" s="40">
        <f t="shared" si="2"/>
        <v>0</v>
      </c>
      <c r="AJ42" s="40">
        <f t="shared" si="2"/>
        <v>0</v>
      </c>
      <c r="AK42" s="40">
        <f t="shared" si="2"/>
        <v>13205</v>
      </c>
      <c r="AL42" s="40">
        <f t="shared" si="2"/>
        <v>7330</v>
      </c>
      <c r="AM42" s="40">
        <f t="shared" si="2"/>
        <v>0</v>
      </c>
      <c r="AN42" s="40">
        <f t="shared" si="2"/>
        <v>7500</v>
      </c>
      <c r="AO42" s="40">
        <f t="shared" si="2"/>
        <v>0</v>
      </c>
      <c r="AP42" s="40">
        <f t="shared" si="2"/>
        <v>806</v>
      </c>
      <c r="AQ42" s="40">
        <f t="shared" si="2"/>
        <v>0</v>
      </c>
      <c r="AR42" s="40">
        <f t="shared" si="2"/>
        <v>0</v>
      </c>
      <c r="AS42" s="40">
        <f t="shared" si="2"/>
        <v>0</v>
      </c>
      <c r="AT42" s="40">
        <f t="shared" si="2"/>
        <v>27862.15</v>
      </c>
      <c r="AU42" s="40">
        <f t="shared" si="2"/>
        <v>2699518.56</v>
      </c>
    </row>
    <row r="43" spans="1:47" x14ac:dyDescent="0.25">
      <c r="A43" s="4" t="s">
        <v>36</v>
      </c>
      <c r="B43" s="5">
        <v>0</v>
      </c>
      <c r="C43" s="5">
        <v>232.2</v>
      </c>
      <c r="D43" s="5">
        <v>0</v>
      </c>
      <c r="E43" s="5">
        <v>946.97</v>
      </c>
      <c r="F43" s="5">
        <v>0</v>
      </c>
      <c r="G43" s="5">
        <v>536.95000000000005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60336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62245</v>
      </c>
      <c r="AG43" s="5">
        <v>0</v>
      </c>
      <c r="AH43" s="5">
        <v>0</v>
      </c>
      <c r="AI43" s="5">
        <v>0</v>
      </c>
      <c r="AJ43" s="5">
        <v>0</v>
      </c>
      <c r="AK43" s="5">
        <v>10320</v>
      </c>
      <c r="AL43" s="5">
        <v>3840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6">
        <v>140857.12</v>
      </c>
    </row>
    <row r="44" spans="1:47" x14ac:dyDescent="0.25">
      <c r="A44" s="4" t="s">
        <v>37</v>
      </c>
      <c r="B44" s="5">
        <v>0</v>
      </c>
      <c r="C44" s="5">
        <v>0</v>
      </c>
      <c r="D44" s="5">
        <v>226.86</v>
      </c>
      <c r="E44" s="5">
        <v>1053.42</v>
      </c>
      <c r="F44" s="5">
        <v>0</v>
      </c>
      <c r="G44" s="5">
        <v>1147.25</v>
      </c>
      <c r="H44" s="5">
        <v>0</v>
      </c>
      <c r="I44" s="5">
        <v>0</v>
      </c>
      <c r="J44" s="5">
        <v>0</v>
      </c>
      <c r="K44" s="5">
        <v>8202.5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24.6</v>
      </c>
      <c r="S44" s="5">
        <v>0</v>
      </c>
      <c r="T44" s="5">
        <v>162.5</v>
      </c>
      <c r="U44" s="5">
        <v>0</v>
      </c>
      <c r="V44" s="5">
        <v>0</v>
      </c>
      <c r="W44" s="5">
        <v>3300</v>
      </c>
      <c r="X44" s="5">
        <v>0</v>
      </c>
      <c r="Y44" s="5">
        <v>33570</v>
      </c>
      <c r="Z44" s="5">
        <v>0</v>
      </c>
      <c r="AA44" s="5">
        <v>10872</v>
      </c>
      <c r="AB44" s="5">
        <v>0</v>
      </c>
      <c r="AC44" s="5">
        <v>0</v>
      </c>
      <c r="AD44" s="5">
        <v>0</v>
      </c>
      <c r="AE44" s="5">
        <v>0</v>
      </c>
      <c r="AF44" s="5">
        <v>91459.56</v>
      </c>
      <c r="AG44" s="5">
        <v>0</v>
      </c>
      <c r="AH44" s="5">
        <v>0</v>
      </c>
      <c r="AI44" s="5">
        <v>1500</v>
      </c>
      <c r="AJ44" s="5">
        <v>0</v>
      </c>
      <c r="AK44" s="5">
        <v>12935</v>
      </c>
      <c r="AL44" s="5">
        <v>2250</v>
      </c>
      <c r="AM44" s="5">
        <v>0</v>
      </c>
      <c r="AN44" s="5">
        <v>0</v>
      </c>
      <c r="AO44" s="5">
        <v>0</v>
      </c>
      <c r="AP44" s="5">
        <v>30</v>
      </c>
      <c r="AQ44" s="5">
        <v>0</v>
      </c>
      <c r="AR44" s="5">
        <v>0</v>
      </c>
      <c r="AS44" s="5">
        <v>0</v>
      </c>
      <c r="AT44" s="5">
        <v>0</v>
      </c>
      <c r="AU44" s="6">
        <v>169533.69</v>
      </c>
    </row>
    <row r="45" spans="1:47" x14ac:dyDescent="0.25">
      <c r="A45" s="4" t="s">
        <v>38</v>
      </c>
      <c r="B45" s="5">
        <v>0</v>
      </c>
      <c r="C45" s="5">
        <v>309.60000000000002</v>
      </c>
      <c r="D45" s="5">
        <v>2061</v>
      </c>
      <c r="E45" s="5">
        <v>1213.3800000000001</v>
      </c>
      <c r="F45" s="5">
        <v>0</v>
      </c>
      <c r="G45" s="5">
        <v>2714.65</v>
      </c>
      <c r="H45" s="5">
        <v>0</v>
      </c>
      <c r="I45" s="5">
        <v>0</v>
      </c>
      <c r="J45" s="5">
        <v>0</v>
      </c>
      <c r="K45" s="5">
        <v>10027.1</v>
      </c>
      <c r="L45" s="5">
        <v>0</v>
      </c>
      <c r="M45" s="5">
        <v>25.49</v>
      </c>
      <c r="N45" s="5">
        <v>0</v>
      </c>
      <c r="O45" s="5">
        <v>0</v>
      </c>
      <c r="P45" s="5">
        <v>52.8</v>
      </c>
      <c r="Q45" s="5">
        <v>27.5</v>
      </c>
      <c r="R45" s="5">
        <v>49</v>
      </c>
      <c r="S45" s="5">
        <v>85.18</v>
      </c>
      <c r="T45" s="5">
        <v>401.55</v>
      </c>
      <c r="U45" s="5">
        <v>0</v>
      </c>
      <c r="V45" s="5">
        <v>42.9</v>
      </c>
      <c r="W45" s="5">
        <v>3052.8</v>
      </c>
      <c r="X45" s="5">
        <v>0</v>
      </c>
      <c r="Y45" s="5">
        <v>126336.03</v>
      </c>
      <c r="Z45" s="5">
        <v>0</v>
      </c>
      <c r="AA45" s="5">
        <v>52.57</v>
      </c>
      <c r="AB45" s="5">
        <v>15.7</v>
      </c>
      <c r="AC45" s="5">
        <v>14.9</v>
      </c>
      <c r="AD45" s="5">
        <v>8.6999999999999993</v>
      </c>
      <c r="AE45" s="5">
        <v>0</v>
      </c>
      <c r="AF45" s="5">
        <v>21258.34</v>
      </c>
      <c r="AG45" s="5">
        <v>40.880000000000003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6">
        <v>170975.07</v>
      </c>
    </row>
    <row r="46" spans="1:47" x14ac:dyDescent="0.25">
      <c r="A46" s="4" t="s">
        <v>39</v>
      </c>
      <c r="B46" s="5">
        <v>0</v>
      </c>
      <c r="C46" s="5">
        <v>309.60000000000002</v>
      </c>
      <c r="D46" s="5">
        <v>22503</v>
      </c>
      <c r="E46" s="5">
        <v>671.85</v>
      </c>
      <c r="F46" s="5">
        <v>0</v>
      </c>
      <c r="G46" s="5">
        <v>1614.3</v>
      </c>
      <c r="H46" s="5">
        <v>0</v>
      </c>
      <c r="I46" s="5">
        <v>0</v>
      </c>
      <c r="J46" s="5">
        <v>0</v>
      </c>
      <c r="K46" s="5">
        <v>690.78</v>
      </c>
      <c r="L46" s="5">
        <v>19.47</v>
      </c>
      <c r="M46" s="5">
        <v>0</v>
      </c>
      <c r="N46" s="5">
        <v>0</v>
      </c>
      <c r="O46" s="5">
        <v>0</v>
      </c>
      <c r="P46" s="5">
        <v>24</v>
      </c>
      <c r="Q46" s="5">
        <v>0</v>
      </c>
      <c r="R46" s="5">
        <v>9.9</v>
      </c>
      <c r="S46" s="5">
        <v>0</v>
      </c>
      <c r="T46" s="5">
        <v>24.5</v>
      </c>
      <c r="U46" s="5">
        <v>0</v>
      </c>
      <c r="V46" s="5">
        <v>50.23</v>
      </c>
      <c r="W46" s="5">
        <v>1975</v>
      </c>
      <c r="X46" s="5">
        <v>0</v>
      </c>
      <c r="Y46" s="5">
        <v>13766.5</v>
      </c>
      <c r="Z46" s="5">
        <v>0</v>
      </c>
      <c r="AA46" s="5">
        <v>21000</v>
      </c>
      <c r="AB46" s="5">
        <v>0</v>
      </c>
      <c r="AC46" s="5">
        <v>14.9</v>
      </c>
      <c r="AD46" s="5">
        <v>0</v>
      </c>
      <c r="AE46" s="5">
        <v>0</v>
      </c>
      <c r="AF46" s="5">
        <v>97.73</v>
      </c>
      <c r="AG46" s="5">
        <v>21.42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6">
        <v>64193.18</v>
      </c>
    </row>
    <row r="47" spans="1:47" x14ac:dyDescent="0.25">
      <c r="A47" s="4" t="s">
        <v>40</v>
      </c>
      <c r="B47" s="5">
        <v>0</v>
      </c>
      <c r="C47" s="5">
        <v>154.80000000000001</v>
      </c>
      <c r="D47" s="5">
        <v>73954.59</v>
      </c>
      <c r="E47" s="5">
        <v>1349.7</v>
      </c>
      <c r="F47" s="5">
        <v>0</v>
      </c>
      <c r="G47" s="5">
        <v>859.25</v>
      </c>
      <c r="H47" s="5">
        <v>0</v>
      </c>
      <c r="I47" s="5">
        <v>0</v>
      </c>
      <c r="J47" s="5">
        <v>0</v>
      </c>
      <c r="K47" s="5">
        <v>10087.5</v>
      </c>
      <c r="L47" s="5">
        <v>0</v>
      </c>
      <c r="M47" s="5">
        <v>21.42</v>
      </c>
      <c r="N47" s="5">
        <v>0</v>
      </c>
      <c r="O47" s="5">
        <v>0</v>
      </c>
      <c r="P47" s="5">
        <v>0</v>
      </c>
      <c r="Q47" s="5">
        <v>0</v>
      </c>
      <c r="R47" s="5">
        <v>1393.01</v>
      </c>
      <c r="S47" s="5">
        <v>0</v>
      </c>
      <c r="T47" s="5">
        <v>660.84</v>
      </c>
      <c r="U47" s="5">
        <v>0</v>
      </c>
      <c r="V47" s="5">
        <v>61.33</v>
      </c>
      <c r="W47" s="5">
        <v>0</v>
      </c>
      <c r="X47" s="5">
        <v>0</v>
      </c>
      <c r="Y47" s="5">
        <v>35830.800000000003</v>
      </c>
      <c r="Z47" s="5">
        <v>0</v>
      </c>
      <c r="AA47" s="5">
        <v>0</v>
      </c>
      <c r="AB47" s="5">
        <v>0</v>
      </c>
      <c r="AC47" s="5">
        <v>7.22</v>
      </c>
      <c r="AD47" s="5">
        <v>0</v>
      </c>
      <c r="AE47" s="5">
        <v>0</v>
      </c>
      <c r="AF47" s="5">
        <v>116.43</v>
      </c>
      <c r="AG47" s="5">
        <v>44.38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184</v>
      </c>
      <c r="AU47" s="6">
        <v>126256.77</v>
      </c>
    </row>
    <row r="48" spans="1:47" x14ac:dyDescent="0.25">
      <c r="A48" s="4" t="s">
        <v>41</v>
      </c>
      <c r="B48" s="5">
        <v>0</v>
      </c>
      <c r="C48" s="5">
        <v>309.60000000000002</v>
      </c>
      <c r="D48" s="5">
        <v>2061</v>
      </c>
      <c r="E48" s="5">
        <v>298.66000000000003</v>
      </c>
      <c r="F48" s="5">
        <v>0</v>
      </c>
      <c r="G48" s="5">
        <v>1544.2</v>
      </c>
      <c r="H48" s="5">
        <v>0</v>
      </c>
      <c r="I48" s="5">
        <v>0</v>
      </c>
      <c r="J48" s="5">
        <v>0</v>
      </c>
      <c r="K48" s="5">
        <v>15339.3</v>
      </c>
      <c r="L48" s="5">
        <v>0</v>
      </c>
      <c r="M48" s="5">
        <v>0</v>
      </c>
      <c r="N48" s="5">
        <v>0</v>
      </c>
      <c r="O48" s="5">
        <v>0</v>
      </c>
      <c r="P48" s="5">
        <v>24</v>
      </c>
      <c r="Q48" s="5">
        <v>0</v>
      </c>
      <c r="R48" s="5">
        <v>24.6</v>
      </c>
      <c r="S48" s="5">
        <v>0</v>
      </c>
      <c r="T48" s="5">
        <v>50.25</v>
      </c>
      <c r="U48" s="5">
        <v>0</v>
      </c>
      <c r="V48" s="5">
        <v>4000</v>
      </c>
      <c r="W48" s="5">
        <v>0</v>
      </c>
      <c r="X48" s="5">
        <v>0</v>
      </c>
      <c r="Y48" s="5">
        <v>25200</v>
      </c>
      <c r="Z48" s="5">
        <v>0</v>
      </c>
      <c r="AA48" s="5">
        <v>0</v>
      </c>
      <c r="AB48" s="5">
        <v>0</v>
      </c>
      <c r="AC48" s="5">
        <v>1800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12825</v>
      </c>
      <c r="AU48" s="6">
        <v>69676.61</v>
      </c>
    </row>
    <row r="49" spans="1:47" x14ac:dyDescent="0.25">
      <c r="A49" s="4" t="s">
        <v>42</v>
      </c>
      <c r="B49" s="5">
        <v>0</v>
      </c>
      <c r="C49" s="5">
        <v>309.60000000000002</v>
      </c>
      <c r="D49" s="5">
        <v>11587.73</v>
      </c>
      <c r="E49" s="5">
        <v>261655.72</v>
      </c>
      <c r="F49" s="5">
        <v>0</v>
      </c>
      <c r="G49" s="5">
        <v>1390.35</v>
      </c>
      <c r="H49" s="5">
        <v>311.39999999999998</v>
      </c>
      <c r="I49" s="5">
        <v>0</v>
      </c>
      <c r="J49" s="5">
        <v>0</v>
      </c>
      <c r="K49" s="5">
        <v>9786.94</v>
      </c>
      <c r="L49" s="5">
        <v>439.04</v>
      </c>
      <c r="M49" s="5">
        <v>9.56</v>
      </c>
      <c r="N49" s="5">
        <v>0</v>
      </c>
      <c r="O49" s="5">
        <v>0</v>
      </c>
      <c r="P49" s="5">
        <v>0</v>
      </c>
      <c r="Q49" s="5">
        <v>0</v>
      </c>
      <c r="R49" s="5">
        <v>884.5</v>
      </c>
      <c r="S49" s="5">
        <v>4000</v>
      </c>
      <c r="T49" s="5">
        <v>25.75</v>
      </c>
      <c r="U49" s="5">
        <v>0</v>
      </c>
      <c r="V49" s="5">
        <v>14030</v>
      </c>
      <c r="W49" s="5">
        <v>0</v>
      </c>
      <c r="X49" s="5">
        <v>0</v>
      </c>
      <c r="Y49" s="5">
        <v>29628</v>
      </c>
      <c r="Z49" s="5">
        <v>100</v>
      </c>
      <c r="AA49" s="5">
        <v>32615.19</v>
      </c>
      <c r="AB49" s="5">
        <v>15.7</v>
      </c>
      <c r="AC49" s="5">
        <v>1711.2</v>
      </c>
      <c r="AD49" s="5">
        <v>0</v>
      </c>
      <c r="AE49" s="5">
        <v>15.93</v>
      </c>
      <c r="AF49" s="5">
        <v>12096.26</v>
      </c>
      <c r="AG49" s="5">
        <v>5804.6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6790</v>
      </c>
      <c r="AO49" s="5">
        <v>0</v>
      </c>
      <c r="AP49" s="5">
        <v>0</v>
      </c>
      <c r="AQ49" s="5">
        <v>0</v>
      </c>
      <c r="AR49" s="5">
        <v>756</v>
      </c>
      <c r="AS49" s="5">
        <v>0</v>
      </c>
      <c r="AT49" s="5">
        <v>10989</v>
      </c>
      <c r="AU49" s="6">
        <v>410232.47</v>
      </c>
    </row>
    <row r="50" spans="1:47" x14ac:dyDescent="0.25">
      <c r="A50" s="4" t="s">
        <v>43</v>
      </c>
      <c r="B50" s="5">
        <v>0</v>
      </c>
      <c r="C50" s="5">
        <v>232.2</v>
      </c>
      <c r="D50" s="5">
        <v>1145</v>
      </c>
      <c r="E50" s="5">
        <v>20164.32</v>
      </c>
      <c r="F50" s="5">
        <v>0</v>
      </c>
      <c r="G50" s="5">
        <v>1376.7</v>
      </c>
      <c r="H50" s="5">
        <v>259.5</v>
      </c>
      <c r="I50" s="5">
        <v>0</v>
      </c>
      <c r="J50" s="5">
        <v>0</v>
      </c>
      <c r="K50" s="5">
        <v>925.2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14.7</v>
      </c>
      <c r="S50" s="5">
        <v>0</v>
      </c>
      <c r="T50" s="5">
        <v>0</v>
      </c>
      <c r="U50" s="5">
        <v>0</v>
      </c>
      <c r="V50" s="5">
        <v>2000</v>
      </c>
      <c r="W50" s="5">
        <v>0</v>
      </c>
      <c r="X50" s="5">
        <v>0</v>
      </c>
      <c r="Y50" s="5">
        <v>44390</v>
      </c>
      <c r="Z50" s="5">
        <v>0</v>
      </c>
      <c r="AA50" s="5">
        <v>0</v>
      </c>
      <c r="AB50" s="5">
        <v>15.7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149.97999999999999</v>
      </c>
      <c r="AP50" s="5">
        <v>0</v>
      </c>
      <c r="AQ50" s="5">
        <v>0</v>
      </c>
      <c r="AR50" s="5">
        <v>0</v>
      </c>
      <c r="AS50" s="5">
        <v>0</v>
      </c>
      <c r="AT50" s="5">
        <v>2454</v>
      </c>
      <c r="AU50" s="6">
        <v>79927.3</v>
      </c>
    </row>
    <row r="51" spans="1:47" x14ac:dyDescent="0.25">
      <c r="A51" s="4" t="s">
        <v>44</v>
      </c>
      <c r="B51" s="5">
        <v>0</v>
      </c>
      <c r="C51" s="5">
        <v>309.60000000000002</v>
      </c>
      <c r="D51" s="5">
        <v>0</v>
      </c>
      <c r="E51" s="5">
        <v>871.66</v>
      </c>
      <c r="F51" s="5">
        <v>0</v>
      </c>
      <c r="G51" s="5">
        <v>1297.75</v>
      </c>
      <c r="H51" s="5">
        <v>259.5</v>
      </c>
      <c r="I51" s="5">
        <v>0</v>
      </c>
      <c r="J51" s="5">
        <v>0</v>
      </c>
      <c r="K51" s="5">
        <v>7806.95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29.4</v>
      </c>
      <c r="S51" s="5">
        <v>0</v>
      </c>
      <c r="T51" s="5">
        <v>25.75</v>
      </c>
      <c r="U51" s="5">
        <v>0</v>
      </c>
      <c r="V51" s="5">
        <v>0</v>
      </c>
      <c r="W51" s="5">
        <v>0</v>
      </c>
      <c r="X51" s="5">
        <v>0</v>
      </c>
      <c r="Y51" s="5">
        <v>100050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10500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6">
        <v>125965.61</v>
      </c>
    </row>
    <row r="52" spans="1:47" x14ac:dyDescent="0.25">
      <c r="A52" s="4" t="s">
        <v>45</v>
      </c>
      <c r="B52" s="5">
        <v>0</v>
      </c>
      <c r="C52" s="5">
        <v>309.60000000000002</v>
      </c>
      <c r="D52" s="5">
        <v>0</v>
      </c>
      <c r="E52" s="5">
        <v>55295.99</v>
      </c>
      <c r="F52" s="5">
        <v>0</v>
      </c>
      <c r="G52" s="5">
        <v>2404</v>
      </c>
      <c r="H52" s="5">
        <v>0</v>
      </c>
      <c r="I52" s="5">
        <v>0</v>
      </c>
      <c r="J52" s="5">
        <v>0</v>
      </c>
      <c r="K52" s="5">
        <v>919.65</v>
      </c>
      <c r="L52" s="5">
        <v>18421.2</v>
      </c>
      <c r="M52" s="5">
        <v>5.2</v>
      </c>
      <c r="N52" s="5">
        <v>0</v>
      </c>
      <c r="O52" s="5">
        <v>0</v>
      </c>
      <c r="P52" s="5">
        <v>0</v>
      </c>
      <c r="Q52" s="5">
        <v>0</v>
      </c>
      <c r="R52" s="5">
        <v>78.099999999999994</v>
      </c>
      <c r="S52" s="5">
        <v>32.5</v>
      </c>
      <c r="T52" s="5">
        <v>51.5</v>
      </c>
      <c r="U52" s="5">
        <v>0</v>
      </c>
      <c r="V52" s="5">
        <v>15.6</v>
      </c>
      <c r="W52" s="5">
        <v>7688</v>
      </c>
      <c r="X52" s="5">
        <v>0</v>
      </c>
      <c r="Y52" s="5">
        <v>60069.75</v>
      </c>
      <c r="Z52" s="5">
        <v>0</v>
      </c>
      <c r="AA52" s="5">
        <v>35</v>
      </c>
      <c r="AB52" s="5">
        <v>31.4</v>
      </c>
      <c r="AC52" s="5">
        <v>7210</v>
      </c>
      <c r="AD52" s="5">
        <v>0</v>
      </c>
      <c r="AE52" s="5">
        <v>8</v>
      </c>
      <c r="AF52" s="5">
        <v>28</v>
      </c>
      <c r="AG52" s="5">
        <v>0</v>
      </c>
      <c r="AH52" s="5">
        <v>0</v>
      </c>
      <c r="AI52" s="5">
        <v>0</v>
      </c>
      <c r="AJ52" s="5">
        <v>0</v>
      </c>
      <c r="AK52" s="5">
        <v>10848.24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6">
        <v>168706.73</v>
      </c>
    </row>
    <row r="53" spans="1:47" x14ac:dyDescent="0.25">
      <c r="A53" s="4" t="s">
        <v>46</v>
      </c>
      <c r="B53" s="5">
        <v>0</v>
      </c>
      <c r="C53" s="5">
        <v>464.4</v>
      </c>
      <c r="D53" s="5">
        <v>0</v>
      </c>
      <c r="E53" s="5">
        <v>1750.34</v>
      </c>
      <c r="F53" s="5">
        <v>55.6</v>
      </c>
      <c r="G53" s="5">
        <v>1926.65</v>
      </c>
      <c r="H53" s="5">
        <v>415.2</v>
      </c>
      <c r="I53" s="5">
        <v>0</v>
      </c>
      <c r="J53" s="5">
        <v>0</v>
      </c>
      <c r="K53" s="5">
        <v>8348.4500000000007</v>
      </c>
      <c r="L53" s="5">
        <v>27631.8</v>
      </c>
      <c r="M53" s="5">
        <v>21.24</v>
      </c>
      <c r="N53" s="5">
        <v>0</v>
      </c>
      <c r="O53" s="5">
        <v>0</v>
      </c>
      <c r="P53" s="5">
        <v>0</v>
      </c>
      <c r="Q53" s="5">
        <v>69.5</v>
      </c>
      <c r="R53" s="5">
        <v>1423.79</v>
      </c>
      <c r="S53" s="5">
        <v>52.57</v>
      </c>
      <c r="T53" s="5">
        <v>25.75</v>
      </c>
      <c r="U53" s="5">
        <v>0</v>
      </c>
      <c r="V53" s="5">
        <v>109.03</v>
      </c>
      <c r="W53" s="5">
        <v>39.75</v>
      </c>
      <c r="X53" s="5">
        <v>0</v>
      </c>
      <c r="Y53" s="5">
        <v>74054.8</v>
      </c>
      <c r="Z53" s="5">
        <v>0</v>
      </c>
      <c r="AA53" s="5">
        <v>118.38</v>
      </c>
      <c r="AB53" s="5">
        <v>20</v>
      </c>
      <c r="AC53" s="5">
        <v>9.91</v>
      </c>
      <c r="AD53" s="5">
        <v>9.56</v>
      </c>
      <c r="AE53" s="5">
        <v>0</v>
      </c>
      <c r="AF53" s="5">
        <v>14595.79</v>
      </c>
      <c r="AG53" s="5">
        <v>39.69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7.22</v>
      </c>
      <c r="AU53" s="6">
        <v>131306.92000000001</v>
      </c>
    </row>
    <row r="54" spans="1:47" x14ac:dyDescent="0.25">
      <c r="A54" s="4" t="s">
        <v>47</v>
      </c>
      <c r="B54" s="5">
        <v>0</v>
      </c>
      <c r="C54" s="5">
        <v>1192.5999999999999</v>
      </c>
      <c r="D54" s="5">
        <v>0</v>
      </c>
      <c r="E54" s="5">
        <v>51965.15</v>
      </c>
      <c r="F54" s="5">
        <v>0</v>
      </c>
      <c r="G54" s="5">
        <v>4717.04</v>
      </c>
      <c r="H54" s="5">
        <v>1012.05</v>
      </c>
      <c r="I54" s="5">
        <v>0</v>
      </c>
      <c r="J54" s="5">
        <v>0</v>
      </c>
      <c r="K54" s="5">
        <v>12633.42</v>
      </c>
      <c r="L54" s="5">
        <v>0</v>
      </c>
      <c r="M54" s="5">
        <v>12</v>
      </c>
      <c r="N54" s="5">
        <v>0</v>
      </c>
      <c r="O54" s="5">
        <v>0</v>
      </c>
      <c r="P54" s="5">
        <v>176.05</v>
      </c>
      <c r="Q54" s="5">
        <v>0</v>
      </c>
      <c r="R54" s="5">
        <v>280.60000000000002</v>
      </c>
      <c r="S54" s="5">
        <v>50.2</v>
      </c>
      <c r="T54" s="5">
        <v>29.4</v>
      </c>
      <c r="U54" s="5">
        <v>0</v>
      </c>
      <c r="V54" s="5">
        <v>11075.2</v>
      </c>
      <c r="W54" s="5">
        <v>8910</v>
      </c>
      <c r="X54" s="5">
        <v>0</v>
      </c>
      <c r="Y54" s="5">
        <v>104083.5</v>
      </c>
      <c r="Z54" s="5">
        <v>0</v>
      </c>
      <c r="AA54" s="5">
        <v>35</v>
      </c>
      <c r="AB54" s="5">
        <v>47.86</v>
      </c>
      <c r="AC54" s="5">
        <v>9</v>
      </c>
      <c r="AD54" s="5">
        <v>11.8</v>
      </c>
      <c r="AE54" s="5">
        <v>0</v>
      </c>
      <c r="AF54" s="5">
        <v>161</v>
      </c>
      <c r="AG54" s="5">
        <v>115.5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6">
        <v>202085.27</v>
      </c>
    </row>
    <row r="55" spans="1:47" x14ac:dyDescent="0.25">
      <c r="A55" s="4"/>
      <c r="B55" s="40">
        <f t="shared" ref="B55:AU55" si="3">SUBTOTAL(109,B43:B54)</f>
        <v>0</v>
      </c>
      <c r="C55" s="40">
        <f t="shared" si="3"/>
        <v>4133.8</v>
      </c>
      <c r="D55" s="40">
        <f t="shared" si="3"/>
        <v>113539.18</v>
      </c>
      <c r="E55" s="40">
        <f t="shared" si="3"/>
        <v>397237.16000000003</v>
      </c>
      <c r="F55" s="40">
        <f t="shared" si="3"/>
        <v>55.6</v>
      </c>
      <c r="G55" s="40">
        <f t="shared" si="3"/>
        <v>21529.090000000004</v>
      </c>
      <c r="H55" s="40">
        <f t="shared" si="3"/>
        <v>2257.6499999999996</v>
      </c>
      <c r="I55" s="40">
        <f t="shared" si="3"/>
        <v>0</v>
      </c>
      <c r="J55" s="40">
        <f t="shared" si="3"/>
        <v>0</v>
      </c>
      <c r="K55" s="40">
        <f t="shared" si="3"/>
        <v>84767.79</v>
      </c>
      <c r="L55" s="40">
        <f t="shared" si="3"/>
        <v>46511.509999999995</v>
      </c>
      <c r="M55" s="40">
        <f t="shared" si="3"/>
        <v>94.91</v>
      </c>
      <c r="N55" s="40">
        <f t="shared" si="3"/>
        <v>0</v>
      </c>
      <c r="O55" s="40">
        <f t="shared" si="3"/>
        <v>0</v>
      </c>
      <c r="P55" s="40">
        <f t="shared" si="3"/>
        <v>276.85000000000002</v>
      </c>
      <c r="Q55" s="40">
        <f t="shared" si="3"/>
        <v>97</v>
      </c>
      <c r="R55" s="40">
        <f t="shared" si="3"/>
        <v>4212.2</v>
      </c>
      <c r="S55" s="40">
        <f t="shared" si="3"/>
        <v>4220.45</v>
      </c>
      <c r="T55" s="40">
        <f t="shared" si="3"/>
        <v>1457.79</v>
      </c>
      <c r="U55" s="40">
        <f t="shared" si="3"/>
        <v>0</v>
      </c>
      <c r="V55" s="40">
        <f t="shared" si="3"/>
        <v>31384.289999999997</v>
      </c>
      <c r="W55" s="40">
        <f t="shared" si="3"/>
        <v>24965.55</v>
      </c>
      <c r="X55" s="40">
        <f t="shared" si="3"/>
        <v>0</v>
      </c>
      <c r="Y55" s="40">
        <f t="shared" si="3"/>
        <v>707315.38000000012</v>
      </c>
      <c r="Z55" s="40">
        <f t="shared" si="3"/>
        <v>100</v>
      </c>
      <c r="AA55" s="40">
        <f t="shared" si="3"/>
        <v>64728.139999999992</v>
      </c>
      <c r="AB55" s="40">
        <f t="shared" si="3"/>
        <v>146.36000000000001</v>
      </c>
      <c r="AC55" s="40">
        <f t="shared" si="3"/>
        <v>10777.130000000001</v>
      </c>
      <c r="AD55" s="40">
        <f t="shared" si="3"/>
        <v>30.06</v>
      </c>
      <c r="AE55" s="40">
        <f t="shared" si="3"/>
        <v>23.93</v>
      </c>
      <c r="AF55" s="40">
        <f t="shared" si="3"/>
        <v>202058.11000000002</v>
      </c>
      <c r="AG55" s="40">
        <f t="shared" si="3"/>
        <v>6066.47</v>
      </c>
      <c r="AH55" s="40">
        <f t="shared" si="3"/>
        <v>0</v>
      </c>
      <c r="AI55" s="40">
        <f t="shared" si="3"/>
        <v>1500</v>
      </c>
      <c r="AJ55" s="40">
        <f t="shared" si="3"/>
        <v>0</v>
      </c>
      <c r="AK55" s="40">
        <f t="shared" si="3"/>
        <v>34103.24</v>
      </c>
      <c r="AL55" s="40">
        <f t="shared" si="3"/>
        <v>6090</v>
      </c>
      <c r="AM55" s="40">
        <f t="shared" si="3"/>
        <v>0</v>
      </c>
      <c r="AN55" s="40">
        <f t="shared" si="3"/>
        <v>17290</v>
      </c>
      <c r="AO55" s="40">
        <f t="shared" si="3"/>
        <v>149.97999999999999</v>
      </c>
      <c r="AP55" s="40">
        <f t="shared" si="3"/>
        <v>30</v>
      </c>
      <c r="AQ55" s="40">
        <f t="shared" si="3"/>
        <v>0</v>
      </c>
      <c r="AR55" s="40">
        <f t="shared" si="3"/>
        <v>756</v>
      </c>
      <c r="AS55" s="40">
        <f t="shared" si="3"/>
        <v>0</v>
      </c>
      <c r="AT55" s="40">
        <f t="shared" si="3"/>
        <v>26459.22</v>
      </c>
      <c r="AU55" s="40">
        <f t="shared" si="3"/>
        <v>1859716.7400000002</v>
      </c>
    </row>
    <row r="56" spans="1:47" x14ac:dyDescent="0.25">
      <c r="A56" s="4" t="s">
        <v>48</v>
      </c>
      <c r="B56" s="5">
        <v>0</v>
      </c>
      <c r="C56" s="5">
        <v>0</v>
      </c>
      <c r="D56" s="5">
        <v>0</v>
      </c>
      <c r="E56" s="5">
        <v>869.6</v>
      </c>
      <c r="F56" s="5">
        <v>0</v>
      </c>
      <c r="G56" s="5">
        <v>906.9</v>
      </c>
      <c r="H56" s="5">
        <v>0</v>
      </c>
      <c r="I56" s="5">
        <v>0</v>
      </c>
      <c r="J56" s="5">
        <v>0</v>
      </c>
      <c r="K56" s="5">
        <v>7089.75</v>
      </c>
      <c r="L56" s="5">
        <v>0</v>
      </c>
      <c r="M56" s="5">
        <v>27.3</v>
      </c>
      <c r="N56" s="5">
        <v>0</v>
      </c>
      <c r="O56" s="5">
        <v>0</v>
      </c>
      <c r="P56" s="5">
        <v>0</v>
      </c>
      <c r="Q56" s="5">
        <v>0</v>
      </c>
      <c r="R56" s="5">
        <v>220.7</v>
      </c>
      <c r="S56" s="5">
        <v>98</v>
      </c>
      <c r="T56" s="5">
        <v>0</v>
      </c>
      <c r="U56" s="5">
        <v>0</v>
      </c>
      <c r="V56" s="5">
        <v>49.65</v>
      </c>
      <c r="W56" s="5">
        <v>78.45</v>
      </c>
      <c r="X56" s="5">
        <v>0</v>
      </c>
      <c r="Y56" s="5">
        <v>40601.1</v>
      </c>
      <c r="Z56" s="5">
        <v>0</v>
      </c>
      <c r="AA56" s="5">
        <v>27045</v>
      </c>
      <c r="AB56" s="5">
        <v>0</v>
      </c>
      <c r="AC56" s="5">
        <v>22.8</v>
      </c>
      <c r="AD56" s="5">
        <v>8.5</v>
      </c>
      <c r="AE56" s="5">
        <v>8.25</v>
      </c>
      <c r="AF56" s="5">
        <v>30237</v>
      </c>
      <c r="AG56" s="5">
        <v>46</v>
      </c>
      <c r="AH56" s="5">
        <v>0</v>
      </c>
      <c r="AI56" s="5">
        <v>0</v>
      </c>
      <c r="AJ56" s="5">
        <v>7200</v>
      </c>
      <c r="AK56" s="5">
        <v>27459.599999999999</v>
      </c>
      <c r="AL56" s="5">
        <v>2040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6">
        <v>150850.6</v>
      </c>
    </row>
    <row r="57" spans="1:47" x14ac:dyDescent="0.25">
      <c r="A57" s="4" t="s">
        <v>49</v>
      </c>
      <c r="B57" s="5">
        <v>0</v>
      </c>
      <c r="C57" s="5">
        <v>541.79999999999995</v>
      </c>
      <c r="D57" s="5">
        <v>0</v>
      </c>
      <c r="E57" s="5">
        <v>1597.2</v>
      </c>
      <c r="F57" s="5">
        <v>0</v>
      </c>
      <c r="G57" s="5">
        <v>3535.3</v>
      </c>
      <c r="H57" s="5">
        <v>415.2</v>
      </c>
      <c r="I57" s="5">
        <v>0</v>
      </c>
      <c r="J57" s="5">
        <v>0</v>
      </c>
      <c r="K57" s="5">
        <v>4682.51</v>
      </c>
      <c r="L57" s="5">
        <v>0</v>
      </c>
      <c r="M57" s="5">
        <v>0</v>
      </c>
      <c r="N57" s="5">
        <v>0</v>
      </c>
      <c r="O57" s="5">
        <v>0</v>
      </c>
      <c r="P57" s="5">
        <v>1507.5</v>
      </c>
      <c r="Q57" s="5">
        <v>0</v>
      </c>
      <c r="R57" s="5">
        <v>653.4</v>
      </c>
      <c r="S57" s="5">
        <v>0</v>
      </c>
      <c r="T57" s="5">
        <v>40</v>
      </c>
      <c r="U57" s="5">
        <v>0</v>
      </c>
      <c r="V57" s="5">
        <v>0</v>
      </c>
      <c r="W57" s="5">
        <v>0</v>
      </c>
      <c r="X57" s="5">
        <v>0</v>
      </c>
      <c r="Y57" s="5">
        <v>64958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11475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11600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6">
        <v>104957.91</v>
      </c>
    </row>
    <row r="58" spans="1:47" x14ac:dyDescent="0.25">
      <c r="A58" s="4" t="s">
        <v>50</v>
      </c>
      <c r="B58" s="5">
        <v>0</v>
      </c>
      <c r="C58" s="5">
        <v>503.5</v>
      </c>
      <c r="D58" s="5">
        <v>0</v>
      </c>
      <c r="E58" s="5">
        <v>1600.6</v>
      </c>
      <c r="F58" s="5">
        <v>0</v>
      </c>
      <c r="G58" s="5">
        <v>613.29999999999995</v>
      </c>
      <c r="H58" s="5">
        <v>259.5</v>
      </c>
      <c r="I58" s="5">
        <v>0</v>
      </c>
      <c r="J58" s="5">
        <v>0</v>
      </c>
      <c r="K58" s="5">
        <v>7992.6</v>
      </c>
      <c r="L58" s="5">
        <v>0</v>
      </c>
      <c r="M58" s="5">
        <v>20.100000000000001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59.2</v>
      </c>
      <c r="T58" s="5">
        <v>42</v>
      </c>
      <c r="U58" s="5">
        <v>0</v>
      </c>
      <c r="V58" s="5">
        <v>92.2</v>
      </c>
      <c r="W58" s="5">
        <v>0</v>
      </c>
      <c r="X58" s="5">
        <v>0</v>
      </c>
      <c r="Y58" s="5">
        <v>56765.5</v>
      </c>
      <c r="Z58" s="5">
        <v>0</v>
      </c>
      <c r="AA58" s="5">
        <v>5852.06</v>
      </c>
      <c r="AB58" s="5">
        <v>31.4</v>
      </c>
      <c r="AC58" s="5">
        <v>57.6</v>
      </c>
      <c r="AD58" s="5">
        <v>20.100000000000001</v>
      </c>
      <c r="AE58" s="5">
        <v>0</v>
      </c>
      <c r="AF58" s="5">
        <v>191.1</v>
      </c>
      <c r="AG58" s="5">
        <v>67.08</v>
      </c>
      <c r="AH58" s="5">
        <v>0</v>
      </c>
      <c r="AI58" s="5">
        <v>0</v>
      </c>
      <c r="AJ58" s="5">
        <v>0</v>
      </c>
      <c r="AK58" s="5">
        <v>0</v>
      </c>
      <c r="AL58" s="5">
        <v>14082.84</v>
      </c>
      <c r="AM58" s="5">
        <v>0</v>
      </c>
      <c r="AN58" s="5">
        <v>15500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455</v>
      </c>
      <c r="AU58" s="6">
        <v>107005.68</v>
      </c>
    </row>
    <row r="59" spans="1:47" x14ac:dyDescent="0.25">
      <c r="A59" s="4" t="s">
        <v>51</v>
      </c>
      <c r="B59" s="5">
        <v>0</v>
      </c>
      <c r="C59" s="5">
        <v>542.20000000000005</v>
      </c>
      <c r="D59" s="5">
        <v>0</v>
      </c>
      <c r="E59" s="5">
        <v>720.6</v>
      </c>
      <c r="F59" s="5">
        <v>0</v>
      </c>
      <c r="G59" s="5">
        <v>2412.85</v>
      </c>
      <c r="H59" s="5">
        <v>337.35</v>
      </c>
      <c r="I59" s="5">
        <v>0</v>
      </c>
      <c r="J59" s="5">
        <v>0</v>
      </c>
      <c r="K59" s="5">
        <v>2823.4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3386.1</v>
      </c>
      <c r="S59" s="5">
        <v>0</v>
      </c>
      <c r="T59" s="5">
        <v>86.5</v>
      </c>
      <c r="U59" s="5">
        <v>0</v>
      </c>
      <c r="V59" s="5">
        <v>0</v>
      </c>
      <c r="W59" s="5">
        <v>0</v>
      </c>
      <c r="X59" s="5">
        <v>0</v>
      </c>
      <c r="Y59" s="5">
        <v>46384</v>
      </c>
      <c r="Z59" s="5">
        <v>0</v>
      </c>
      <c r="AA59" s="5">
        <v>0</v>
      </c>
      <c r="AB59" s="5">
        <v>31.4</v>
      </c>
      <c r="AC59" s="5">
        <v>0</v>
      </c>
      <c r="AD59" s="5">
        <v>0</v>
      </c>
      <c r="AE59" s="5">
        <v>0</v>
      </c>
      <c r="AF59" s="5">
        <v>0</v>
      </c>
      <c r="AG59" s="5">
        <v>2100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350</v>
      </c>
      <c r="AU59" s="6">
        <v>61038.400000000001</v>
      </c>
    </row>
    <row r="60" spans="1:47" x14ac:dyDescent="0.25">
      <c r="A60" s="4" t="s">
        <v>52</v>
      </c>
      <c r="B60" s="5">
        <v>0</v>
      </c>
      <c r="C60" s="5">
        <v>387</v>
      </c>
      <c r="D60" s="5">
        <v>2061</v>
      </c>
      <c r="E60" s="5">
        <v>1441.2</v>
      </c>
      <c r="F60" s="5">
        <v>0</v>
      </c>
      <c r="G60" s="5">
        <v>3900.85</v>
      </c>
      <c r="H60" s="5">
        <v>363.3</v>
      </c>
      <c r="I60" s="5">
        <v>0</v>
      </c>
      <c r="J60" s="5">
        <v>0</v>
      </c>
      <c r="K60" s="5">
        <v>10322.1</v>
      </c>
      <c r="L60" s="5">
        <v>0</v>
      </c>
      <c r="M60" s="5">
        <v>19.11</v>
      </c>
      <c r="N60" s="5">
        <v>0</v>
      </c>
      <c r="O60" s="5">
        <v>0</v>
      </c>
      <c r="P60" s="5">
        <v>904.5</v>
      </c>
      <c r="Q60" s="5">
        <v>0</v>
      </c>
      <c r="R60" s="5">
        <v>200.25</v>
      </c>
      <c r="S60" s="5">
        <v>91.19</v>
      </c>
      <c r="T60" s="5">
        <v>4770.3900000000003</v>
      </c>
      <c r="U60" s="5">
        <v>18.41</v>
      </c>
      <c r="V60" s="5">
        <v>19.8</v>
      </c>
      <c r="W60" s="5">
        <v>16.2</v>
      </c>
      <c r="X60" s="5">
        <v>1371.6</v>
      </c>
      <c r="Y60" s="5">
        <v>18350.3</v>
      </c>
      <c r="Z60" s="5">
        <v>0</v>
      </c>
      <c r="AA60" s="5">
        <v>139.22</v>
      </c>
      <c r="AB60" s="5">
        <v>0</v>
      </c>
      <c r="AC60" s="5">
        <v>19.2</v>
      </c>
      <c r="AD60" s="5">
        <v>8.9</v>
      </c>
      <c r="AE60" s="5">
        <v>0</v>
      </c>
      <c r="AF60" s="5">
        <v>83.87</v>
      </c>
      <c r="AG60" s="5">
        <v>41.1</v>
      </c>
      <c r="AH60" s="5">
        <v>0</v>
      </c>
      <c r="AI60" s="5">
        <v>0</v>
      </c>
      <c r="AJ60" s="5">
        <v>0</v>
      </c>
      <c r="AK60" s="5">
        <v>54933.41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224</v>
      </c>
      <c r="AU60" s="6">
        <v>101252.15</v>
      </c>
    </row>
    <row r="61" spans="1:47" x14ac:dyDescent="0.25">
      <c r="A61" s="4" t="s">
        <v>53</v>
      </c>
      <c r="B61" s="5">
        <v>0</v>
      </c>
      <c r="C61" s="5">
        <v>387</v>
      </c>
      <c r="D61" s="5">
        <v>120</v>
      </c>
      <c r="E61" s="5">
        <v>1332</v>
      </c>
      <c r="F61" s="5">
        <v>0</v>
      </c>
      <c r="G61" s="5">
        <v>2733.7</v>
      </c>
      <c r="H61" s="5">
        <v>337.35</v>
      </c>
      <c r="I61" s="5">
        <v>0</v>
      </c>
      <c r="J61" s="5">
        <v>0</v>
      </c>
      <c r="K61" s="5">
        <v>6694.9</v>
      </c>
      <c r="L61" s="5">
        <v>0</v>
      </c>
      <c r="M61" s="5">
        <v>4.5</v>
      </c>
      <c r="N61" s="5">
        <v>0</v>
      </c>
      <c r="O61" s="5">
        <v>0</v>
      </c>
      <c r="P61" s="5">
        <v>0</v>
      </c>
      <c r="Q61" s="5">
        <v>0</v>
      </c>
      <c r="R61" s="5">
        <v>269.7</v>
      </c>
      <c r="S61" s="5">
        <v>31</v>
      </c>
      <c r="T61" s="5">
        <v>0</v>
      </c>
      <c r="U61" s="5">
        <v>0</v>
      </c>
      <c r="V61" s="5">
        <v>809</v>
      </c>
      <c r="W61" s="5">
        <v>0</v>
      </c>
      <c r="X61" s="5">
        <v>0</v>
      </c>
      <c r="Y61" s="5">
        <v>4746.5</v>
      </c>
      <c r="Z61" s="5">
        <v>0</v>
      </c>
      <c r="AA61" s="5">
        <v>14273.5</v>
      </c>
      <c r="AB61" s="5">
        <v>78.5</v>
      </c>
      <c r="AC61" s="5">
        <v>22.5</v>
      </c>
      <c r="AD61" s="5">
        <v>15</v>
      </c>
      <c r="AE61" s="5">
        <v>0</v>
      </c>
      <c r="AF61" s="5">
        <v>50.5</v>
      </c>
      <c r="AG61" s="5">
        <v>3618.75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5508</v>
      </c>
      <c r="AU61" s="6">
        <v>51969.4</v>
      </c>
    </row>
    <row r="62" spans="1:47" x14ac:dyDescent="0.25">
      <c r="A62" s="4" t="s">
        <v>54</v>
      </c>
      <c r="B62" s="5">
        <v>0</v>
      </c>
      <c r="C62" s="5">
        <v>154.80000000000001</v>
      </c>
      <c r="D62" s="5">
        <v>0</v>
      </c>
      <c r="E62" s="5">
        <v>66339.8</v>
      </c>
      <c r="F62" s="5">
        <v>0</v>
      </c>
      <c r="G62" s="5">
        <v>3272.25</v>
      </c>
      <c r="H62" s="5">
        <v>207.6</v>
      </c>
      <c r="I62" s="5">
        <v>0</v>
      </c>
      <c r="J62" s="5">
        <v>0</v>
      </c>
      <c r="K62" s="5">
        <v>4310.47</v>
      </c>
      <c r="L62" s="5">
        <v>11.68</v>
      </c>
      <c r="M62" s="5">
        <v>0</v>
      </c>
      <c r="N62" s="5">
        <v>0</v>
      </c>
      <c r="O62" s="5">
        <v>0</v>
      </c>
      <c r="P62" s="5">
        <v>301.5</v>
      </c>
      <c r="Q62" s="5">
        <v>0</v>
      </c>
      <c r="R62" s="5">
        <v>332.58</v>
      </c>
      <c r="S62" s="5">
        <v>86.37</v>
      </c>
      <c r="T62" s="5">
        <v>0</v>
      </c>
      <c r="U62" s="5">
        <v>0</v>
      </c>
      <c r="V62" s="5">
        <v>3288.5</v>
      </c>
      <c r="W62" s="5">
        <v>0</v>
      </c>
      <c r="X62" s="5">
        <v>0</v>
      </c>
      <c r="Y62" s="5">
        <v>12618</v>
      </c>
      <c r="Z62" s="5">
        <v>0</v>
      </c>
      <c r="AA62" s="5">
        <v>32.450000000000003</v>
      </c>
      <c r="AB62" s="5">
        <v>534.29999999999995</v>
      </c>
      <c r="AC62" s="5">
        <v>57.6</v>
      </c>
      <c r="AD62" s="5">
        <v>0</v>
      </c>
      <c r="AE62" s="5">
        <v>0</v>
      </c>
      <c r="AF62" s="5">
        <v>186.37</v>
      </c>
      <c r="AG62" s="5">
        <v>67.650000000000006</v>
      </c>
      <c r="AH62" s="5">
        <v>0</v>
      </c>
      <c r="AI62" s="5">
        <v>0</v>
      </c>
      <c r="AJ62" s="5">
        <v>0</v>
      </c>
      <c r="AK62" s="5">
        <v>33.46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10064</v>
      </c>
      <c r="AU62" s="6">
        <v>109142.58</v>
      </c>
    </row>
    <row r="63" spans="1:47" x14ac:dyDescent="0.25">
      <c r="A63" s="4" t="s">
        <v>55</v>
      </c>
      <c r="B63" s="5">
        <v>0</v>
      </c>
      <c r="C63" s="5">
        <v>309.60000000000002</v>
      </c>
      <c r="D63" s="5">
        <v>1401.72</v>
      </c>
      <c r="E63" s="5">
        <v>64923</v>
      </c>
      <c r="F63" s="5">
        <v>0</v>
      </c>
      <c r="G63" s="5">
        <v>4906.8</v>
      </c>
      <c r="H63" s="5">
        <v>0</v>
      </c>
      <c r="I63" s="5">
        <v>0</v>
      </c>
      <c r="J63" s="5">
        <v>0</v>
      </c>
      <c r="K63" s="5">
        <v>12863.9</v>
      </c>
      <c r="L63" s="5">
        <v>28098</v>
      </c>
      <c r="M63" s="5">
        <v>0</v>
      </c>
      <c r="N63" s="5">
        <v>0</v>
      </c>
      <c r="O63" s="5">
        <v>0</v>
      </c>
      <c r="P63" s="5">
        <v>1048</v>
      </c>
      <c r="Q63" s="5">
        <v>0</v>
      </c>
      <c r="R63" s="5">
        <v>767.4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27720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1880</v>
      </c>
      <c r="AU63" s="6">
        <v>156455.72</v>
      </c>
    </row>
    <row r="64" spans="1:47" x14ac:dyDescent="0.25">
      <c r="A64" s="4" t="s">
        <v>56</v>
      </c>
      <c r="B64" s="5">
        <v>0</v>
      </c>
      <c r="C64" s="5">
        <v>364.62</v>
      </c>
      <c r="D64" s="5">
        <v>0</v>
      </c>
      <c r="E64" s="5">
        <v>87627.27</v>
      </c>
      <c r="F64" s="5">
        <v>0</v>
      </c>
      <c r="G64" s="5">
        <v>2972.6</v>
      </c>
      <c r="H64" s="5">
        <v>86.4</v>
      </c>
      <c r="I64" s="5">
        <v>0</v>
      </c>
      <c r="J64" s="5">
        <v>0</v>
      </c>
      <c r="K64" s="5">
        <v>11043.1</v>
      </c>
      <c r="L64" s="5">
        <v>46830</v>
      </c>
      <c r="M64" s="5">
        <v>0</v>
      </c>
      <c r="N64" s="5">
        <v>0</v>
      </c>
      <c r="O64" s="5">
        <v>0</v>
      </c>
      <c r="P64" s="5">
        <v>508</v>
      </c>
      <c r="Q64" s="5">
        <v>54</v>
      </c>
      <c r="R64" s="5">
        <v>392</v>
      </c>
      <c r="S64" s="5">
        <v>0</v>
      </c>
      <c r="T64" s="5">
        <v>0</v>
      </c>
      <c r="U64" s="5">
        <v>0</v>
      </c>
      <c r="V64" s="5">
        <v>0</v>
      </c>
      <c r="W64" s="5">
        <v>6400</v>
      </c>
      <c r="X64" s="5">
        <v>0</v>
      </c>
      <c r="Y64" s="5">
        <v>36841.199999999997</v>
      </c>
      <c r="Z64" s="5">
        <v>0</v>
      </c>
      <c r="AA64" s="5">
        <v>0</v>
      </c>
      <c r="AB64" s="5">
        <v>2602.3000000000002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12250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6">
        <v>211945.69</v>
      </c>
    </row>
    <row r="65" spans="1:47" x14ac:dyDescent="0.25">
      <c r="A65" s="4" t="s">
        <v>57</v>
      </c>
      <c r="B65" s="5">
        <v>0</v>
      </c>
      <c r="C65" s="5">
        <v>156.19999999999999</v>
      </c>
      <c r="D65" s="5">
        <v>2260.91</v>
      </c>
      <c r="E65" s="5">
        <v>1879.2</v>
      </c>
      <c r="F65" s="5">
        <v>0</v>
      </c>
      <c r="G65" s="5">
        <v>7180.95</v>
      </c>
      <c r="H65" s="5">
        <v>144</v>
      </c>
      <c r="I65" s="5">
        <v>0</v>
      </c>
      <c r="J65" s="5">
        <v>0</v>
      </c>
      <c r="K65" s="5">
        <v>9485.5</v>
      </c>
      <c r="L65" s="5">
        <v>63307.199999999997</v>
      </c>
      <c r="M65" s="5">
        <v>43.7</v>
      </c>
      <c r="N65" s="5">
        <v>0</v>
      </c>
      <c r="O65" s="5">
        <v>0</v>
      </c>
      <c r="P65" s="5">
        <v>105</v>
      </c>
      <c r="Q65" s="5">
        <v>90</v>
      </c>
      <c r="R65" s="5">
        <v>625</v>
      </c>
      <c r="S65" s="5">
        <v>201.6</v>
      </c>
      <c r="T65" s="5">
        <v>0</v>
      </c>
      <c r="U65" s="5">
        <v>0</v>
      </c>
      <c r="V65" s="5">
        <v>135</v>
      </c>
      <c r="W65" s="5">
        <v>1080</v>
      </c>
      <c r="X65" s="5">
        <v>0</v>
      </c>
      <c r="Y65" s="5">
        <v>52154</v>
      </c>
      <c r="Z65" s="5">
        <v>0</v>
      </c>
      <c r="AA65" s="5">
        <v>86.1</v>
      </c>
      <c r="AB65" s="5">
        <v>78.5</v>
      </c>
      <c r="AC65" s="5">
        <v>136.80000000000001</v>
      </c>
      <c r="AD65" s="5">
        <v>111</v>
      </c>
      <c r="AE65" s="5">
        <v>0</v>
      </c>
      <c r="AF65" s="5">
        <v>164.8</v>
      </c>
      <c r="AG65" s="5">
        <v>137.6</v>
      </c>
      <c r="AH65" s="5">
        <v>0</v>
      </c>
      <c r="AI65" s="5">
        <v>0</v>
      </c>
      <c r="AJ65" s="5">
        <v>0</v>
      </c>
      <c r="AK65" s="5">
        <v>134.1</v>
      </c>
      <c r="AL65" s="5">
        <v>24.75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6">
        <v>148248.81</v>
      </c>
    </row>
    <row r="66" spans="1:47" x14ac:dyDescent="0.25">
      <c r="A66" s="4" t="s">
        <v>58</v>
      </c>
      <c r="B66" s="5">
        <v>0</v>
      </c>
      <c r="C66" s="5">
        <v>464.4</v>
      </c>
      <c r="D66" s="5">
        <v>0</v>
      </c>
      <c r="E66" s="5">
        <v>1583.2</v>
      </c>
      <c r="F66" s="5">
        <v>0</v>
      </c>
      <c r="G66" s="5">
        <v>1245.8</v>
      </c>
      <c r="H66" s="5">
        <v>363.3</v>
      </c>
      <c r="I66" s="5">
        <v>0</v>
      </c>
      <c r="J66" s="5">
        <v>0</v>
      </c>
      <c r="K66" s="5">
        <v>8924.0300000000007</v>
      </c>
      <c r="L66" s="5">
        <v>86006.399999999994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29.4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29549.5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6">
        <v>134432.63</v>
      </c>
    </row>
    <row r="67" spans="1:47" x14ac:dyDescent="0.25">
      <c r="A67" s="4" t="s">
        <v>59</v>
      </c>
      <c r="B67" s="5">
        <v>0</v>
      </c>
      <c r="C67" s="5">
        <v>986.7</v>
      </c>
      <c r="D67" s="5">
        <v>536.29999999999995</v>
      </c>
      <c r="E67" s="5">
        <v>1029</v>
      </c>
      <c r="F67" s="5">
        <v>0</v>
      </c>
      <c r="G67" s="5">
        <v>2724.95</v>
      </c>
      <c r="H67" s="5">
        <v>813.5</v>
      </c>
      <c r="I67" s="5">
        <v>0</v>
      </c>
      <c r="J67" s="5">
        <v>0</v>
      </c>
      <c r="K67" s="5">
        <v>13909</v>
      </c>
      <c r="L67" s="5">
        <v>67138.080000000002</v>
      </c>
      <c r="M67" s="5">
        <v>0</v>
      </c>
      <c r="N67" s="5">
        <v>0</v>
      </c>
      <c r="O67" s="5">
        <v>0</v>
      </c>
      <c r="P67" s="5">
        <v>262.5</v>
      </c>
      <c r="Q67" s="5">
        <v>0</v>
      </c>
      <c r="R67" s="5">
        <v>1453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93225</v>
      </c>
      <c r="Z67" s="5">
        <v>0</v>
      </c>
      <c r="AA67" s="5">
        <v>33000</v>
      </c>
      <c r="AB67" s="5">
        <v>312.89999999999998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4087.5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6">
        <v>227070.07999999999</v>
      </c>
    </row>
    <row r="68" spans="1:47" x14ac:dyDescent="0.25">
      <c r="A68" s="4"/>
      <c r="B68" s="40">
        <f t="shared" ref="B68:AU68" si="4">SUBTOTAL(109,B56:B67)</f>
        <v>0</v>
      </c>
      <c r="C68" s="40">
        <f t="shared" si="4"/>
        <v>4797.82</v>
      </c>
      <c r="D68" s="40">
        <f t="shared" si="4"/>
        <v>6379.93</v>
      </c>
      <c r="E68" s="40">
        <f t="shared" si="4"/>
        <v>230942.67000000004</v>
      </c>
      <c r="F68" s="40">
        <f t="shared" si="4"/>
        <v>0</v>
      </c>
      <c r="G68" s="40">
        <f t="shared" si="4"/>
        <v>36406.25</v>
      </c>
      <c r="H68" s="40">
        <f t="shared" si="4"/>
        <v>3327.5000000000005</v>
      </c>
      <c r="I68" s="40">
        <f t="shared" si="4"/>
        <v>0</v>
      </c>
      <c r="J68" s="40">
        <f t="shared" si="4"/>
        <v>0</v>
      </c>
      <c r="K68" s="40">
        <f t="shared" si="4"/>
        <v>100141.26000000001</v>
      </c>
      <c r="L68" s="40">
        <f t="shared" si="4"/>
        <v>291391.35999999999</v>
      </c>
      <c r="M68" s="40">
        <f t="shared" si="4"/>
        <v>114.71000000000001</v>
      </c>
      <c r="N68" s="40">
        <f t="shared" si="4"/>
        <v>0</v>
      </c>
      <c r="O68" s="40">
        <f t="shared" si="4"/>
        <v>0</v>
      </c>
      <c r="P68" s="40">
        <f t="shared" si="4"/>
        <v>4637</v>
      </c>
      <c r="Q68" s="40">
        <f t="shared" si="4"/>
        <v>144</v>
      </c>
      <c r="R68" s="40">
        <f t="shared" si="4"/>
        <v>8329.5299999999988</v>
      </c>
      <c r="S68" s="40">
        <f t="shared" si="4"/>
        <v>567.36</v>
      </c>
      <c r="T68" s="40">
        <f t="shared" si="4"/>
        <v>4938.8900000000003</v>
      </c>
      <c r="U68" s="40">
        <f t="shared" si="4"/>
        <v>18.41</v>
      </c>
      <c r="V68" s="40">
        <f t="shared" si="4"/>
        <v>4394.1499999999996</v>
      </c>
      <c r="W68" s="40">
        <f t="shared" si="4"/>
        <v>7574.65</v>
      </c>
      <c r="X68" s="40">
        <f t="shared" si="4"/>
        <v>1371.6</v>
      </c>
      <c r="Y68" s="40">
        <f t="shared" si="4"/>
        <v>483913.10000000003</v>
      </c>
      <c r="Z68" s="40">
        <f t="shared" si="4"/>
        <v>0</v>
      </c>
      <c r="AA68" s="40">
        <f t="shared" si="4"/>
        <v>80428.329999999987</v>
      </c>
      <c r="AB68" s="40">
        <f t="shared" si="4"/>
        <v>3669.3</v>
      </c>
      <c r="AC68" s="40">
        <f t="shared" si="4"/>
        <v>316.5</v>
      </c>
      <c r="AD68" s="40">
        <f t="shared" si="4"/>
        <v>163.5</v>
      </c>
      <c r="AE68" s="40">
        <f t="shared" si="4"/>
        <v>8.25</v>
      </c>
      <c r="AF68" s="40">
        <f t="shared" si="4"/>
        <v>42388.640000000007</v>
      </c>
      <c r="AG68" s="40">
        <f t="shared" si="4"/>
        <v>6078.18</v>
      </c>
      <c r="AH68" s="40">
        <f t="shared" si="4"/>
        <v>0</v>
      </c>
      <c r="AI68" s="40">
        <f t="shared" si="4"/>
        <v>0</v>
      </c>
      <c r="AJ68" s="40">
        <f t="shared" si="4"/>
        <v>7200</v>
      </c>
      <c r="AK68" s="40">
        <f t="shared" si="4"/>
        <v>86648.070000000022</v>
      </c>
      <c r="AL68" s="40">
        <f t="shared" si="4"/>
        <v>16147.59</v>
      </c>
      <c r="AM68" s="40">
        <f t="shared" si="4"/>
        <v>0</v>
      </c>
      <c r="AN68" s="40">
        <f t="shared" si="4"/>
        <v>39350</v>
      </c>
      <c r="AO68" s="40">
        <f t="shared" si="4"/>
        <v>0</v>
      </c>
      <c r="AP68" s="40">
        <f t="shared" si="4"/>
        <v>0</v>
      </c>
      <c r="AQ68" s="40">
        <f t="shared" si="4"/>
        <v>0</v>
      </c>
      <c r="AR68" s="40">
        <f t="shared" si="4"/>
        <v>0</v>
      </c>
      <c r="AS68" s="40">
        <f t="shared" si="4"/>
        <v>0</v>
      </c>
      <c r="AT68" s="40">
        <f t="shared" si="4"/>
        <v>18481</v>
      </c>
      <c r="AU68" s="40">
        <f t="shared" si="4"/>
        <v>1564369.65</v>
      </c>
    </row>
    <row r="69" spans="1:47" x14ac:dyDescent="0.25">
      <c r="A69" s="4" t="s">
        <v>60</v>
      </c>
      <c r="B69" s="5">
        <v>0</v>
      </c>
      <c r="C69" s="5">
        <v>348.3</v>
      </c>
      <c r="D69" s="5">
        <v>0</v>
      </c>
      <c r="E69" s="5">
        <v>291</v>
      </c>
      <c r="F69" s="5">
        <v>0</v>
      </c>
      <c r="G69" s="5">
        <v>3641.05</v>
      </c>
      <c r="H69" s="5">
        <v>389.25</v>
      </c>
      <c r="I69" s="5">
        <v>0</v>
      </c>
      <c r="J69" s="5">
        <v>0</v>
      </c>
      <c r="K69" s="5">
        <v>7668</v>
      </c>
      <c r="L69" s="5">
        <v>32742.36</v>
      </c>
      <c r="M69" s="5">
        <v>17.399999999999999</v>
      </c>
      <c r="N69" s="5">
        <v>0</v>
      </c>
      <c r="O69" s="5">
        <v>0</v>
      </c>
      <c r="P69" s="5">
        <v>1335</v>
      </c>
      <c r="Q69" s="5">
        <v>2188.5</v>
      </c>
      <c r="R69" s="5">
        <v>1798.5</v>
      </c>
      <c r="S69" s="5">
        <v>88.8</v>
      </c>
      <c r="T69" s="5">
        <v>1106.25</v>
      </c>
      <c r="U69" s="5">
        <v>0</v>
      </c>
      <c r="V69" s="5">
        <v>87</v>
      </c>
      <c r="W69" s="5">
        <v>0</v>
      </c>
      <c r="X69" s="5">
        <v>0</v>
      </c>
      <c r="Y69" s="5">
        <v>78790</v>
      </c>
      <c r="Z69" s="5">
        <v>0</v>
      </c>
      <c r="AA69" s="5">
        <v>64968.1</v>
      </c>
      <c r="AB69" s="5">
        <v>340</v>
      </c>
      <c r="AC69" s="5">
        <v>38.4</v>
      </c>
      <c r="AD69" s="5">
        <v>38.4</v>
      </c>
      <c r="AE69" s="5">
        <v>0</v>
      </c>
      <c r="AF69" s="5">
        <v>11015.83</v>
      </c>
      <c r="AG69" s="5">
        <v>81.5</v>
      </c>
      <c r="AH69" s="5">
        <v>0</v>
      </c>
      <c r="AI69" s="5">
        <v>0</v>
      </c>
      <c r="AJ69" s="5">
        <v>0</v>
      </c>
      <c r="AK69" s="5">
        <v>220.86</v>
      </c>
      <c r="AL69" s="5">
        <v>96.8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6">
        <v>213052.3</v>
      </c>
    </row>
    <row r="70" spans="1:47" x14ac:dyDescent="0.25">
      <c r="A70" s="4" t="s">
        <v>61</v>
      </c>
      <c r="B70" s="5">
        <v>0</v>
      </c>
      <c r="C70" s="5">
        <v>348.3</v>
      </c>
      <c r="D70" s="5">
        <v>1054.5</v>
      </c>
      <c r="E70" s="5">
        <v>1001.2</v>
      </c>
      <c r="F70" s="5">
        <v>0</v>
      </c>
      <c r="G70" s="5">
        <v>3272.3</v>
      </c>
      <c r="H70" s="5">
        <v>595.20000000000005</v>
      </c>
      <c r="I70" s="5">
        <v>0</v>
      </c>
      <c r="J70" s="5">
        <v>0</v>
      </c>
      <c r="K70" s="5">
        <v>7192.3</v>
      </c>
      <c r="L70" s="5">
        <v>10914.12</v>
      </c>
      <c r="M70" s="5">
        <v>0</v>
      </c>
      <c r="N70" s="5">
        <v>0</v>
      </c>
      <c r="O70" s="5">
        <v>0</v>
      </c>
      <c r="P70" s="5">
        <v>667.5</v>
      </c>
      <c r="Q70" s="5">
        <v>916</v>
      </c>
      <c r="R70" s="5">
        <v>312.5</v>
      </c>
      <c r="S70" s="5">
        <v>0</v>
      </c>
      <c r="T70" s="5">
        <v>25</v>
      </c>
      <c r="U70" s="5">
        <v>0</v>
      </c>
      <c r="V70" s="5">
        <v>0</v>
      </c>
      <c r="W70" s="5">
        <v>0</v>
      </c>
      <c r="X70" s="5">
        <v>0</v>
      </c>
      <c r="Y70" s="5">
        <v>57398</v>
      </c>
      <c r="Z70" s="5">
        <v>0</v>
      </c>
      <c r="AA70" s="5">
        <v>4400</v>
      </c>
      <c r="AB70" s="5">
        <v>212.5</v>
      </c>
      <c r="AC70" s="5">
        <v>0</v>
      </c>
      <c r="AD70" s="5">
        <v>0</v>
      </c>
      <c r="AE70" s="5">
        <v>0</v>
      </c>
      <c r="AF70" s="5">
        <v>5414.5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210</v>
      </c>
      <c r="AU70" s="6">
        <v>103757.02</v>
      </c>
    </row>
    <row r="71" spans="1:47" x14ac:dyDescent="0.25">
      <c r="A71" s="4" t="s">
        <v>62</v>
      </c>
      <c r="B71" s="5">
        <v>0</v>
      </c>
      <c r="C71" s="5">
        <v>427.45</v>
      </c>
      <c r="D71" s="5">
        <v>572.70000000000005</v>
      </c>
      <c r="E71" s="5">
        <v>0</v>
      </c>
      <c r="F71" s="5">
        <v>0</v>
      </c>
      <c r="G71" s="5">
        <v>3098.7</v>
      </c>
      <c r="H71" s="5">
        <v>337.35</v>
      </c>
      <c r="I71" s="5">
        <v>0</v>
      </c>
      <c r="J71" s="5">
        <v>0</v>
      </c>
      <c r="K71" s="5">
        <v>3045</v>
      </c>
      <c r="L71" s="5">
        <v>101345.4</v>
      </c>
      <c r="M71" s="5">
        <v>0</v>
      </c>
      <c r="N71" s="5">
        <v>0</v>
      </c>
      <c r="O71" s="5">
        <v>0</v>
      </c>
      <c r="P71" s="5">
        <v>0</v>
      </c>
      <c r="Q71" s="5">
        <v>67.5</v>
      </c>
      <c r="R71" s="5">
        <v>270</v>
      </c>
      <c r="S71" s="5">
        <v>0</v>
      </c>
      <c r="T71" s="5">
        <v>70.75</v>
      </c>
      <c r="U71" s="5">
        <v>0</v>
      </c>
      <c r="V71" s="5">
        <v>0</v>
      </c>
      <c r="W71" s="5">
        <v>0</v>
      </c>
      <c r="X71" s="5">
        <v>0</v>
      </c>
      <c r="Y71" s="5">
        <v>215154</v>
      </c>
      <c r="Z71" s="5">
        <v>0</v>
      </c>
      <c r="AA71" s="5">
        <v>0</v>
      </c>
      <c r="AB71" s="5">
        <v>439.6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490</v>
      </c>
      <c r="AU71" s="6">
        <v>333258.65000000002</v>
      </c>
    </row>
    <row r="72" spans="1:47" x14ac:dyDescent="0.25">
      <c r="A72" s="4" t="s">
        <v>63</v>
      </c>
      <c r="B72" s="5">
        <v>0</v>
      </c>
      <c r="C72" s="5">
        <v>232.2</v>
      </c>
      <c r="D72" s="5">
        <v>2070</v>
      </c>
      <c r="E72" s="5">
        <v>1448.2</v>
      </c>
      <c r="F72" s="5">
        <v>0</v>
      </c>
      <c r="G72" s="5">
        <v>2549.6999999999998</v>
      </c>
      <c r="H72" s="5">
        <v>337.35</v>
      </c>
      <c r="I72" s="5">
        <v>0</v>
      </c>
      <c r="J72" s="5">
        <v>0</v>
      </c>
      <c r="K72" s="5">
        <v>17634.599999999999</v>
      </c>
      <c r="L72" s="5">
        <v>43680.480000000003</v>
      </c>
      <c r="M72" s="5">
        <v>12</v>
      </c>
      <c r="N72" s="5">
        <v>0</v>
      </c>
      <c r="O72" s="5">
        <v>0</v>
      </c>
      <c r="P72" s="5">
        <v>445</v>
      </c>
      <c r="Q72" s="5">
        <v>290</v>
      </c>
      <c r="R72" s="5">
        <v>42</v>
      </c>
      <c r="S72" s="5">
        <v>126.25</v>
      </c>
      <c r="T72" s="5">
        <v>842</v>
      </c>
      <c r="U72" s="5">
        <v>18.75</v>
      </c>
      <c r="V72" s="5">
        <v>33</v>
      </c>
      <c r="W72" s="5">
        <v>34</v>
      </c>
      <c r="X72" s="5">
        <v>0</v>
      </c>
      <c r="Y72" s="5">
        <v>43952.5</v>
      </c>
      <c r="Z72" s="5">
        <v>62.5</v>
      </c>
      <c r="AA72" s="5">
        <v>244</v>
      </c>
      <c r="AB72" s="5">
        <v>85</v>
      </c>
      <c r="AC72" s="5">
        <v>29.5</v>
      </c>
      <c r="AD72" s="5">
        <v>12</v>
      </c>
      <c r="AE72" s="5">
        <v>37</v>
      </c>
      <c r="AF72" s="5">
        <v>155</v>
      </c>
      <c r="AG72" s="5">
        <v>99</v>
      </c>
      <c r="AH72" s="5">
        <v>0</v>
      </c>
      <c r="AI72" s="5">
        <v>0</v>
      </c>
      <c r="AJ72" s="5">
        <v>0</v>
      </c>
      <c r="AK72" s="5">
        <v>78</v>
      </c>
      <c r="AL72" s="5">
        <v>0</v>
      </c>
      <c r="AM72" s="5">
        <v>28</v>
      </c>
      <c r="AN72" s="5">
        <v>0</v>
      </c>
      <c r="AO72" s="5">
        <v>0</v>
      </c>
      <c r="AP72" s="5">
        <v>13</v>
      </c>
      <c r="AQ72" s="5">
        <v>0</v>
      </c>
      <c r="AR72" s="5">
        <v>0</v>
      </c>
      <c r="AS72" s="5">
        <v>20</v>
      </c>
      <c r="AT72" s="5">
        <v>264</v>
      </c>
      <c r="AU72" s="6">
        <v>129441.03</v>
      </c>
    </row>
    <row r="73" spans="1:47" x14ac:dyDescent="0.25">
      <c r="A73" s="4" t="s">
        <v>64</v>
      </c>
      <c r="B73" s="5">
        <v>0</v>
      </c>
      <c r="C73" s="5">
        <v>232.2</v>
      </c>
      <c r="D73" s="5">
        <v>3478.6</v>
      </c>
      <c r="E73" s="5">
        <v>1720.8</v>
      </c>
      <c r="F73" s="5">
        <v>0</v>
      </c>
      <c r="G73" s="5">
        <v>11374.2</v>
      </c>
      <c r="H73" s="5">
        <v>1912.35</v>
      </c>
      <c r="I73" s="5">
        <v>0</v>
      </c>
      <c r="J73" s="5">
        <v>0</v>
      </c>
      <c r="K73" s="5">
        <v>15130.6</v>
      </c>
      <c r="L73" s="5">
        <v>76398.84</v>
      </c>
      <c r="M73" s="5">
        <v>0</v>
      </c>
      <c r="N73" s="5">
        <v>0</v>
      </c>
      <c r="O73" s="5">
        <v>0</v>
      </c>
      <c r="P73" s="5">
        <v>222.5</v>
      </c>
      <c r="Q73" s="5">
        <v>1717.5</v>
      </c>
      <c r="R73" s="5">
        <v>187.5</v>
      </c>
      <c r="S73" s="5">
        <v>0</v>
      </c>
      <c r="T73" s="5">
        <v>25.75</v>
      </c>
      <c r="U73" s="5">
        <v>0</v>
      </c>
      <c r="V73" s="5">
        <v>0</v>
      </c>
      <c r="W73" s="5">
        <v>0</v>
      </c>
      <c r="X73" s="5">
        <v>0</v>
      </c>
      <c r="Y73" s="5">
        <v>105660.67</v>
      </c>
      <c r="Z73" s="5">
        <v>0</v>
      </c>
      <c r="AA73" s="5">
        <v>27360</v>
      </c>
      <c r="AB73" s="5">
        <v>1247</v>
      </c>
      <c r="AC73" s="5">
        <v>0</v>
      </c>
      <c r="AD73" s="5">
        <v>0</v>
      </c>
      <c r="AE73" s="5">
        <v>0</v>
      </c>
      <c r="AF73" s="5">
        <v>16508.099999999999</v>
      </c>
      <c r="AG73" s="5">
        <v>9425.64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20</v>
      </c>
      <c r="AT73" s="5">
        <v>672</v>
      </c>
      <c r="AU73" s="6">
        <v>282836.53000000003</v>
      </c>
    </row>
    <row r="74" spans="1:47" x14ac:dyDescent="0.25">
      <c r="A74" s="4" t="s">
        <v>65</v>
      </c>
      <c r="B74" s="5">
        <v>0</v>
      </c>
      <c r="C74" s="5">
        <v>776.8</v>
      </c>
      <c r="D74" s="5">
        <v>818.1</v>
      </c>
      <c r="E74" s="5">
        <v>1150</v>
      </c>
      <c r="F74" s="5">
        <v>0</v>
      </c>
      <c r="G74" s="5">
        <v>3594</v>
      </c>
      <c r="H74" s="5">
        <v>108</v>
      </c>
      <c r="I74" s="5">
        <v>0</v>
      </c>
      <c r="J74" s="5">
        <v>0</v>
      </c>
      <c r="K74" s="5">
        <v>5375.95</v>
      </c>
      <c r="L74" s="5">
        <v>109176.3</v>
      </c>
      <c r="M74" s="5">
        <v>16</v>
      </c>
      <c r="N74" s="5">
        <v>0</v>
      </c>
      <c r="O74" s="5">
        <v>0</v>
      </c>
      <c r="P74" s="5">
        <v>576.25</v>
      </c>
      <c r="Q74" s="5">
        <v>290</v>
      </c>
      <c r="R74" s="5">
        <v>834.6</v>
      </c>
      <c r="S74" s="5">
        <v>32</v>
      </c>
      <c r="T74" s="5">
        <v>157.75</v>
      </c>
      <c r="U74" s="5">
        <v>0</v>
      </c>
      <c r="V74" s="5">
        <v>10590</v>
      </c>
      <c r="W74" s="5">
        <v>81.599999999999994</v>
      </c>
      <c r="X74" s="5">
        <v>0</v>
      </c>
      <c r="Y74" s="5">
        <v>23233.8</v>
      </c>
      <c r="Z74" s="5">
        <v>0</v>
      </c>
      <c r="AA74" s="5">
        <v>86.94</v>
      </c>
      <c r="AB74" s="5">
        <v>78.5</v>
      </c>
      <c r="AC74" s="5">
        <v>37.6</v>
      </c>
      <c r="AD74" s="5">
        <v>23.2</v>
      </c>
      <c r="AE74" s="5">
        <v>42.3</v>
      </c>
      <c r="AF74" s="5">
        <v>4634.6000000000004</v>
      </c>
      <c r="AG74" s="5">
        <v>4321.2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5244</v>
      </c>
      <c r="AU74" s="6">
        <v>175808.15</v>
      </c>
    </row>
    <row r="75" spans="1:47" x14ac:dyDescent="0.25">
      <c r="A75" s="4" t="s">
        <v>66</v>
      </c>
      <c r="B75" s="5">
        <v>0</v>
      </c>
      <c r="C75" s="5">
        <v>4295.2</v>
      </c>
      <c r="D75" s="5">
        <v>2070</v>
      </c>
      <c r="E75" s="5">
        <v>0</v>
      </c>
      <c r="F75" s="5">
        <v>0</v>
      </c>
      <c r="G75" s="5">
        <v>9803.75</v>
      </c>
      <c r="H75" s="5">
        <v>730.8</v>
      </c>
      <c r="I75" s="5">
        <v>0</v>
      </c>
      <c r="J75" s="5">
        <v>0</v>
      </c>
      <c r="K75" s="5">
        <v>11444</v>
      </c>
      <c r="L75" s="5">
        <v>174609.27</v>
      </c>
      <c r="M75" s="5">
        <v>11.4</v>
      </c>
      <c r="N75" s="5">
        <v>0</v>
      </c>
      <c r="O75" s="5">
        <v>0</v>
      </c>
      <c r="P75" s="5">
        <v>445</v>
      </c>
      <c r="Q75" s="5">
        <v>0</v>
      </c>
      <c r="R75" s="5">
        <v>135</v>
      </c>
      <c r="S75" s="5">
        <v>32.799999999999997</v>
      </c>
      <c r="T75" s="5">
        <v>301.5</v>
      </c>
      <c r="U75" s="5">
        <v>0</v>
      </c>
      <c r="V75" s="5">
        <v>24046.400000000001</v>
      </c>
      <c r="W75" s="5">
        <v>0</v>
      </c>
      <c r="X75" s="5">
        <v>0</v>
      </c>
      <c r="Y75" s="5">
        <v>40334.400000000001</v>
      </c>
      <c r="Z75" s="5">
        <v>0</v>
      </c>
      <c r="AA75" s="5">
        <v>33.119999999999997</v>
      </c>
      <c r="AB75" s="5">
        <v>78.5</v>
      </c>
      <c r="AC75" s="5">
        <v>10080</v>
      </c>
      <c r="AD75" s="5">
        <v>15</v>
      </c>
      <c r="AE75" s="5">
        <v>0</v>
      </c>
      <c r="AF75" s="5">
        <v>0</v>
      </c>
      <c r="AG75" s="5">
        <v>4280.8999999999996</v>
      </c>
      <c r="AH75" s="5">
        <v>0</v>
      </c>
      <c r="AI75" s="5">
        <v>0</v>
      </c>
      <c r="AJ75" s="5">
        <v>0</v>
      </c>
      <c r="AK75" s="5">
        <v>23.2</v>
      </c>
      <c r="AL75" s="5">
        <v>0</v>
      </c>
      <c r="AM75" s="5">
        <v>0</v>
      </c>
      <c r="AN75" s="5">
        <v>24.9</v>
      </c>
      <c r="AO75" s="5">
        <v>0</v>
      </c>
      <c r="AP75" s="5">
        <v>0</v>
      </c>
      <c r="AQ75" s="5">
        <v>0</v>
      </c>
      <c r="AR75" s="5">
        <v>0</v>
      </c>
      <c r="AS75" s="5">
        <v>108</v>
      </c>
      <c r="AT75" s="5">
        <v>7572</v>
      </c>
      <c r="AU75" s="6">
        <v>297372.92</v>
      </c>
    </row>
    <row r="76" spans="1:47" x14ac:dyDescent="0.25">
      <c r="A76" s="4" t="s">
        <v>67</v>
      </c>
      <c r="B76" s="5">
        <v>0</v>
      </c>
      <c r="C76" s="5">
        <v>0</v>
      </c>
      <c r="D76" s="5">
        <v>0</v>
      </c>
      <c r="E76" s="5">
        <v>110958.5</v>
      </c>
      <c r="F76" s="5">
        <v>0</v>
      </c>
      <c r="G76" s="5">
        <v>400</v>
      </c>
      <c r="H76" s="5">
        <v>0</v>
      </c>
      <c r="I76" s="5">
        <v>0</v>
      </c>
      <c r="J76" s="5">
        <v>0</v>
      </c>
      <c r="K76" s="5">
        <v>3143</v>
      </c>
      <c r="L76" s="5">
        <v>174596.32</v>
      </c>
      <c r="M76" s="5">
        <v>20.8</v>
      </c>
      <c r="N76" s="5">
        <v>0</v>
      </c>
      <c r="O76" s="5">
        <v>0</v>
      </c>
      <c r="P76" s="5">
        <v>667.5</v>
      </c>
      <c r="Q76" s="5">
        <v>580</v>
      </c>
      <c r="R76" s="5">
        <v>342.45</v>
      </c>
      <c r="S76" s="5">
        <v>84</v>
      </c>
      <c r="T76" s="5">
        <v>250</v>
      </c>
      <c r="U76" s="5">
        <v>0</v>
      </c>
      <c r="V76" s="5">
        <v>1969.2</v>
      </c>
      <c r="W76" s="5">
        <v>36</v>
      </c>
      <c r="X76" s="5">
        <v>0</v>
      </c>
      <c r="Y76" s="5">
        <v>114587.8</v>
      </c>
      <c r="Z76" s="5">
        <v>0</v>
      </c>
      <c r="AA76" s="5">
        <v>93.42</v>
      </c>
      <c r="AB76" s="5">
        <v>244</v>
      </c>
      <c r="AC76" s="5">
        <v>31.5</v>
      </c>
      <c r="AD76" s="5">
        <v>0</v>
      </c>
      <c r="AE76" s="5">
        <v>15.8</v>
      </c>
      <c r="AF76" s="5">
        <v>107.2</v>
      </c>
      <c r="AG76" s="5">
        <v>46.8</v>
      </c>
      <c r="AH76" s="5">
        <v>0</v>
      </c>
      <c r="AI76" s="5">
        <v>0</v>
      </c>
      <c r="AJ76" s="5">
        <v>0</v>
      </c>
      <c r="AK76" s="5">
        <v>34.200000000000003</v>
      </c>
      <c r="AL76" s="5">
        <v>0</v>
      </c>
      <c r="AM76" s="5">
        <v>8.1999999999999993</v>
      </c>
      <c r="AN76" s="5">
        <v>23.5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2360</v>
      </c>
      <c r="AU76" s="6">
        <v>416253.87</v>
      </c>
    </row>
    <row r="77" spans="1:47" x14ac:dyDescent="0.25">
      <c r="A77" s="4" t="s">
        <v>68</v>
      </c>
      <c r="B77" s="5">
        <v>0</v>
      </c>
      <c r="C77" s="7">
        <v>854.9</v>
      </c>
      <c r="D77" s="7">
        <v>1229.05</v>
      </c>
      <c r="E77" s="7">
        <v>93356.56</v>
      </c>
      <c r="F77" s="7">
        <v>7012.7</v>
      </c>
      <c r="G77" s="7">
        <v>0</v>
      </c>
      <c r="H77" s="7">
        <v>1990.8</v>
      </c>
      <c r="I77" s="7">
        <v>0</v>
      </c>
      <c r="J77" s="7">
        <v>0</v>
      </c>
      <c r="K77" s="7">
        <v>10899.15</v>
      </c>
      <c r="L77" s="7">
        <v>207333.13</v>
      </c>
      <c r="M77" s="7">
        <v>0</v>
      </c>
      <c r="N77" s="7">
        <v>0</v>
      </c>
      <c r="O77" s="7">
        <v>0</v>
      </c>
      <c r="P77" s="7">
        <v>667.5</v>
      </c>
      <c r="Q77" s="7">
        <v>981.4</v>
      </c>
      <c r="R77" s="7">
        <v>695</v>
      </c>
      <c r="S77" s="7">
        <v>0</v>
      </c>
      <c r="T77" s="7">
        <v>315.75</v>
      </c>
      <c r="U77" s="7">
        <v>0</v>
      </c>
      <c r="V77" s="7">
        <v>0</v>
      </c>
      <c r="W77" s="7">
        <v>0</v>
      </c>
      <c r="X77" s="7">
        <v>0</v>
      </c>
      <c r="Y77" s="7">
        <v>102118.8</v>
      </c>
      <c r="Z77" s="7">
        <v>0</v>
      </c>
      <c r="AA77" s="7">
        <v>0</v>
      </c>
      <c r="AB77" s="7">
        <v>19801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90</v>
      </c>
      <c r="AP77" s="7">
        <v>0</v>
      </c>
      <c r="AQ77" s="7">
        <v>0</v>
      </c>
      <c r="AR77" s="7">
        <v>0</v>
      </c>
      <c r="AS77" s="7">
        <v>0</v>
      </c>
      <c r="AT77" s="7">
        <v>997</v>
      </c>
      <c r="AU77" s="8">
        <v>453970.96</v>
      </c>
    </row>
    <row r="78" spans="1:47" x14ac:dyDescent="0.25">
      <c r="A78" s="4" t="s">
        <v>69</v>
      </c>
      <c r="B78" s="5">
        <v>0</v>
      </c>
      <c r="C78" s="5">
        <v>972.75</v>
      </c>
      <c r="D78" s="5">
        <v>1933.5</v>
      </c>
      <c r="E78" s="5">
        <v>1430.8</v>
      </c>
      <c r="F78" s="5">
        <v>0</v>
      </c>
      <c r="G78" s="5">
        <v>2683.4</v>
      </c>
      <c r="H78" s="5">
        <v>415.2</v>
      </c>
      <c r="I78" s="5">
        <v>0</v>
      </c>
      <c r="J78" s="5">
        <v>0</v>
      </c>
      <c r="K78" s="5">
        <v>10363.049999999999</v>
      </c>
      <c r="L78" s="5">
        <v>141981.24</v>
      </c>
      <c r="M78" s="5">
        <v>0</v>
      </c>
      <c r="N78" s="5">
        <v>0</v>
      </c>
      <c r="O78" s="5">
        <v>0</v>
      </c>
      <c r="P78" s="5">
        <v>78.75</v>
      </c>
      <c r="Q78" s="5">
        <v>692.5</v>
      </c>
      <c r="R78" s="5">
        <v>270</v>
      </c>
      <c r="S78" s="5">
        <v>0</v>
      </c>
      <c r="T78" s="5">
        <v>813.75</v>
      </c>
      <c r="U78" s="5">
        <v>0</v>
      </c>
      <c r="V78" s="5">
        <v>0</v>
      </c>
      <c r="W78" s="5">
        <v>0</v>
      </c>
      <c r="X78" s="5">
        <v>0</v>
      </c>
      <c r="Y78" s="5">
        <v>51182</v>
      </c>
      <c r="Z78" s="5">
        <v>0</v>
      </c>
      <c r="AA78" s="5">
        <v>0</v>
      </c>
      <c r="AB78" s="5">
        <v>0</v>
      </c>
      <c r="AC78" s="5">
        <v>3360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6">
        <v>222961.83</v>
      </c>
    </row>
    <row r="79" spans="1:47" x14ac:dyDescent="0.25">
      <c r="A79" s="4" t="s">
        <v>70</v>
      </c>
      <c r="B79" s="5">
        <v>0</v>
      </c>
      <c r="C79" s="5">
        <v>2454.8000000000002</v>
      </c>
      <c r="D79" s="5">
        <v>60</v>
      </c>
      <c r="E79" s="5">
        <v>88309</v>
      </c>
      <c r="F79" s="5">
        <v>0</v>
      </c>
      <c r="G79" s="5">
        <v>12588.4</v>
      </c>
      <c r="H79" s="5">
        <v>207.6</v>
      </c>
      <c r="I79" s="5">
        <v>0</v>
      </c>
      <c r="J79" s="5">
        <v>0</v>
      </c>
      <c r="K79" s="5">
        <v>9216.82</v>
      </c>
      <c r="L79" s="5">
        <v>196733.88</v>
      </c>
      <c r="M79" s="5">
        <v>0</v>
      </c>
      <c r="N79" s="5">
        <v>0</v>
      </c>
      <c r="O79" s="5">
        <v>0</v>
      </c>
      <c r="P79" s="5">
        <v>1243.75</v>
      </c>
      <c r="Q79" s="5">
        <v>402.5</v>
      </c>
      <c r="R79" s="5">
        <v>3172</v>
      </c>
      <c r="S79" s="5">
        <v>0</v>
      </c>
      <c r="T79" s="5">
        <v>547.5</v>
      </c>
      <c r="U79" s="5">
        <v>0</v>
      </c>
      <c r="V79" s="5">
        <v>0</v>
      </c>
      <c r="W79" s="5">
        <v>0</v>
      </c>
      <c r="X79" s="5">
        <v>0</v>
      </c>
      <c r="Y79" s="5">
        <v>39728</v>
      </c>
      <c r="Z79" s="5">
        <v>0</v>
      </c>
      <c r="AA79" s="5">
        <v>0</v>
      </c>
      <c r="AB79" s="5">
        <v>425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22.5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6">
        <v>359466.19</v>
      </c>
    </row>
    <row r="80" spans="1:47" x14ac:dyDescent="0.25">
      <c r="A80" s="4" t="s">
        <v>71</v>
      </c>
      <c r="B80" s="5">
        <v>0</v>
      </c>
      <c r="C80" s="5">
        <v>1620.9</v>
      </c>
      <c r="D80" s="5">
        <v>4490</v>
      </c>
      <c r="E80" s="5">
        <v>524</v>
      </c>
      <c r="F80" s="5">
        <v>0</v>
      </c>
      <c r="G80" s="5">
        <v>6749.6</v>
      </c>
      <c r="H80" s="5">
        <v>934.2</v>
      </c>
      <c r="I80" s="5">
        <v>0</v>
      </c>
      <c r="J80" s="5">
        <v>0</v>
      </c>
      <c r="K80" s="5">
        <v>11908.3</v>
      </c>
      <c r="L80" s="5">
        <v>196749.98</v>
      </c>
      <c r="M80" s="5">
        <v>0</v>
      </c>
      <c r="N80" s="5">
        <v>0</v>
      </c>
      <c r="O80" s="5">
        <v>0</v>
      </c>
      <c r="P80" s="5">
        <v>1112.5</v>
      </c>
      <c r="Q80" s="5">
        <v>687</v>
      </c>
      <c r="R80" s="5">
        <v>318.3</v>
      </c>
      <c r="S80" s="5">
        <v>0</v>
      </c>
      <c r="T80" s="5">
        <v>412.5</v>
      </c>
      <c r="U80" s="5">
        <v>0</v>
      </c>
      <c r="V80" s="5">
        <v>18</v>
      </c>
      <c r="W80" s="5" t="s">
        <v>243</v>
      </c>
      <c r="X80" s="5">
        <v>0</v>
      </c>
      <c r="Y80" s="5">
        <v>20545.400000000001</v>
      </c>
      <c r="Z80" s="5">
        <v>0</v>
      </c>
      <c r="AA80" s="5">
        <v>31</v>
      </c>
      <c r="AB80" s="5">
        <v>74.7</v>
      </c>
      <c r="AC80" s="5">
        <v>16.239999999999998</v>
      </c>
      <c r="AD80" s="5">
        <v>10.15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2490</v>
      </c>
      <c r="AN80" s="5">
        <v>55200</v>
      </c>
      <c r="AO80" s="5">
        <v>0</v>
      </c>
      <c r="AP80" s="5">
        <v>8.09</v>
      </c>
      <c r="AQ80" s="5">
        <v>0</v>
      </c>
      <c r="AR80" s="5">
        <v>0</v>
      </c>
      <c r="AS80" s="5">
        <v>0</v>
      </c>
      <c r="AT80" s="5">
        <v>100</v>
      </c>
      <c r="AU80" s="6">
        <v>310396.21999999997</v>
      </c>
    </row>
    <row r="81" spans="1:47" x14ac:dyDescent="0.25">
      <c r="A81" s="4"/>
      <c r="B81" s="40">
        <f t="shared" ref="B81:AU81" si="5">SUBTOTAL(109,B69:B80)</f>
        <v>0</v>
      </c>
      <c r="C81" s="40">
        <f t="shared" si="5"/>
        <v>12563.799999999997</v>
      </c>
      <c r="D81" s="40">
        <f t="shared" si="5"/>
        <v>17776.449999999997</v>
      </c>
      <c r="E81" s="40">
        <f t="shared" si="5"/>
        <v>300190.06</v>
      </c>
      <c r="F81" s="40">
        <f t="shared" si="5"/>
        <v>7012.7</v>
      </c>
      <c r="G81" s="40">
        <f t="shared" si="5"/>
        <v>59755.1</v>
      </c>
      <c r="H81" s="40">
        <f t="shared" si="5"/>
        <v>7958.1</v>
      </c>
      <c r="I81" s="40">
        <f t="shared" si="5"/>
        <v>0</v>
      </c>
      <c r="J81" s="40">
        <f t="shared" si="5"/>
        <v>0</v>
      </c>
      <c r="K81" s="40">
        <f t="shared" si="5"/>
        <v>113020.76999999997</v>
      </c>
      <c r="L81" s="40">
        <f t="shared" si="5"/>
        <v>1466261.3199999998</v>
      </c>
      <c r="M81" s="40">
        <f t="shared" si="5"/>
        <v>77.599999999999994</v>
      </c>
      <c r="N81" s="40">
        <f t="shared" si="5"/>
        <v>0</v>
      </c>
      <c r="O81" s="40">
        <f t="shared" si="5"/>
        <v>0</v>
      </c>
      <c r="P81" s="40">
        <f t="shared" si="5"/>
        <v>7461.25</v>
      </c>
      <c r="Q81" s="40">
        <f t="shared" si="5"/>
        <v>8812.9</v>
      </c>
      <c r="R81" s="40">
        <f t="shared" si="5"/>
        <v>8377.8499999999985</v>
      </c>
      <c r="S81" s="40">
        <f t="shared" si="5"/>
        <v>363.85</v>
      </c>
      <c r="T81" s="40">
        <f t="shared" si="5"/>
        <v>4868.5</v>
      </c>
      <c r="U81" s="40">
        <f t="shared" si="5"/>
        <v>18.75</v>
      </c>
      <c r="V81" s="40">
        <f t="shared" si="5"/>
        <v>36743.599999999999</v>
      </c>
      <c r="W81" s="40">
        <f t="shared" si="5"/>
        <v>151.6</v>
      </c>
      <c r="X81" s="40">
        <f t="shared" si="5"/>
        <v>0</v>
      </c>
      <c r="Y81" s="40">
        <f t="shared" si="5"/>
        <v>892685.37000000011</v>
      </c>
      <c r="Z81" s="40">
        <f t="shared" si="5"/>
        <v>62.5</v>
      </c>
      <c r="AA81" s="40">
        <f t="shared" si="5"/>
        <v>97216.58</v>
      </c>
      <c r="AB81" s="40">
        <f t="shared" si="5"/>
        <v>23025.8</v>
      </c>
      <c r="AC81" s="40">
        <f t="shared" si="5"/>
        <v>13593.24</v>
      </c>
      <c r="AD81" s="40">
        <f t="shared" si="5"/>
        <v>98.75</v>
      </c>
      <c r="AE81" s="40">
        <f t="shared" si="5"/>
        <v>95.1</v>
      </c>
      <c r="AF81" s="40">
        <f t="shared" si="5"/>
        <v>37835.229999999996</v>
      </c>
      <c r="AG81" s="40">
        <f t="shared" si="5"/>
        <v>18255.039999999997</v>
      </c>
      <c r="AH81" s="40">
        <f t="shared" si="5"/>
        <v>22.5</v>
      </c>
      <c r="AI81" s="40">
        <f t="shared" si="5"/>
        <v>0</v>
      </c>
      <c r="AJ81" s="40">
        <f t="shared" si="5"/>
        <v>0</v>
      </c>
      <c r="AK81" s="40">
        <f t="shared" si="5"/>
        <v>356.26</v>
      </c>
      <c r="AL81" s="40">
        <f t="shared" si="5"/>
        <v>96.8</v>
      </c>
      <c r="AM81" s="40">
        <f t="shared" si="5"/>
        <v>2526.1999999999998</v>
      </c>
      <c r="AN81" s="40">
        <f t="shared" si="5"/>
        <v>55248.4</v>
      </c>
      <c r="AO81" s="40">
        <f t="shared" si="5"/>
        <v>90</v>
      </c>
      <c r="AP81" s="40">
        <f t="shared" si="5"/>
        <v>21.09</v>
      </c>
      <c r="AQ81" s="40">
        <f t="shared" si="5"/>
        <v>0</v>
      </c>
      <c r="AR81" s="40">
        <f t="shared" si="5"/>
        <v>0</v>
      </c>
      <c r="AS81" s="40">
        <f t="shared" si="5"/>
        <v>148</v>
      </c>
      <c r="AT81" s="40">
        <f t="shared" si="5"/>
        <v>17909</v>
      </c>
      <c r="AU81" s="40">
        <f t="shared" si="5"/>
        <v>3298575.67</v>
      </c>
    </row>
    <row r="82" spans="1:47" x14ac:dyDescent="0.25">
      <c r="A82" s="4" t="s">
        <v>244</v>
      </c>
      <c r="B82" s="5">
        <v>0</v>
      </c>
      <c r="C82" s="5">
        <v>1155</v>
      </c>
      <c r="D82" s="5">
        <v>0</v>
      </c>
      <c r="E82" s="5">
        <v>91432.9</v>
      </c>
      <c r="F82" s="5">
        <v>0</v>
      </c>
      <c r="G82" s="5">
        <v>7684.8</v>
      </c>
      <c r="H82" s="5">
        <v>360</v>
      </c>
      <c r="I82" s="5">
        <v>0</v>
      </c>
      <c r="J82" s="5">
        <v>0</v>
      </c>
      <c r="K82" s="5">
        <v>3681.2</v>
      </c>
      <c r="L82" s="5">
        <v>120988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58.8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9524</v>
      </c>
      <c r="Z82" s="5">
        <v>0</v>
      </c>
      <c r="AA82" s="5">
        <v>0</v>
      </c>
      <c r="AB82" s="5">
        <v>229.5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6">
        <v>241706.76</v>
      </c>
    </row>
    <row r="83" spans="1:47" x14ac:dyDescent="0.25">
      <c r="A83" s="4" t="s">
        <v>246</v>
      </c>
      <c r="B83" s="5">
        <v>0</v>
      </c>
      <c r="C83" s="14">
        <v>0</v>
      </c>
      <c r="D83" s="14">
        <v>1537.6</v>
      </c>
      <c r="E83" s="14">
        <v>821</v>
      </c>
      <c r="F83" s="14">
        <v>0</v>
      </c>
      <c r="G83" s="14">
        <v>0</v>
      </c>
      <c r="H83" s="14">
        <v>4445.5</v>
      </c>
      <c r="I83" s="14">
        <v>0</v>
      </c>
      <c r="J83" s="14">
        <v>0</v>
      </c>
      <c r="K83" s="14">
        <v>5167.8</v>
      </c>
      <c r="L83" s="14">
        <v>69171.240000000005</v>
      </c>
      <c r="M83" s="14">
        <v>24</v>
      </c>
      <c r="N83" s="14">
        <v>0</v>
      </c>
      <c r="O83" s="14">
        <v>0</v>
      </c>
      <c r="P83" s="14">
        <v>0</v>
      </c>
      <c r="Q83" s="14">
        <v>0</v>
      </c>
      <c r="R83" s="14">
        <v>476.5</v>
      </c>
      <c r="S83" s="14">
        <v>0</v>
      </c>
      <c r="T83" s="14">
        <v>250</v>
      </c>
      <c r="U83" s="14">
        <v>0</v>
      </c>
      <c r="V83" s="14">
        <v>32</v>
      </c>
      <c r="W83" s="22" t="s">
        <v>248</v>
      </c>
      <c r="X83" s="14">
        <v>85.52</v>
      </c>
      <c r="Y83" s="14">
        <v>4730</v>
      </c>
      <c r="Z83" s="14">
        <v>0</v>
      </c>
      <c r="AA83" s="14">
        <v>106</v>
      </c>
      <c r="AB83" s="14">
        <v>942</v>
      </c>
      <c r="AC83" s="14">
        <v>60.9</v>
      </c>
      <c r="AD83" s="14">
        <v>43.5</v>
      </c>
      <c r="AE83" s="14">
        <v>19.399999999999999</v>
      </c>
      <c r="AF83" s="14">
        <v>110</v>
      </c>
      <c r="AG83" s="14">
        <v>70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93939.78</v>
      </c>
    </row>
    <row r="84" spans="1:47" x14ac:dyDescent="0.25">
      <c r="A84" s="4" t="s">
        <v>250</v>
      </c>
      <c r="B84" s="5">
        <v>0</v>
      </c>
      <c r="C84" s="14">
        <v>1774.2</v>
      </c>
      <c r="D84" s="14">
        <v>3783.92</v>
      </c>
      <c r="E84" s="5">
        <v>0</v>
      </c>
      <c r="F84" s="5">
        <v>0</v>
      </c>
      <c r="G84" s="14">
        <v>6119.8</v>
      </c>
      <c r="H84" s="14">
        <v>519</v>
      </c>
      <c r="I84" s="5">
        <v>0</v>
      </c>
      <c r="J84" s="5">
        <v>0</v>
      </c>
      <c r="K84" s="14">
        <v>11707.8</v>
      </c>
      <c r="L84" s="14">
        <v>135197.4</v>
      </c>
      <c r="M84" s="5">
        <v>0</v>
      </c>
      <c r="N84" s="5">
        <v>0</v>
      </c>
      <c r="O84" s="5">
        <v>0</v>
      </c>
      <c r="P84" s="14">
        <v>275</v>
      </c>
      <c r="Q84" s="14">
        <v>357.5</v>
      </c>
      <c r="R84" s="14">
        <v>95.5</v>
      </c>
      <c r="S84" s="14">
        <v>56</v>
      </c>
      <c r="T84" s="14">
        <v>310</v>
      </c>
      <c r="U84" s="5">
        <v>0</v>
      </c>
      <c r="V84" s="14">
        <v>68</v>
      </c>
      <c r="W84" s="22" t="s">
        <v>252</v>
      </c>
      <c r="X84" s="5">
        <v>0</v>
      </c>
      <c r="Y84" s="14">
        <v>61738</v>
      </c>
      <c r="Z84" s="14">
        <v>50</v>
      </c>
      <c r="AA84" s="14">
        <v>162</v>
      </c>
      <c r="AB84" s="14">
        <v>62.25</v>
      </c>
      <c r="AC84" s="14">
        <v>67.5</v>
      </c>
      <c r="AD84" s="14">
        <v>18</v>
      </c>
      <c r="AE84" s="14">
        <v>37.5</v>
      </c>
      <c r="AF84" s="14">
        <v>192</v>
      </c>
      <c r="AG84" s="14">
        <v>76</v>
      </c>
      <c r="AH84" s="5">
        <v>0</v>
      </c>
      <c r="AI84" s="5">
        <v>0</v>
      </c>
      <c r="AJ84" s="5">
        <v>0</v>
      </c>
      <c r="AK84" s="14">
        <v>38</v>
      </c>
      <c r="AL84" s="5">
        <v>0</v>
      </c>
      <c r="AM84" s="5">
        <v>0</v>
      </c>
      <c r="AN84" s="14">
        <v>6768</v>
      </c>
      <c r="AO84" s="5">
        <v>0</v>
      </c>
      <c r="AP84" s="5">
        <v>0</v>
      </c>
      <c r="AQ84" s="5">
        <v>0</v>
      </c>
      <c r="AR84" s="5">
        <v>0</v>
      </c>
      <c r="AS84" s="5">
        <v>0</v>
      </c>
      <c r="AT84" s="5">
        <v>0</v>
      </c>
      <c r="AU84" s="14">
        <v>243891.93</v>
      </c>
    </row>
    <row r="85" spans="1:47" x14ac:dyDescent="0.25">
      <c r="A85" s="4" t="s">
        <v>254</v>
      </c>
      <c r="B85" s="5">
        <v>0</v>
      </c>
      <c r="C85" s="14">
        <v>619.20000000000005</v>
      </c>
      <c r="D85" s="14">
        <v>1825.44</v>
      </c>
      <c r="E85" s="14">
        <v>2299.3000000000002</v>
      </c>
      <c r="F85" s="14">
        <v>0</v>
      </c>
      <c r="G85" s="14">
        <v>4381</v>
      </c>
      <c r="H85" s="14">
        <v>519</v>
      </c>
      <c r="I85" s="14">
        <v>0</v>
      </c>
      <c r="J85" s="14">
        <v>0</v>
      </c>
      <c r="K85" s="14">
        <v>2669.4</v>
      </c>
      <c r="L85" s="14">
        <v>87707.87</v>
      </c>
      <c r="M85" s="14">
        <v>63.46</v>
      </c>
      <c r="N85" s="14">
        <v>0</v>
      </c>
      <c r="O85" s="14">
        <v>0</v>
      </c>
      <c r="P85" s="14">
        <v>445</v>
      </c>
      <c r="Q85" s="14">
        <v>290</v>
      </c>
      <c r="R85" s="14">
        <v>482.28</v>
      </c>
      <c r="S85" s="14">
        <v>119.52</v>
      </c>
      <c r="T85" s="14">
        <v>602</v>
      </c>
      <c r="U85" s="14">
        <v>0</v>
      </c>
      <c r="V85" s="14">
        <v>103.8</v>
      </c>
      <c r="W85" s="14">
        <v>0</v>
      </c>
      <c r="X85" s="14">
        <v>0</v>
      </c>
      <c r="Y85" s="14">
        <v>56900</v>
      </c>
      <c r="Z85" s="14">
        <v>0</v>
      </c>
      <c r="AA85" s="14">
        <v>0</v>
      </c>
      <c r="AB85" s="14">
        <v>93.53</v>
      </c>
      <c r="AC85" s="14">
        <v>33.840000000000003</v>
      </c>
      <c r="AD85" s="14">
        <v>0</v>
      </c>
      <c r="AE85" s="14">
        <v>20.52</v>
      </c>
      <c r="AF85" s="14">
        <v>100.48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0</v>
      </c>
      <c r="AM85" s="14">
        <v>0</v>
      </c>
      <c r="AN85" s="14">
        <v>0</v>
      </c>
      <c r="AO85" s="14">
        <v>0</v>
      </c>
      <c r="AP85" s="14">
        <v>0</v>
      </c>
      <c r="AQ85" s="14">
        <v>0</v>
      </c>
      <c r="AR85" s="14">
        <v>0</v>
      </c>
      <c r="AS85" s="14">
        <v>0</v>
      </c>
      <c r="AT85" s="14">
        <v>0</v>
      </c>
      <c r="AU85" s="14">
        <v>172311.12</v>
      </c>
    </row>
    <row r="86" spans="1:47" x14ac:dyDescent="0.25">
      <c r="A86" s="4" t="s">
        <v>257</v>
      </c>
      <c r="B86" s="5">
        <v>0</v>
      </c>
      <c r="C86" s="14">
        <v>385</v>
      </c>
      <c r="D86" s="14">
        <v>2774.48</v>
      </c>
      <c r="E86" s="14">
        <v>703.8</v>
      </c>
      <c r="F86" s="14">
        <v>0</v>
      </c>
      <c r="G86" s="14">
        <v>200</v>
      </c>
      <c r="H86" s="14">
        <v>360</v>
      </c>
      <c r="I86" s="14">
        <v>0</v>
      </c>
      <c r="J86" s="14">
        <v>0</v>
      </c>
      <c r="K86" s="14">
        <v>10443</v>
      </c>
      <c r="L86" s="14">
        <v>66082.44</v>
      </c>
      <c r="M86" s="14">
        <v>72.040000000000006</v>
      </c>
      <c r="N86" s="14">
        <v>0</v>
      </c>
      <c r="O86" s="14">
        <v>0</v>
      </c>
      <c r="P86" s="14">
        <v>0</v>
      </c>
      <c r="Q86" s="14">
        <v>0</v>
      </c>
      <c r="R86" s="14">
        <v>1050.1199999999999</v>
      </c>
      <c r="S86" s="14">
        <v>246.54</v>
      </c>
      <c r="T86" s="14">
        <v>1015</v>
      </c>
      <c r="U86" s="14">
        <v>0</v>
      </c>
      <c r="V86" s="14">
        <v>283.06</v>
      </c>
      <c r="W86" s="14">
        <v>258</v>
      </c>
      <c r="X86" s="14">
        <v>0</v>
      </c>
      <c r="Y86" s="14">
        <v>56953.2</v>
      </c>
      <c r="Z86" s="14">
        <v>0</v>
      </c>
      <c r="AA86" s="14">
        <v>419.56</v>
      </c>
      <c r="AB86" s="14">
        <v>0</v>
      </c>
      <c r="AC86" s="14">
        <v>129.56</v>
      </c>
      <c r="AD86" s="14">
        <v>37.299999999999997</v>
      </c>
      <c r="AE86" s="14">
        <v>45</v>
      </c>
      <c r="AF86" s="14">
        <v>391.36</v>
      </c>
      <c r="AG86" s="14">
        <v>393.95</v>
      </c>
      <c r="AH86" s="14">
        <v>0</v>
      </c>
      <c r="AI86" s="14">
        <v>0</v>
      </c>
      <c r="AJ86" s="14">
        <v>0</v>
      </c>
      <c r="AK86" s="14">
        <v>85.82</v>
      </c>
      <c r="AL86" s="14">
        <v>0</v>
      </c>
      <c r="AM86" s="14">
        <v>0</v>
      </c>
      <c r="AN86" s="14">
        <v>0</v>
      </c>
      <c r="AO86" s="14">
        <v>0</v>
      </c>
      <c r="AP86" s="14">
        <v>355.2</v>
      </c>
      <c r="AQ86" s="14">
        <v>0</v>
      </c>
      <c r="AR86" s="14">
        <v>0</v>
      </c>
      <c r="AS86" s="14">
        <v>0</v>
      </c>
      <c r="AT86" s="14">
        <v>0</v>
      </c>
      <c r="AU86" s="14">
        <v>161440.79</v>
      </c>
    </row>
    <row r="87" spans="1:47" x14ac:dyDescent="0.25">
      <c r="A87" s="4" t="s">
        <v>262</v>
      </c>
      <c r="B87" s="5">
        <v>0</v>
      </c>
      <c r="C87" s="14">
        <v>619.20000000000005</v>
      </c>
      <c r="D87" s="14">
        <v>4219.74</v>
      </c>
      <c r="E87" s="14">
        <v>1499.1</v>
      </c>
      <c r="F87" s="14">
        <v>0</v>
      </c>
      <c r="G87" s="14">
        <v>1471.6</v>
      </c>
      <c r="H87" s="14">
        <v>519</v>
      </c>
      <c r="I87" s="14">
        <v>0</v>
      </c>
      <c r="J87" s="14">
        <v>0</v>
      </c>
      <c r="K87" s="14">
        <v>19060.96</v>
      </c>
      <c r="L87" s="14">
        <v>43867.76</v>
      </c>
      <c r="M87" s="14">
        <v>196.6</v>
      </c>
      <c r="N87" s="14">
        <v>0</v>
      </c>
      <c r="O87" s="14">
        <v>0</v>
      </c>
      <c r="P87" s="14">
        <v>0</v>
      </c>
      <c r="Q87" s="14">
        <v>0</v>
      </c>
      <c r="R87" s="14">
        <v>182.06</v>
      </c>
      <c r="S87" s="14">
        <v>158.30000000000001</v>
      </c>
      <c r="T87" s="14">
        <v>0</v>
      </c>
      <c r="U87" s="14">
        <v>0</v>
      </c>
      <c r="V87" s="14">
        <v>250</v>
      </c>
      <c r="W87" s="22" t="s">
        <v>263</v>
      </c>
      <c r="X87" s="14">
        <v>0</v>
      </c>
      <c r="Y87" s="14">
        <v>15685</v>
      </c>
      <c r="Z87" s="14">
        <v>70</v>
      </c>
      <c r="AA87" s="14">
        <v>249.21</v>
      </c>
      <c r="AB87" s="14">
        <v>70.8</v>
      </c>
      <c r="AC87" s="14">
        <v>100.68</v>
      </c>
      <c r="AD87" s="14">
        <v>59</v>
      </c>
      <c r="AE87" s="14">
        <v>82.45</v>
      </c>
      <c r="AF87" s="14">
        <v>350</v>
      </c>
      <c r="AG87" s="14">
        <v>4466.2</v>
      </c>
      <c r="AH87" s="14">
        <v>0</v>
      </c>
      <c r="AI87" s="14">
        <v>0</v>
      </c>
      <c r="AJ87" s="14">
        <v>0</v>
      </c>
      <c r="AK87" s="14">
        <v>90.8</v>
      </c>
      <c r="AL87" s="14">
        <v>0</v>
      </c>
      <c r="AM87" s="14">
        <v>0</v>
      </c>
      <c r="AN87" s="14">
        <v>0</v>
      </c>
      <c r="AO87" s="14">
        <v>0</v>
      </c>
      <c r="AP87" s="14">
        <v>355.2</v>
      </c>
      <c r="AQ87" s="14">
        <v>0</v>
      </c>
      <c r="AR87" s="14">
        <v>0</v>
      </c>
      <c r="AS87" s="14">
        <v>0</v>
      </c>
      <c r="AT87" s="14">
        <v>4860</v>
      </c>
      <c r="AU87" s="14">
        <v>117940.91</v>
      </c>
    </row>
    <row r="88" spans="1:47" x14ac:dyDescent="0.25">
      <c r="A88" s="4" t="s">
        <v>266</v>
      </c>
      <c r="B88" s="5">
        <v>0</v>
      </c>
      <c r="C88" s="14">
        <v>541.79999999999995</v>
      </c>
      <c r="D88" s="14">
        <v>1112.58</v>
      </c>
      <c r="E88" s="14">
        <v>270863.3</v>
      </c>
      <c r="F88" s="14">
        <v>0</v>
      </c>
      <c r="G88" s="14">
        <v>1529.4</v>
      </c>
      <c r="H88" s="14">
        <v>363.3</v>
      </c>
      <c r="I88" s="14">
        <v>0</v>
      </c>
      <c r="J88" s="14">
        <v>0</v>
      </c>
      <c r="K88" s="14">
        <v>11485.11</v>
      </c>
      <c r="L88" s="14">
        <v>87622.04</v>
      </c>
      <c r="M88" s="14">
        <v>162.24</v>
      </c>
      <c r="N88" s="14">
        <v>0</v>
      </c>
      <c r="O88" s="14">
        <v>0</v>
      </c>
      <c r="P88" s="14">
        <v>0</v>
      </c>
      <c r="Q88" s="14">
        <v>0</v>
      </c>
      <c r="R88" s="14">
        <v>212.18</v>
      </c>
      <c r="S88" s="14">
        <v>326</v>
      </c>
      <c r="T88" s="14">
        <v>136.65</v>
      </c>
      <c r="U88" s="14">
        <v>0</v>
      </c>
      <c r="V88" s="14">
        <v>6551.72</v>
      </c>
      <c r="W88" s="14">
        <v>76.2</v>
      </c>
      <c r="X88" s="14">
        <v>0</v>
      </c>
      <c r="Y88" s="14">
        <v>10035</v>
      </c>
      <c r="Z88" s="14">
        <v>0</v>
      </c>
      <c r="AA88" s="14">
        <v>141</v>
      </c>
      <c r="AB88" s="14">
        <v>0</v>
      </c>
      <c r="AC88" s="14">
        <v>87.88</v>
      </c>
      <c r="AD88" s="14">
        <v>39.200000000000003</v>
      </c>
      <c r="AE88" s="14">
        <v>20.100000000000001</v>
      </c>
      <c r="AF88" s="14">
        <v>38</v>
      </c>
      <c r="AG88" s="14">
        <v>3562.24</v>
      </c>
      <c r="AH88" s="14">
        <v>0</v>
      </c>
      <c r="AI88" s="14">
        <v>0</v>
      </c>
      <c r="AJ88" s="14">
        <v>0</v>
      </c>
      <c r="AK88" s="14">
        <v>0</v>
      </c>
      <c r="AL88" s="14">
        <v>0</v>
      </c>
      <c r="AM88" s="14">
        <v>0</v>
      </c>
      <c r="AN88" s="14">
        <v>0</v>
      </c>
      <c r="AO88" s="14">
        <v>0</v>
      </c>
      <c r="AP88" s="14">
        <v>230.5</v>
      </c>
      <c r="AQ88" s="14">
        <v>0</v>
      </c>
      <c r="AR88" s="14">
        <v>0</v>
      </c>
      <c r="AS88" s="14">
        <v>0</v>
      </c>
      <c r="AT88" s="14">
        <v>6533</v>
      </c>
      <c r="AU88" s="14">
        <v>428974.08000000002</v>
      </c>
    </row>
    <row r="89" spans="1:47" x14ac:dyDescent="0.25">
      <c r="A89" s="4" t="s">
        <v>268</v>
      </c>
      <c r="B89" s="5">
        <v>0</v>
      </c>
      <c r="C89" s="14">
        <v>0</v>
      </c>
      <c r="D89" s="14">
        <v>1818.94</v>
      </c>
      <c r="E89" s="14">
        <v>2057.4</v>
      </c>
      <c r="F89" s="14">
        <v>0</v>
      </c>
      <c r="G89" s="14">
        <v>1093</v>
      </c>
      <c r="H89" s="14">
        <v>0</v>
      </c>
      <c r="I89" s="14">
        <v>0</v>
      </c>
      <c r="J89" s="14">
        <v>0</v>
      </c>
      <c r="K89" s="14">
        <v>15724.59</v>
      </c>
      <c r="L89" s="14">
        <v>153194.82</v>
      </c>
      <c r="M89" s="14">
        <v>47.2</v>
      </c>
      <c r="N89" s="14">
        <v>0</v>
      </c>
      <c r="O89" s="14">
        <v>0</v>
      </c>
      <c r="P89" s="14">
        <v>0</v>
      </c>
      <c r="Q89" s="14">
        <v>0</v>
      </c>
      <c r="R89" s="14">
        <v>61.92</v>
      </c>
      <c r="S89" s="14">
        <v>144.49</v>
      </c>
      <c r="T89" s="14">
        <v>0</v>
      </c>
      <c r="U89" s="14">
        <v>0</v>
      </c>
      <c r="V89" s="14">
        <v>96.52</v>
      </c>
      <c r="W89" s="14">
        <v>191.04</v>
      </c>
      <c r="X89" s="14">
        <v>0</v>
      </c>
      <c r="Y89" s="14">
        <v>30052</v>
      </c>
      <c r="Z89" s="14">
        <v>0</v>
      </c>
      <c r="AA89" s="14">
        <v>274.5</v>
      </c>
      <c r="AB89" s="14">
        <v>62.9</v>
      </c>
      <c r="AC89" s="14">
        <v>81.709999999999994</v>
      </c>
      <c r="AD89" s="14">
        <v>47.04</v>
      </c>
      <c r="AE89" s="14">
        <v>0</v>
      </c>
      <c r="AF89" s="14">
        <v>180</v>
      </c>
      <c r="AG89" s="14">
        <v>162.24</v>
      </c>
      <c r="AH89" s="14">
        <v>0</v>
      </c>
      <c r="AI89" s="14">
        <v>0</v>
      </c>
      <c r="AJ89" s="14">
        <v>0</v>
      </c>
      <c r="AK89" s="14">
        <v>315.36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14">
        <v>0</v>
      </c>
      <c r="AS89" s="14">
        <v>0</v>
      </c>
      <c r="AT89" s="14">
        <v>2574</v>
      </c>
      <c r="AU89" s="14">
        <v>234788.71</v>
      </c>
    </row>
    <row r="90" spans="1:47" x14ac:dyDescent="0.25">
      <c r="A90" s="4" t="s">
        <v>269</v>
      </c>
      <c r="B90" s="5">
        <v>0</v>
      </c>
      <c r="C90" s="14">
        <v>464.4</v>
      </c>
      <c r="D90" s="14">
        <v>2043.44</v>
      </c>
      <c r="E90" s="14">
        <v>124270.2</v>
      </c>
      <c r="F90" s="14">
        <v>0</v>
      </c>
      <c r="G90" s="14">
        <v>2253.4</v>
      </c>
      <c r="H90" s="14">
        <v>726.6</v>
      </c>
      <c r="I90" s="14">
        <v>0</v>
      </c>
      <c r="J90" s="14">
        <v>0</v>
      </c>
      <c r="K90" s="14">
        <v>10043.65</v>
      </c>
      <c r="L90" s="14">
        <v>196699.14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622.29999999999995</v>
      </c>
      <c r="S90" s="14">
        <v>0</v>
      </c>
      <c r="T90" s="14">
        <v>181.42</v>
      </c>
      <c r="U90" s="14">
        <v>0</v>
      </c>
      <c r="V90" s="14">
        <v>39</v>
      </c>
      <c r="W90" s="14">
        <v>0</v>
      </c>
      <c r="X90" s="14">
        <v>0</v>
      </c>
      <c r="Y90" s="14">
        <v>52778</v>
      </c>
      <c r="Z90" s="14">
        <v>0</v>
      </c>
      <c r="AA90" s="14">
        <v>0</v>
      </c>
      <c r="AB90" s="14">
        <v>0</v>
      </c>
      <c r="AC90" s="14">
        <v>13.5</v>
      </c>
      <c r="AD90" s="14">
        <v>0</v>
      </c>
      <c r="AE90" s="14">
        <v>0</v>
      </c>
      <c r="AF90" s="14">
        <v>0</v>
      </c>
      <c r="AG90" s="14">
        <v>0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4">
        <v>0</v>
      </c>
      <c r="AU90" s="14">
        <v>405976.17</v>
      </c>
    </row>
    <row r="91" spans="1:47" x14ac:dyDescent="0.25">
      <c r="A91" s="4" t="s">
        <v>271</v>
      </c>
      <c r="B91" s="5">
        <v>0</v>
      </c>
      <c r="C91" s="14">
        <v>696.6</v>
      </c>
      <c r="D91" s="14">
        <v>4426</v>
      </c>
      <c r="E91" s="14">
        <v>1497.5</v>
      </c>
      <c r="F91" s="14">
        <v>0</v>
      </c>
      <c r="G91" s="14">
        <v>4673.8</v>
      </c>
      <c r="H91" s="14">
        <v>830.4</v>
      </c>
      <c r="I91" s="14">
        <v>0</v>
      </c>
      <c r="J91" s="14">
        <v>0</v>
      </c>
      <c r="K91" s="14">
        <v>6904.04</v>
      </c>
      <c r="L91" s="14">
        <v>207255.82</v>
      </c>
      <c r="M91" s="14">
        <v>12</v>
      </c>
      <c r="N91" s="14">
        <v>0</v>
      </c>
      <c r="O91" s="14">
        <v>0</v>
      </c>
      <c r="P91" s="14">
        <v>0</v>
      </c>
      <c r="Q91" s="14">
        <v>0</v>
      </c>
      <c r="R91" s="14">
        <v>122.4</v>
      </c>
      <c r="S91" s="14">
        <v>266.8</v>
      </c>
      <c r="T91" s="14">
        <v>0</v>
      </c>
      <c r="U91" s="14">
        <v>0</v>
      </c>
      <c r="V91" s="14">
        <v>524</v>
      </c>
      <c r="W91" s="14">
        <v>180</v>
      </c>
      <c r="X91" s="14">
        <v>0</v>
      </c>
      <c r="Y91" s="14">
        <v>21780</v>
      </c>
      <c r="Z91" s="14">
        <v>94.5</v>
      </c>
      <c r="AA91" s="14">
        <v>26052</v>
      </c>
      <c r="AB91" s="14">
        <v>59.8</v>
      </c>
      <c r="AC91" s="14">
        <v>85.6</v>
      </c>
      <c r="AD91" s="14">
        <v>58.8</v>
      </c>
      <c r="AE91" s="14">
        <v>122.4</v>
      </c>
      <c r="AF91" s="14">
        <v>406.2</v>
      </c>
      <c r="AG91" s="14">
        <v>182.4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270</v>
      </c>
      <c r="AQ91" s="14">
        <v>0</v>
      </c>
      <c r="AR91" s="14">
        <v>0</v>
      </c>
      <c r="AS91" s="14">
        <v>0</v>
      </c>
      <c r="AT91" s="14">
        <v>178.8</v>
      </c>
      <c r="AU91" s="14">
        <v>297592.09999999998</v>
      </c>
    </row>
    <row r="92" spans="1:47" x14ac:dyDescent="0.25">
      <c r="A92" s="4" t="s">
        <v>272</v>
      </c>
      <c r="B92" s="5">
        <v>0</v>
      </c>
      <c r="C92" s="14">
        <v>0</v>
      </c>
      <c r="D92" s="14">
        <v>2086.2600000000002</v>
      </c>
      <c r="E92" s="14">
        <v>124260.61</v>
      </c>
      <c r="F92" s="14">
        <v>0</v>
      </c>
      <c r="G92" s="14">
        <v>6845.75</v>
      </c>
      <c r="H92" s="14">
        <v>0</v>
      </c>
      <c r="I92" s="14">
        <v>0</v>
      </c>
      <c r="J92" s="14">
        <v>0</v>
      </c>
      <c r="K92" s="14">
        <v>22377.96</v>
      </c>
      <c r="L92" s="14">
        <v>212115.19</v>
      </c>
      <c r="M92" s="14">
        <v>144</v>
      </c>
      <c r="N92" s="14">
        <v>0</v>
      </c>
      <c r="O92" s="14">
        <v>0</v>
      </c>
      <c r="P92" s="14">
        <v>0</v>
      </c>
      <c r="Q92" s="14">
        <v>0</v>
      </c>
      <c r="R92" s="14">
        <v>125</v>
      </c>
      <c r="S92" s="14">
        <v>80</v>
      </c>
      <c r="T92" s="14">
        <v>0</v>
      </c>
      <c r="U92" s="14">
        <v>0</v>
      </c>
      <c r="V92" s="14">
        <v>180</v>
      </c>
      <c r="W92" s="14">
        <v>0</v>
      </c>
      <c r="X92" s="14">
        <v>0</v>
      </c>
      <c r="Y92" s="14">
        <v>24522.3</v>
      </c>
      <c r="Z92" s="14">
        <v>0</v>
      </c>
      <c r="AA92" s="14">
        <v>46.8</v>
      </c>
      <c r="AB92" s="14">
        <v>0</v>
      </c>
      <c r="AC92" s="14">
        <v>46</v>
      </c>
      <c r="AD92" s="14">
        <v>17.25</v>
      </c>
      <c r="AE92" s="14">
        <v>13.2</v>
      </c>
      <c r="AF92" s="14">
        <v>107</v>
      </c>
      <c r="AG92" s="14">
        <v>95</v>
      </c>
      <c r="AH92" s="14">
        <v>0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414736.24</v>
      </c>
    </row>
    <row r="93" spans="1:47" x14ac:dyDescent="0.25">
      <c r="A93" s="4" t="s">
        <v>274</v>
      </c>
      <c r="B93" s="5">
        <v>0</v>
      </c>
      <c r="C93" s="14">
        <v>1470.6</v>
      </c>
      <c r="D93" s="14">
        <v>2567.04</v>
      </c>
      <c r="E93" s="14">
        <v>2488.1999999999998</v>
      </c>
      <c r="F93" s="14">
        <v>0</v>
      </c>
      <c r="G93" s="14">
        <v>6777.05</v>
      </c>
      <c r="H93" s="14">
        <v>882.3</v>
      </c>
      <c r="I93" s="14">
        <v>0</v>
      </c>
      <c r="J93" s="14">
        <v>0</v>
      </c>
      <c r="K93" s="14">
        <v>16876.79</v>
      </c>
      <c r="L93" s="14">
        <v>141401.85999999999</v>
      </c>
      <c r="M93" s="14">
        <v>20.399999999999999</v>
      </c>
      <c r="N93" s="14">
        <v>0</v>
      </c>
      <c r="O93" s="14">
        <v>0</v>
      </c>
      <c r="P93" s="14">
        <v>0</v>
      </c>
      <c r="Q93" s="14">
        <v>0</v>
      </c>
      <c r="R93" s="14">
        <v>36</v>
      </c>
      <c r="S93" s="14">
        <v>74</v>
      </c>
      <c r="T93" s="14">
        <v>0</v>
      </c>
      <c r="U93" s="14">
        <v>0</v>
      </c>
      <c r="V93" s="14">
        <v>69</v>
      </c>
      <c r="W93" s="14">
        <v>4010.2</v>
      </c>
      <c r="X93" s="14">
        <v>0</v>
      </c>
      <c r="Y93" s="14">
        <v>30331</v>
      </c>
      <c r="Z93" s="14">
        <v>0</v>
      </c>
      <c r="AA93" s="14">
        <v>54089.599999999999</v>
      </c>
      <c r="AB93" s="14">
        <v>9900</v>
      </c>
      <c r="AC93" s="14">
        <v>51</v>
      </c>
      <c r="AD93" s="14">
        <v>37</v>
      </c>
      <c r="AE93" s="14">
        <v>21.5</v>
      </c>
      <c r="AF93" s="14">
        <v>244</v>
      </c>
      <c r="AG93" s="14">
        <v>88</v>
      </c>
      <c r="AH93" s="14">
        <v>8434.2000000000007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0</v>
      </c>
      <c r="AS93" s="14">
        <v>0</v>
      </c>
      <c r="AT93" s="14">
        <v>3.25</v>
      </c>
      <c r="AU93" s="14">
        <v>304891.26</v>
      </c>
    </row>
    <row r="94" spans="1:47" x14ac:dyDescent="0.25">
      <c r="A94" s="4"/>
      <c r="B94" s="40">
        <f t="shared" ref="B94:AU94" si="6">SUBTOTAL(109,B82:B93)</f>
        <v>0</v>
      </c>
      <c r="C94" s="40">
        <f t="shared" si="6"/>
        <v>7726</v>
      </c>
      <c r="D94" s="40">
        <f t="shared" si="6"/>
        <v>28195.440000000002</v>
      </c>
      <c r="E94" s="40">
        <f t="shared" si="6"/>
        <v>622193.31000000006</v>
      </c>
      <c r="F94" s="40">
        <f t="shared" si="6"/>
        <v>0</v>
      </c>
      <c r="G94" s="40">
        <f t="shared" si="6"/>
        <v>43029.600000000006</v>
      </c>
      <c r="H94" s="40">
        <f t="shared" si="6"/>
        <v>9525.1</v>
      </c>
      <c r="I94" s="40">
        <f t="shared" si="6"/>
        <v>0</v>
      </c>
      <c r="J94" s="40">
        <f t="shared" si="6"/>
        <v>0</v>
      </c>
      <c r="K94" s="40">
        <f t="shared" si="6"/>
        <v>136142.29999999999</v>
      </c>
      <c r="L94" s="40">
        <f t="shared" si="6"/>
        <v>1521303.58</v>
      </c>
      <c r="M94" s="40">
        <f t="shared" si="6"/>
        <v>741.94</v>
      </c>
      <c r="N94" s="40">
        <f t="shared" si="6"/>
        <v>0</v>
      </c>
      <c r="O94" s="40">
        <f t="shared" si="6"/>
        <v>0</v>
      </c>
      <c r="P94" s="40">
        <f t="shared" si="6"/>
        <v>720</v>
      </c>
      <c r="Q94" s="40">
        <f t="shared" si="6"/>
        <v>647.5</v>
      </c>
      <c r="R94" s="40">
        <f t="shared" si="6"/>
        <v>3525.06</v>
      </c>
      <c r="S94" s="40">
        <f t="shared" si="6"/>
        <v>1471.6499999999999</v>
      </c>
      <c r="T94" s="40">
        <f t="shared" si="6"/>
        <v>2495.0700000000002</v>
      </c>
      <c r="U94" s="40">
        <f t="shared" si="6"/>
        <v>0</v>
      </c>
      <c r="V94" s="40">
        <f t="shared" si="6"/>
        <v>8197.1</v>
      </c>
      <c r="W94" s="40">
        <f t="shared" si="6"/>
        <v>4715.4399999999996</v>
      </c>
      <c r="X94" s="40">
        <f t="shared" si="6"/>
        <v>85.52</v>
      </c>
      <c r="Y94" s="40">
        <f t="shared" si="6"/>
        <v>375028.5</v>
      </c>
      <c r="Z94" s="40">
        <f t="shared" si="6"/>
        <v>214.5</v>
      </c>
      <c r="AA94" s="40">
        <f t="shared" si="6"/>
        <v>81540.67</v>
      </c>
      <c r="AB94" s="40">
        <f t="shared" si="6"/>
        <v>11420.78</v>
      </c>
      <c r="AC94" s="40">
        <f t="shared" si="6"/>
        <v>758.17000000000007</v>
      </c>
      <c r="AD94" s="40">
        <f t="shared" si="6"/>
        <v>357.09</v>
      </c>
      <c r="AE94" s="40">
        <f t="shared" si="6"/>
        <v>382.07</v>
      </c>
      <c r="AF94" s="40">
        <f t="shared" si="6"/>
        <v>2119.04</v>
      </c>
      <c r="AG94" s="40">
        <f t="shared" si="6"/>
        <v>9096.0299999999988</v>
      </c>
      <c r="AH94" s="40">
        <f t="shared" si="6"/>
        <v>8434.2000000000007</v>
      </c>
      <c r="AI94" s="40">
        <f t="shared" si="6"/>
        <v>0</v>
      </c>
      <c r="AJ94" s="40">
        <f t="shared" si="6"/>
        <v>0</v>
      </c>
      <c r="AK94" s="40">
        <f t="shared" si="6"/>
        <v>529.98</v>
      </c>
      <c r="AL94" s="40">
        <f t="shared" si="6"/>
        <v>0</v>
      </c>
      <c r="AM94" s="40">
        <f t="shared" si="6"/>
        <v>0</v>
      </c>
      <c r="AN94" s="40">
        <f t="shared" si="6"/>
        <v>6768</v>
      </c>
      <c r="AO94" s="40">
        <f t="shared" si="6"/>
        <v>0</v>
      </c>
      <c r="AP94" s="40">
        <f t="shared" si="6"/>
        <v>1210.9000000000001</v>
      </c>
      <c r="AQ94" s="40">
        <f t="shared" si="6"/>
        <v>0</v>
      </c>
      <c r="AR94" s="40">
        <f t="shared" si="6"/>
        <v>0</v>
      </c>
      <c r="AS94" s="40">
        <f t="shared" si="6"/>
        <v>0</v>
      </c>
      <c r="AT94" s="40">
        <f t="shared" si="6"/>
        <v>14149.05</v>
      </c>
      <c r="AU94" s="40">
        <f t="shared" si="6"/>
        <v>3118189.8499999996</v>
      </c>
    </row>
    <row r="95" spans="1:47" x14ac:dyDescent="0.25">
      <c r="A95" s="46" t="s">
        <v>277</v>
      </c>
      <c r="B95" s="9">
        <v>0</v>
      </c>
      <c r="C95" s="9">
        <v>0</v>
      </c>
      <c r="D95" s="9">
        <v>3866.72</v>
      </c>
      <c r="E95" s="9">
        <v>2585.6999999999998</v>
      </c>
      <c r="F95" s="9">
        <v>0</v>
      </c>
      <c r="G95" s="9">
        <v>2770</v>
      </c>
      <c r="H95" s="9">
        <v>0</v>
      </c>
      <c r="I95" s="9">
        <v>0</v>
      </c>
      <c r="J95" s="9">
        <v>0</v>
      </c>
      <c r="K95" s="9">
        <v>6586.01</v>
      </c>
      <c r="L95" s="9">
        <v>121646.47</v>
      </c>
      <c r="M95" s="9">
        <v>6.6</v>
      </c>
      <c r="N95" s="9">
        <v>0</v>
      </c>
      <c r="O95" s="9">
        <v>0</v>
      </c>
      <c r="P95" s="9">
        <v>0</v>
      </c>
      <c r="Q95" s="9">
        <v>0</v>
      </c>
      <c r="R95" s="9">
        <v>90</v>
      </c>
      <c r="S95" s="9">
        <v>0</v>
      </c>
      <c r="T95" s="9">
        <v>0</v>
      </c>
      <c r="U95" s="9">
        <v>0</v>
      </c>
      <c r="V95" s="9">
        <v>3286</v>
      </c>
      <c r="W95" s="9">
        <v>0</v>
      </c>
      <c r="X95" s="9">
        <v>0</v>
      </c>
      <c r="Y95" s="9">
        <v>20470.8</v>
      </c>
      <c r="Z95" s="9">
        <v>0</v>
      </c>
      <c r="AA95" s="9">
        <v>158358</v>
      </c>
      <c r="AB95" s="9">
        <v>2475</v>
      </c>
      <c r="AC95" s="9">
        <v>25</v>
      </c>
      <c r="AD95" s="9">
        <v>0</v>
      </c>
      <c r="AE95" s="9">
        <v>0</v>
      </c>
      <c r="AF95" s="9">
        <v>14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9"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324007.8</v>
      </c>
    </row>
    <row r="96" spans="1:47" x14ac:dyDescent="0.25">
      <c r="A96" s="46" t="s">
        <v>279</v>
      </c>
      <c r="B96" s="9">
        <v>0</v>
      </c>
      <c r="C96" s="9">
        <v>4775.3</v>
      </c>
      <c r="D96" s="9">
        <v>0</v>
      </c>
      <c r="E96" s="9">
        <v>0</v>
      </c>
      <c r="F96" s="9">
        <v>0</v>
      </c>
      <c r="G96" s="9">
        <v>5006.6000000000004</v>
      </c>
      <c r="H96" s="9">
        <v>0</v>
      </c>
      <c r="I96" s="9">
        <v>0</v>
      </c>
      <c r="J96" s="9">
        <v>0</v>
      </c>
      <c r="K96" s="9">
        <v>1712.55</v>
      </c>
      <c r="L96" s="9">
        <v>33239.31</v>
      </c>
      <c r="M96" s="9">
        <v>62.4</v>
      </c>
      <c r="N96" s="9">
        <v>0</v>
      </c>
      <c r="O96" s="9">
        <v>0</v>
      </c>
      <c r="P96" s="9">
        <v>0</v>
      </c>
      <c r="Q96" s="9">
        <v>0</v>
      </c>
      <c r="R96" s="9">
        <v>225.42</v>
      </c>
      <c r="S96" s="9">
        <v>30.6</v>
      </c>
      <c r="T96" s="9">
        <v>106.8</v>
      </c>
      <c r="U96" s="9">
        <v>0</v>
      </c>
      <c r="V96" s="9">
        <v>90</v>
      </c>
      <c r="W96" s="9">
        <v>0</v>
      </c>
      <c r="X96" s="9">
        <v>0</v>
      </c>
      <c r="Y96" s="9">
        <v>13629.75</v>
      </c>
      <c r="Z96" s="9">
        <v>0</v>
      </c>
      <c r="AA96" s="9">
        <v>137.4</v>
      </c>
      <c r="AB96" s="9">
        <v>5898.7</v>
      </c>
      <c r="AC96" s="9">
        <v>65</v>
      </c>
      <c r="AD96" s="9">
        <v>33.6</v>
      </c>
      <c r="AE96" s="9">
        <v>31.8</v>
      </c>
      <c r="AF96" s="9">
        <v>184.96</v>
      </c>
      <c r="AG96" s="9">
        <v>191.04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68855.13</v>
      </c>
    </row>
    <row r="97" spans="1:48" x14ac:dyDescent="0.25">
      <c r="A97" s="46" t="s">
        <v>283</v>
      </c>
      <c r="B97" s="9">
        <v>0</v>
      </c>
      <c r="C97" s="9">
        <v>0</v>
      </c>
      <c r="D97" s="9">
        <v>1305.32</v>
      </c>
      <c r="E97" s="9">
        <v>3540.4</v>
      </c>
      <c r="F97" s="9">
        <v>0</v>
      </c>
      <c r="G97" s="9">
        <v>4477.2700000000004</v>
      </c>
      <c r="H97" s="9">
        <v>358.11</v>
      </c>
      <c r="I97" s="9">
        <v>0</v>
      </c>
      <c r="J97" s="9">
        <v>0</v>
      </c>
      <c r="K97" s="9">
        <v>6089.22</v>
      </c>
      <c r="L97" s="9">
        <v>110587.7</v>
      </c>
      <c r="M97" s="9">
        <v>79.2</v>
      </c>
      <c r="N97" s="9">
        <v>0</v>
      </c>
      <c r="O97" s="9">
        <v>0</v>
      </c>
      <c r="P97" s="9">
        <v>0</v>
      </c>
      <c r="Q97" s="9">
        <v>0</v>
      </c>
      <c r="R97" s="9">
        <v>1376.82</v>
      </c>
      <c r="S97" s="9">
        <v>71.400000000000006</v>
      </c>
      <c r="T97" s="9">
        <v>0</v>
      </c>
      <c r="U97" s="9">
        <v>0</v>
      </c>
      <c r="V97" s="9">
        <v>60</v>
      </c>
      <c r="W97" s="9">
        <v>24</v>
      </c>
      <c r="X97" s="9">
        <v>0</v>
      </c>
      <c r="Y97" s="9">
        <v>96093.6</v>
      </c>
      <c r="Z97" s="9">
        <v>0</v>
      </c>
      <c r="AA97" s="9">
        <v>57.36</v>
      </c>
      <c r="AB97" s="9">
        <v>0</v>
      </c>
      <c r="AC97" s="9">
        <v>170</v>
      </c>
      <c r="AD97" s="9">
        <v>84</v>
      </c>
      <c r="AE97" s="9">
        <v>126</v>
      </c>
      <c r="AF97" s="9">
        <v>40</v>
      </c>
      <c r="AG97" s="9">
        <v>62.21</v>
      </c>
      <c r="AH97" s="9">
        <v>0</v>
      </c>
      <c r="AI97" s="9">
        <v>0</v>
      </c>
      <c r="AJ97" s="9">
        <v>0</v>
      </c>
      <c r="AK97" s="9">
        <v>79.2</v>
      </c>
      <c r="AL97" s="9">
        <v>0</v>
      </c>
      <c r="AM97" s="9">
        <v>0</v>
      </c>
      <c r="AN97" s="9">
        <v>0</v>
      </c>
      <c r="AO97" s="9">
        <v>0</v>
      </c>
      <c r="AP97" s="9">
        <v>120</v>
      </c>
      <c r="AQ97" s="9">
        <v>0</v>
      </c>
      <c r="AR97" s="9">
        <v>0</v>
      </c>
      <c r="AS97" s="9">
        <v>0</v>
      </c>
      <c r="AT97" s="9">
        <v>73.92</v>
      </c>
      <c r="AU97" s="9">
        <v>225591.23</v>
      </c>
    </row>
    <row r="98" spans="1:48" x14ac:dyDescent="0.25">
      <c r="A98" s="46" t="s">
        <v>285</v>
      </c>
      <c r="B98" s="9">
        <v>0</v>
      </c>
      <c r="C98" s="9">
        <v>1319.74</v>
      </c>
      <c r="D98" s="9">
        <v>1236.24</v>
      </c>
      <c r="E98" s="9">
        <v>0</v>
      </c>
      <c r="F98" s="9">
        <v>0</v>
      </c>
      <c r="G98" s="9">
        <v>3993.68</v>
      </c>
      <c r="H98" s="9">
        <v>630.39</v>
      </c>
      <c r="I98" s="9">
        <v>0</v>
      </c>
      <c r="J98" s="9">
        <v>0</v>
      </c>
      <c r="K98" s="9">
        <v>1477.77</v>
      </c>
      <c r="L98" s="9">
        <v>88772.96</v>
      </c>
      <c r="M98" s="9">
        <v>99.6</v>
      </c>
      <c r="N98" s="9">
        <v>0</v>
      </c>
      <c r="O98" s="9">
        <v>0</v>
      </c>
      <c r="P98" s="9">
        <v>0</v>
      </c>
      <c r="Q98" s="9">
        <v>130</v>
      </c>
      <c r="R98" s="9">
        <v>341.54</v>
      </c>
      <c r="S98" s="9">
        <v>238.32</v>
      </c>
      <c r="T98" s="9">
        <v>217.2</v>
      </c>
      <c r="U98" s="9">
        <v>0</v>
      </c>
      <c r="V98" s="9">
        <v>4811.6000000000004</v>
      </c>
      <c r="W98" s="9">
        <v>225.6</v>
      </c>
      <c r="X98" s="9">
        <v>0</v>
      </c>
      <c r="Y98" s="9">
        <v>63340</v>
      </c>
      <c r="Z98" s="9">
        <v>0</v>
      </c>
      <c r="AA98" s="9">
        <v>207.3</v>
      </c>
      <c r="AB98" s="9">
        <v>87.7</v>
      </c>
      <c r="AC98" s="9">
        <v>146.6</v>
      </c>
      <c r="AD98" s="9">
        <v>87.36</v>
      </c>
      <c r="AE98" s="9">
        <v>122.16</v>
      </c>
      <c r="AF98" s="9">
        <v>495.04</v>
      </c>
      <c r="AG98" s="9">
        <v>148.80000000000001</v>
      </c>
      <c r="AH98" s="9">
        <v>0</v>
      </c>
      <c r="AI98" s="9">
        <v>0</v>
      </c>
      <c r="AJ98" s="9">
        <v>0</v>
      </c>
      <c r="AK98" s="9">
        <v>108.48</v>
      </c>
      <c r="AL98" s="9">
        <v>0</v>
      </c>
      <c r="AM98" s="9">
        <v>0</v>
      </c>
      <c r="AN98" s="9">
        <v>0</v>
      </c>
      <c r="AO98" s="9">
        <v>0</v>
      </c>
      <c r="AP98" s="9">
        <v>74.64</v>
      </c>
      <c r="AQ98" s="9">
        <v>27.12</v>
      </c>
      <c r="AR98" s="9">
        <v>0</v>
      </c>
      <c r="AS98" s="9">
        <v>0</v>
      </c>
      <c r="AT98" s="9">
        <v>0</v>
      </c>
      <c r="AU98" s="9">
        <v>171150.34</v>
      </c>
    </row>
    <row r="99" spans="1:48" x14ac:dyDescent="0.25">
      <c r="A99" s="46" t="s">
        <v>287</v>
      </c>
      <c r="B99" s="9">
        <v>0</v>
      </c>
      <c r="C99" s="9">
        <v>626.94000000000005</v>
      </c>
      <c r="D99" s="9">
        <v>745.36</v>
      </c>
      <c r="E99" s="9">
        <v>0</v>
      </c>
      <c r="F99" s="9">
        <v>0</v>
      </c>
      <c r="G99" s="9">
        <v>4587.6400000000003</v>
      </c>
      <c r="H99" s="9">
        <v>669.51</v>
      </c>
      <c r="I99" s="9">
        <v>0</v>
      </c>
      <c r="J99" s="9">
        <v>0</v>
      </c>
      <c r="K99" s="9">
        <v>10090.56</v>
      </c>
      <c r="L99" s="9">
        <v>88389.17</v>
      </c>
      <c r="M99" s="9">
        <v>0</v>
      </c>
      <c r="N99" s="9">
        <v>0</v>
      </c>
      <c r="O99" s="9">
        <v>0</v>
      </c>
      <c r="P99" s="9">
        <v>0</v>
      </c>
      <c r="Q99" s="9">
        <v>130</v>
      </c>
      <c r="R99" s="9">
        <v>135.1</v>
      </c>
      <c r="S99" s="9">
        <v>53.38</v>
      </c>
      <c r="T99" s="9">
        <v>99.85</v>
      </c>
      <c r="U99" s="9">
        <v>0</v>
      </c>
      <c r="V99" s="9">
        <v>4382</v>
      </c>
      <c r="W99" s="9">
        <v>0</v>
      </c>
      <c r="X99" s="9">
        <v>0</v>
      </c>
      <c r="Y99" s="9">
        <v>61218.1</v>
      </c>
      <c r="Z99" s="9">
        <v>0</v>
      </c>
      <c r="AA99" s="9">
        <v>68.63</v>
      </c>
      <c r="AB99" s="9">
        <v>0</v>
      </c>
      <c r="AC99" s="9">
        <v>30.5</v>
      </c>
      <c r="AD99" s="9">
        <v>14</v>
      </c>
      <c r="AE99" s="9">
        <v>37.6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9">
        <v>0</v>
      </c>
      <c r="AO99" s="9">
        <v>0</v>
      </c>
      <c r="AP99" s="9">
        <v>61</v>
      </c>
      <c r="AQ99" s="9">
        <v>0</v>
      </c>
      <c r="AR99" s="9">
        <v>0</v>
      </c>
      <c r="AS99" s="9">
        <v>0</v>
      </c>
      <c r="AT99" s="9">
        <v>0</v>
      </c>
      <c r="AU99" s="9">
        <v>172378.09</v>
      </c>
      <c r="AV99" s="14"/>
    </row>
    <row r="100" spans="1:48" x14ac:dyDescent="0.25">
      <c r="A100" s="46" t="s">
        <v>289</v>
      </c>
      <c r="B100" s="9">
        <v>0</v>
      </c>
      <c r="C100" s="9">
        <v>1850</v>
      </c>
      <c r="D100" s="9">
        <v>1433.48</v>
      </c>
      <c r="E100" s="9">
        <v>0</v>
      </c>
      <c r="F100" s="9">
        <v>0</v>
      </c>
      <c r="G100" s="9">
        <v>3929.06</v>
      </c>
      <c r="H100" s="9">
        <v>583.67999999999995</v>
      </c>
      <c r="I100" s="9">
        <v>0</v>
      </c>
      <c r="J100" s="9">
        <v>0</v>
      </c>
      <c r="K100" s="9">
        <v>989.65</v>
      </c>
      <c r="L100" s="9">
        <v>176859.44</v>
      </c>
      <c r="M100" s="9">
        <v>46</v>
      </c>
      <c r="N100" s="9">
        <v>0</v>
      </c>
      <c r="O100" s="9">
        <v>0</v>
      </c>
      <c r="P100" s="9">
        <v>445</v>
      </c>
      <c r="Q100" s="9">
        <v>0</v>
      </c>
      <c r="R100" s="9">
        <v>767</v>
      </c>
      <c r="S100" s="9">
        <v>24.3</v>
      </c>
      <c r="T100" s="9">
        <v>0</v>
      </c>
      <c r="U100" s="9">
        <v>0</v>
      </c>
      <c r="V100" s="9">
        <v>52</v>
      </c>
      <c r="W100" s="9">
        <v>50</v>
      </c>
      <c r="X100" s="9">
        <v>0</v>
      </c>
      <c r="Y100" s="9">
        <v>37423</v>
      </c>
      <c r="Z100" s="9">
        <v>0</v>
      </c>
      <c r="AA100" s="9">
        <v>20520</v>
      </c>
      <c r="AB100" s="9">
        <v>406.78</v>
      </c>
      <c r="AC100" s="9">
        <v>57.75</v>
      </c>
      <c r="AD100" s="9">
        <v>10.5</v>
      </c>
      <c r="AE100" s="9">
        <v>0</v>
      </c>
      <c r="AF100" s="9">
        <v>120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9">
        <v>0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2020</v>
      </c>
      <c r="AU100" s="9">
        <v>251285.64</v>
      </c>
    </row>
    <row r="101" spans="1:48" x14ac:dyDescent="0.25">
      <c r="A101" s="46" t="s">
        <v>291</v>
      </c>
      <c r="B101" s="9">
        <v>0</v>
      </c>
      <c r="C101" s="9">
        <v>0</v>
      </c>
      <c r="D101" s="9">
        <v>1779.22</v>
      </c>
      <c r="E101" s="9">
        <v>384</v>
      </c>
      <c r="F101" s="9">
        <v>0</v>
      </c>
      <c r="G101" s="9">
        <v>2592.5</v>
      </c>
      <c r="H101" s="9">
        <v>0</v>
      </c>
      <c r="I101" s="9">
        <v>0</v>
      </c>
      <c r="J101" s="9">
        <v>0</v>
      </c>
      <c r="K101" s="9">
        <v>6387.5</v>
      </c>
      <c r="L101" s="9">
        <v>228174.28</v>
      </c>
      <c r="M101" s="9">
        <v>144</v>
      </c>
      <c r="N101" s="9">
        <v>0</v>
      </c>
      <c r="O101" s="9">
        <v>0</v>
      </c>
      <c r="P101" s="9">
        <v>111.25</v>
      </c>
      <c r="Q101" s="9">
        <v>290</v>
      </c>
      <c r="R101" s="9">
        <v>243</v>
      </c>
      <c r="S101" s="9">
        <v>95.52</v>
      </c>
      <c r="T101" s="9">
        <v>0</v>
      </c>
      <c r="U101" s="9">
        <v>0</v>
      </c>
      <c r="V101" s="9">
        <v>60</v>
      </c>
      <c r="W101" s="9">
        <v>0</v>
      </c>
      <c r="X101" s="9">
        <v>0</v>
      </c>
      <c r="Y101" s="9">
        <v>28482</v>
      </c>
      <c r="Z101" s="9">
        <v>0</v>
      </c>
      <c r="AA101" s="9">
        <v>0</v>
      </c>
      <c r="AB101" s="9">
        <v>0</v>
      </c>
      <c r="AC101" s="9">
        <v>57.6</v>
      </c>
      <c r="AD101" s="9">
        <v>32.4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9"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5011</v>
      </c>
      <c r="AU101" s="9">
        <v>274816.27</v>
      </c>
    </row>
    <row r="102" spans="1:48" x14ac:dyDescent="0.25">
      <c r="A102" s="46" t="s">
        <v>293</v>
      </c>
      <c r="B102" s="9">
        <v>0</v>
      </c>
      <c r="C102" s="9">
        <v>462.5</v>
      </c>
      <c r="D102" s="9">
        <v>474.48</v>
      </c>
      <c r="E102" s="9">
        <v>105230.7</v>
      </c>
      <c r="F102" s="9">
        <v>0</v>
      </c>
      <c r="G102" s="9">
        <v>3055.46</v>
      </c>
      <c r="H102" s="9">
        <v>653.94000000000005</v>
      </c>
      <c r="I102" s="9">
        <v>0</v>
      </c>
      <c r="J102" s="9">
        <v>0</v>
      </c>
      <c r="K102" s="9">
        <v>2493.2199999999998</v>
      </c>
      <c r="L102" s="9">
        <v>170408.88</v>
      </c>
      <c r="M102" s="9">
        <v>55</v>
      </c>
      <c r="N102" s="9">
        <v>0</v>
      </c>
      <c r="O102" s="9">
        <v>0</v>
      </c>
      <c r="P102" s="9">
        <v>0</v>
      </c>
      <c r="Q102" s="9">
        <v>0</v>
      </c>
      <c r="R102" s="9">
        <v>296.39999999999998</v>
      </c>
      <c r="S102" s="9">
        <v>85</v>
      </c>
      <c r="T102" s="9">
        <v>0</v>
      </c>
      <c r="U102" s="9">
        <v>0</v>
      </c>
      <c r="V102" s="9">
        <v>16.5</v>
      </c>
      <c r="W102" s="84">
        <v>188</v>
      </c>
      <c r="X102" s="9">
        <v>0</v>
      </c>
      <c r="Y102" s="9">
        <v>35835</v>
      </c>
      <c r="Z102" s="9">
        <v>0</v>
      </c>
      <c r="AA102" s="9">
        <v>9.0299999999999994</v>
      </c>
      <c r="AB102" s="9">
        <v>0</v>
      </c>
      <c r="AC102" s="9">
        <v>39</v>
      </c>
      <c r="AD102" s="9">
        <v>32.4</v>
      </c>
      <c r="AE102" s="9">
        <v>28.8</v>
      </c>
      <c r="AF102" s="9">
        <v>222.8</v>
      </c>
      <c r="AG102" s="9">
        <v>143.19999999999999</v>
      </c>
      <c r="AH102" s="9">
        <v>0</v>
      </c>
      <c r="AI102" s="9">
        <v>0</v>
      </c>
      <c r="AJ102" s="9">
        <v>0</v>
      </c>
      <c r="AK102" s="9">
        <v>188</v>
      </c>
      <c r="AL102" s="9">
        <v>0</v>
      </c>
      <c r="AM102" s="9">
        <v>0</v>
      </c>
      <c r="AN102" s="9"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3334</v>
      </c>
      <c r="AU102" s="9">
        <v>323969.73</v>
      </c>
    </row>
    <row r="103" spans="1:48" x14ac:dyDescent="0.25">
      <c r="A103" s="46" t="s">
        <v>297</v>
      </c>
      <c r="B103" s="9">
        <v>0</v>
      </c>
      <c r="C103" s="9">
        <v>973.34</v>
      </c>
      <c r="D103" s="9">
        <v>400.86</v>
      </c>
      <c r="E103" s="9">
        <v>3373</v>
      </c>
      <c r="F103" s="9">
        <v>0</v>
      </c>
      <c r="G103" s="9">
        <v>5636.8</v>
      </c>
      <c r="H103" s="9">
        <v>1253.19</v>
      </c>
      <c r="I103" s="9">
        <v>0</v>
      </c>
      <c r="J103" s="9">
        <v>0</v>
      </c>
      <c r="K103" s="9">
        <v>2653.24</v>
      </c>
      <c r="L103" s="9">
        <v>83967.039999999994</v>
      </c>
      <c r="M103" s="9">
        <v>20</v>
      </c>
      <c r="N103" s="9">
        <v>0</v>
      </c>
      <c r="O103" s="9">
        <v>0</v>
      </c>
      <c r="P103" s="9">
        <v>0</v>
      </c>
      <c r="Q103" s="9">
        <v>580</v>
      </c>
      <c r="R103" s="9">
        <v>517.5</v>
      </c>
      <c r="S103" s="9">
        <v>0</v>
      </c>
      <c r="T103" s="9">
        <v>0</v>
      </c>
      <c r="U103" s="9">
        <v>0</v>
      </c>
      <c r="V103" s="9">
        <v>1613</v>
      </c>
      <c r="W103" s="9">
        <v>0</v>
      </c>
      <c r="X103" s="9">
        <v>0</v>
      </c>
      <c r="Y103" s="9">
        <v>33643</v>
      </c>
      <c r="Z103" s="9">
        <v>0</v>
      </c>
      <c r="AA103" s="9">
        <v>0</v>
      </c>
      <c r="AB103" s="9">
        <v>145</v>
      </c>
      <c r="AC103" s="9">
        <v>6.75</v>
      </c>
      <c r="AD103" s="9">
        <v>0</v>
      </c>
      <c r="AE103" s="9">
        <v>0</v>
      </c>
      <c r="AF103" s="9">
        <v>40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9"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137136.47</v>
      </c>
    </row>
    <row r="104" spans="1:48" x14ac:dyDescent="0.25">
      <c r="A104" s="46" t="s">
        <v>299</v>
      </c>
      <c r="B104" s="9">
        <v>0</v>
      </c>
      <c r="C104" s="9">
        <v>375</v>
      </c>
      <c r="D104" s="9">
        <v>474.54</v>
      </c>
      <c r="E104" s="9">
        <v>135230.20000000001</v>
      </c>
      <c r="F104" s="9">
        <v>0</v>
      </c>
      <c r="G104" s="9">
        <v>4451.25</v>
      </c>
      <c r="H104" s="9">
        <v>0</v>
      </c>
      <c r="I104" s="9">
        <v>0</v>
      </c>
      <c r="J104" s="9">
        <v>0</v>
      </c>
      <c r="K104" s="9">
        <v>510</v>
      </c>
      <c r="L104" s="9">
        <v>115517.7</v>
      </c>
      <c r="M104" s="9">
        <v>48.6</v>
      </c>
      <c r="N104" s="9">
        <v>0</v>
      </c>
      <c r="O104" s="9">
        <v>0</v>
      </c>
      <c r="P104" s="9">
        <v>0</v>
      </c>
      <c r="Q104" s="9">
        <v>0</v>
      </c>
      <c r="R104" s="9">
        <v>697.45</v>
      </c>
      <c r="S104" s="9">
        <v>143.28</v>
      </c>
      <c r="T104" s="9">
        <v>0</v>
      </c>
      <c r="U104" s="9">
        <v>0</v>
      </c>
      <c r="V104" s="9">
        <v>231.45</v>
      </c>
      <c r="W104" s="9">
        <v>193.4</v>
      </c>
      <c r="X104" s="9">
        <v>113.4</v>
      </c>
      <c r="Y104" s="9">
        <v>36137</v>
      </c>
      <c r="Z104" s="9">
        <v>0</v>
      </c>
      <c r="AA104" s="9">
        <v>256.32</v>
      </c>
      <c r="AB104" s="9">
        <v>302.63</v>
      </c>
      <c r="AC104" s="9">
        <v>226.55</v>
      </c>
      <c r="AD104" s="9">
        <v>100.9</v>
      </c>
      <c r="AE104" s="9">
        <v>181.25</v>
      </c>
      <c r="AF104" s="9">
        <v>491.55</v>
      </c>
      <c r="AG104" s="9">
        <v>243.36</v>
      </c>
      <c r="AH104" s="9">
        <v>0</v>
      </c>
      <c r="AI104" s="9">
        <v>0</v>
      </c>
      <c r="AJ104" s="9">
        <v>0</v>
      </c>
      <c r="AK104" s="9">
        <v>108</v>
      </c>
      <c r="AL104" s="9">
        <v>0</v>
      </c>
      <c r="AM104" s="9">
        <v>0</v>
      </c>
      <c r="AN104" s="9">
        <v>0</v>
      </c>
      <c r="AO104" s="9">
        <v>0</v>
      </c>
      <c r="AP104" s="9">
        <v>181</v>
      </c>
      <c r="AQ104" s="9">
        <v>0</v>
      </c>
      <c r="AR104" s="9">
        <v>0</v>
      </c>
      <c r="AS104" s="9">
        <v>0</v>
      </c>
      <c r="AT104" s="9">
        <v>88.45</v>
      </c>
      <c r="AU104" s="9">
        <v>297535.99</v>
      </c>
    </row>
    <row r="105" spans="1:48" x14ac:dyDescent="0.25">
      <c r="A105" s="46" t="s">
        <v>301</v>
      </c>
      <c r="B105" s="9">
        <v>0</v>
      </c>
      <c r="C105" s="9">
        <v>1366.18</v>
      </c>
      <c r="D105" s="9">
        <v>1033.56</v>
      </c>
      <c r="E105" s="9">
        <v>2164</v>
      </c>
      <c r="F105" s="9">
        <v>0</v>
      </c>
      <c r="G105" s="9">
        <v>6627.32</v>
      </c>
      <c r="H105" s="9">
        <v>1035.21</v>
      </c>
      <c r="I105" s="9">
        <v>0</v>
      </c>
      <c r="J105" s="9">
        <v>0</v>
      </c>
      <c r="K105" s="9">
        <v>2203.3000000000002</v>
      </c>
      <c r="L105" s="9">
        <v>157481.21</v>
      </c>
      <c r="M105" s="9">
        <v>81.3</v>
      </c>
      <c r="N105" s="9">
        <v>0</v>
      </c>
      <c r="O105" s="9">
        <v>0</v>
      </c>
      <c r="P105" s="9">
        <v>0</v>
      </c>
      <c r="Q105" s="9">
        <v>0</v>
      </c>
      <c r="R105" s="9">
        <v>256.72000000000003</v>
      </c>
      <c r="S105" s="9">
        <v>128.1</v>
      </c>
      <c r="T105" s="9">
        <v>0</v>
      </c>
      <c r="U105" s="9">
        <v>0</v>
      </c>
      <c r="V105" s="9">
        <v>177.55</v>
      </c>
      <c r="W105" s="84">
        <v>124.44</v>
      </c>
      <c r="X105" s="9">
        <v>0</v>
      </c>
      <c r="Y105" s="9">
        <v>27298.5</v>
      </c>
      <c r="Z105" s="9">
        <v>0</v>
      </c>
      <c r="AA105" s="9">
        <v>75.34</v>
      </c>
      <c r="AB105" s="9">
        <v>0</v>
      </c>
      <c r="AC105" s="9">
        <v>126.64</v>
      </c>
      <c r="AD105" s="9">
        <v>114.36</v>
      </c>
      <c r="AE105" s="9">
        <v>61</v>
      </c>
      <c r="AF105" s="9">
        <v>132.22</v>
      </c>
      <c r="AG105" s="9">
        <v>75.34</v>
      </c>
      <c r="AH105" s="9">
        <v>0</v>
      </c>
      <c r="AI105" s="9">
        <v>0</v>
      </c>
      <c r="AJ105" s="9">
        <v>0</v>
      </c>
      <c r="AK105" s="9">
        <v>109.8</v>
      </c>
      <c r="AL105" s="9">
        <v>0</v>
      </c>
      <c r="AM105" s="9">
        <v>0</v>
      </c>
      <c r="AN105" s="9"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202476.05</v>
      </c>
    </row>
    <row r="106" spans="1:48" ht="15.75" thickBot="1" x14ac:dyDescent="0.3">
      <c r="A106" s="46" t="s">
        <v>304</v>
      </c>
      <c r="B106" s="9">
        <v>0</v>
      </c>
      <c r="C106" s="9">
        <v>925</v>
      </c>
      <c r="D106" s="9">
        <v>643.61</v>
      </c>
      <c r="E106" s="9">
        <v>0</v>
      </c>
      <c r="F106" s="9">
        <v>0</v>
      </c>
      <c r="G106" s="9">
        <v>9115.08</v>
      </c>
      <c r="H106" s="9">
        <v>1634.85</v>
      </c>
      <c r="I106" s="9">
        <v>0</v>
      </c>
      <c r="J106" s="9">
        <v>0</v>
      </c>
      <c r="K106" s="9">
        <v>5008.33</v>
      </c>
      <c r="L106" s="9">
        <v>146983.51</v>
      </c>
      <c r="M106" s="9">
        <v>13</v>
      </c>
      <c r="N106" s="9">
        <v>0</v>
      </c>
      <c r="O106" s="9">
        <v>0</v>
      </c>
      <c r="P106" s="9">
        <v>0</v>
      </c>
      <c r="Q106" s="9">
        <v>145</v>
      </c>
      <c r="R106" s="9">
        <v>400.9</v>
      </c>
      <c r="S106" s="9">
        <v>0</v>
      </c>
      <c r="T106" s="9">
        <v>0</v>
      </c>
      <c r="U106" s="9">
        <v>0</v>
      </c>
      <c r="V106" s="9">
        <v>94</v>
      </c>
      <c r="W106" s="9">
        <v>0</v>
      </c>
      <c r="X106" s="9">
        <v>0</v>
      </c>
      <c r="Y106" s="9">
        <v>54544.5</v>
      </c>
      <c r="Z106" s="9">
        <v>0</v>
      </c>
      <c r="AA106" s="9">
        <v>0</v>
      </c>
      <c r="AB106" s="9">
        <v>245</v>
      </c>
      <c r="AC106" s="9">
        <v>59.3</v>
      </c>
      <c r="AD106" s="9">
        <v>23.1</v>
      </c>
      <c r="AE106" s="9">
        <v>0</v>
      </c>
      <c r="AF106" s="9">
        <v>186.52</v>
      </c>
      <c r="AG106" s="9">
        <v>0</v>
      </c>
      <c r="AH106" s="9">
        <v>0</v>
      </c>
      <c r="AI106" s="9">
        <v>0</v>
      </c>
      <c r="AJ106" s="9">
        <v>0</v>
      </c>
      <c r="AK106" s="9">
        <v>6.72</v>
      </c>
      <c r="AL106" s="9">
        <v>0</v>
      </c>
      <c r="AM106" s="9">
        <v>0</v>
      </c>
      <c r="AN106" s="9">
        <v>18500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239273.44</v>
      </c>
    </row>
    <row r="107" spans="1:48" ht="15.75" thickTop="1" x14ac:dyDescent="0.25">
      <c r="A107" s="68"/>
      <c r="B107" s="40">
        <f t="shared" ref="B107:AU107" si="7">SUBTOTAL(109,B95:B106)</f>
        <v>0</v>
      </c>
      <c r="C107" s="40">
        <f t="shared" si="7"/>
        <v>12674</v>
      </c>
      <c r="D107" s="40">
        <f t="shared" si="7"/>
        <v>13393.39</v>
      </c>
      <c r="E107" s="40">
        <f t="shared" si="7"/>
        <v>252508</v>
      </c>
      <c r="F107" s="40">
        <f t="shared" si="7"/>
        <v>0</v>
      </c>
      <c r="G107" s="40">
        <f t="shared" si="7"/>
        <v>56242.66</v>
      </c>
      <c r="H107" s="40">
        <f t="shared" si="7"/>
        <v>6818.8799999999992</v>
      </c>
      <c r="I107" s="40">
        <f t="shared" si="7"/>
        <v>0</v>
      </c>
      <c r="J107" s="40">
        <f t="shared" si="7"/>
        <v>0</v>
      </c>
      <c r="K107" s="40">
        <f t="shared" si="7"/>
        <v>46201.350000000006</v>
      </c>
      <c r="L107" s="40">
        <f t="shared" si="7"/>
        <v>1522027.67</v>
      </c>
      <c r="M107" s="40">
        <f t="shared" si="7"/>
        <v>655.69999999999993</v>
      </c>
      <c r="N107" s="40">
        <f t="shared" si="7"/>
        <v>0</v>
      </c>
      <c r="O107" s="40">
        <f t="shared" si="7"/>
        <v>0</v>
      </c>
      <c r="P107" s="40">
        <f t="shared" si="7"/>
        <v>556.25</v>
      </c>
      <c r="Q107" s="40">
        <f t="shared" si="7"/>
        <v>1275</v>
      </c>
      <c r="R107" s="40">
        <f t="shared" si="7"/>
        <v>5347.8499999999995</v>
      </c>
      <c r="S107" s="40">
        <f t="shared" si="7"/>
        <v>869.9</v>
      </c>
      <c r="T107" s="40">
        <f t="shared" si="7"/>
        <v>423.85</v>
      </c>
      <c r="U107" s="40">
        <f t="shared" si="7"/>
        <v>0</v>
      </c>
      <c r="V107" s="40">
        <f t="shared" si="7"/>
        <v>14874.1</v>
      </c>
      <c r="W107" s="40">
        <f t="shared" si="7"/>
        <v>805.44</v>
      </c>
      <c r="X107" s="40">
        <f t="shared" si="7"/>
        <v>113.4</v>
      </c>
      <c r="Y107" s="40">
        <f t="shared" si="7"/>
        <v>508115.25</v>
      </c>
      <c r="Z107" s="40">
        <f t="shared" si="7"/>
        <v>0</v>
      </c>
      <c r="AA107" s="40">
        <f t="shared" si="7"/>
        <v>179689.37999999998</v>
      </c>
      <c r="AB107" s="40">
        <f t="shared" si="7"/>
        <v>9560.8100000000013</v>
      </c>
      <c r="AC107" s="40">
        <f t="shared" si="7"/>
        <v>1010.6899999999999</v>
      </c>
      <c r="AD107" s="40">
        <f t="shared" si="7"/>
        <v>532.62</v>
      </c>
      <c r="AE107" s="40">
        <f t="shared" si="7"/>
        <v>588.61000000000013</v>
      </c>
      <c r="AF107" s="40">
        <f t="shared" si="7"/>
        <v>1927.09</v>
      </c>
      <c r="AG107" s="40">
        <f t="shared" si="7"/>
        <v>863.95</v>
      </c>
      <c r="AH107" s="40">
        <f t="shared" si="7"/>
        <v>0</v>
      </c>
      <c r="AI107" s="40">
        <f t="shared" si="7"/>
        <v>0</v>
      </c>
      <c r="AJ107" s="40">
        <f t="shared" si="7"/>
        <v>0</v>
      </c>
      <c r="AK107" s="40">
        <f t="shared" si="7"/>
        <v>600.20000000000005</v>
      </c>
      <c r="AL107" s="40">
        <f t="shared" si="7"/>
        <v>0</v>
      </c>
      <c r="AM107" s="40">
        <f t="shared" si="7"/>
        <v>0</v>
      </c>
      <c r="AN107" s="40">
        <f t="shared" si="7"/>
        <v>18500</v>
      </c>
      <c r="AO107" s="40">
        <f t="shared" si="7"/>
        <v>0</v>
      </c>
      <c r="AP107" s="40">
        <f t="shared" si="7"/>
        <v>436.64</v>
      </c>
      <c r="AQ107" s="40">
        <f t="shared" si="7"/>
        <v>27.12</v>
      </c>
      <c r="AR107" s="40">
        <f t="shared" si="7"/>
        <v>0</v>
      </c>
      <c r="AS107" s="40">
        <f t="shared" si="7"/>
        <v>0</v>
      </c>
      <c r="AT107" s="40">
        <f t="shared" si="7"/>
        <v>10527.37</v>
      </c>
      <c r="AU107" s="40">
        <f t="shared" si="7"/>
        <v>2688476.1799999997</v>
      </c>
      <c r="AV107" s="14"/>
    </row>
    <row r="108" spans="1:48" x14ac:dyDescent="0.25">
      <c r="A108" s="46" t="s">
        <v>307</v>
      </c>
      <c r="B108" s="9">
        <v>0</v>
      </c>
      <c r="C108" s="9">
        <v>0</v>
      </c>
      <c r="D108" s="9">
        <v>399.9</v>
      </c>
      <c r="E108" s="9">
        <v>0</v>
      </c>
      <c r="F108" s="9">
        <v>0</v>
      </c>
      <c r="G108" s="9">
        <v>0</v>
      </c>
      <c r="H108" s="9">
        <v>5727.5</v>
      </c>
      <c r="I108" s="9">
        <v>210</v>
      </c>
      <c r="J108" s="9">
        <v>0</v>
      </c>
      <c r="K108" s="9">
        <v>602.5</v>
      </c>
      <c r="L108" s="83">
        <v>92533.92</v>
      </c>
      <c r="M108" s="9">
        <v>14.83</v>
      </c>
      <c r="N108" s="9">
        <v>0</v>
      </c>
      <c r="O108" s="9">
        <v>0</v>
      </c>
      <c r="P108" s="9">
        <v>0</v>
      </c>
      <c r="Q108" s="9">
        <v>290</v>
      </c>
      <c r="R108" s="9">
        <v>755.4</v>
      </c>
      <c r="S108" s="9">
        <v>237.23</v>
      </c>
      <c r="T108" s="9">
        <v>0</v>
      </c>
      <c r="U108" s="9">
        <v>0</v>
      </c>
      <c r="V108" s="9">
        <v>114.28</v>
      </c>
      <c r="W108" s="9">
        <v>0</v>
      </c>
      <c r="X108" s="9">
        <v>0</v>
      </c>
      <c r="Y108" s="9">
        <v>30986.52</v>
      </c>
      <c r="Z108" s="9">
        <v>0</v>
      </c>
      <c r="AA108" s="9">
        <v>11000</v>
      </c>
      <c r="AB108" s="9">
        <v>72.03</v>
      </c>
      <c r="AC108" s="9">
        <v>209.75</v>
      </c>
      <c r="AD108" s="9">
        <v>56.76</v>
      </c>
      <c r="AE108" s="9">
        <v>27.86</v>
      </c>
      <c r="AF108" s="9">
        <v>45</v>
      </c>
      <c r="AG108" s="9">
        <v>0</v>
      </c>
      <c r="AH108" s="9">
        <v>0</v>
      </c>
      <c r="AI108" s="9">
        <v>0</v>
      </c>
      <c r="AJ108" s="9">
        <v>937.2</v>
      </c>
      <c r="AK108" s="9">
        <v>0</v>
      </c>
      <c r="AL108" s="9">
        <v>0</v>
      </c>
      <c r="AM108" s="9">
        <v>0</v>
      </c>
      <c r="AN108" s="9">
        <v>0</v>
      </c>
      <c r="AO108" s="9">
        <v>0</v>
      </c>
      <c r="AP108" s="9">
        <v>0.61</v>
      </c>
      <c r="AQ108" s="9">
        <v>0</v>
      </c>
      <c r="AR108" s="9">
        <v>0</v>
      </c>
      <c r="AS108" s="9">
        <v>0</v>
      </c>
      <c r="AT108" s="9">
        <v>0</v>
      </c>
      <c r="AU108" s="9">
        <v>144221.29</v>
      </c>
    </row>
    <row r="109" spans="1:48" x14ac:dyDescent="0.25">
      <c r="A109" s="46" t="s">
        <v>309</v>
      </c>
      <c r="B109" s="9">
        <v>0</v>
      </c>
      <c r="C109" s="9">
        <v>0</v>
      </c>
      <c r="D109" s="9">
        <v>213.6</v>
      </c>
      <c r="E109" s="9">
        <v>4560.68</v>
      </c>
      <c r="F109" s="9">
        <v>0</v>
      </c>
      <c r="G109" s="9">
        <v>1541.43</v>
      </c>
      <c r="H109" s="9">
        <v>0</v>
      </c>
      <c r="I109" s="9">
        <v>0</v>
      </c>
      <c r="J109" s="9">
        <v>0</v>
      </c>
      <c r="K109" s="9">
        <v>1753.5</v>
      </c>
      <c r="L109" s="83">
        <v>86092.55</v>
      </c>
      <c r="M109" s="9">
        <v>13</v>
      </c>
      <c r="N109" s="9">
        <v>0</v>
      </c>
      <c r="O109" s="9">
        <v>0</v>
      </c>
      <c r="P109" s="9">
        <v>0</v>
      </c>
      <c r="Q109" s="9">
        <v>145</v>
      </c>
      <c r="R109" s="9">
        <v>333.8</v>
      </c>
      <c r="S109" s="9">
        <v>112.86</v>
      </c>
      <c r="T109" s="9">
        <v>0</v>
      </c>
      <c r="U109" s="9">
        <v>0</v>
      </c>
      <c r="V109" s="9">
        <v>42</v>
      </c>
      <c r="W109" s="9">
        <v>0</v>
      </c>
      <c r="X109" s="9">
        <v>0</v>
      </c>
      <c r="Y109" s="9">
        <v>26746</v>
      </c>
      <c r="Z109" s="9">
        <v>0</v>
      </c>
      <c r="AA109" s="9">
        <v>0</v>
      </c>
      <c r="AB109" s="9">
        <v>0</v>
      </c>
      <c r="AC109" s="9">
        <v>12</v>
      </c>
      <c r="AD109" s="9">
        <v>46.2</v>
      </c>
      <c r="AE109" s="9">
        <v>0</v>
      </c>
      <c r="AF109" s="9">
        <v>45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9"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5040</v>
      </c>
      <c r="AU109" s="9">
        <v>126697.62</v>
      </c>
    </row>
    <row r="110" spans="1:48" x14ac:dyDescent="0.25">
      <c r="A110" s="46" t="s">
        <v>311</v>
      </c>
      <c r="B110" s="9">
        <v>0</v>
      </c>
      <c r="C110" s="9">
        <v>0</v>
      </c>
      <c r="D110" s="9">
        <v>1618.12</v>
      </c>
      <c r="E110" s="9">
        <v>0</v>
      </c>
      <c r="F110" s="9">
        <v>0</v>
      </c>
      <c r="G110" s="9">
        <v>4719.9799999999996</v>
      </c>
      <c r="H110" s="9">
        <v>0</v>
      </c>
      <c r="I110" s="9">
        <v>0</v>
      </c>
      <c r="J110" s="9">
        <v>0</v>
      </c>
      <c r="K110" s="9">
        <v>1458.25</v>
      </c>
      <c r="L110" s="22">
        <v>115152.06</v>
      </c>
      <c r="M110" s="9">
        <v>98.4</v>
      </c>
      <c r="N110" s="9">
        <v>0</v>
      </c>
      <c r="O110" s="9">
        <v>0</v>
      </c>
      <c r="P110" s="9">
        <v>312</v>
      </c>
      <c r="Q110" s="9">
        <v>241.26</v>
      </c>
      <c r="R110" s="9">
        <v>1016.37</v>
      </c>
      <c r="S110" s="9">
        <v>249.44</v>
      </c>
      <c r="T110" s="9">
        <v>157.38</v>
      </c>
      <c r="U110" s="9">
        <v>0</v>
      </c>
      <c r="V110" s="9">
        <v>497.32</v>
      </c>
      <c r="W110" s="9">
        <v>0</v>
      </c>
      <c r="X110" s="9">
        <v>0</v>
      </c>
      <c r="Y110" s="9">
        <v>95450.3</v>
      </c>
      <c r="Z110" s="9">
        <v>0</v>
      </c>
      <c r="AA110" s="9">
        <v>233.88</v>
      </c>
      <c r="AB110" s="9">
        <v>88.25</v>
      </c>
      <c r="AC110" s="9">
        <v>319.11</v>
      </c>
      <c r="AD110" s="9">
        <v>366.66</v>
      </c>
      <c r="AE110" s="9">
        <v>239.47</v>
      </c>
      <c r="AF110" s="9">
        <v>285.08999999999997</v>
      </c>
      <c r="AG110" s="9">
        <v>6272</v>
      </c>
      <c r="AH110" s="9">
        <v>0</v>
      </c>
      <c r="AI110" s="9">
        <v>0</v>
      </c>
      <c r="AJ110" s="9">
        <v>0</v>
      </c>
      <c r="AK110" s="9">
        <v>243.02</v>
      </c>
      <c r="AL110" s="9">
        <v>0</v>
      </c>
      <c r="AM110" s="9">
        <v>0</v>
      </c>
      <c r="AN110" s="9">
        <v>6120</v>
      </c>
      <c r="AO110" s="9">
        <v>0</v>
      </c>
      <c r="AP110" s="9">
        <v>201.3</v>
      </c>
      <c r="AQ110" s="9">
        <v>0</v>
      </c>
      <c r="AR110" s="9">
        <v>0</v>
      </c>
      <c r="AS110" s="9">
        <v>0</v>
      </c>
      <c r="AT110" s="9">
        <v>28066.91</v>
      </c>
      <c r="AU110" s="9">
        <v>263406.57</v>
      </c>
    </row>
    <row r="111" spans="1:48" x14ac:dyDescent="0.25">
      <c r="A111" s="46" t="s">
        <v>317</v>
      </c>
      <c r="B111" s="9">
        <v>462.5</v>
      </c>
      <c r="C111" s="9">
        <v>818.1</v>
      </c>
      <c r="D111" s="9">
        <v>0</v>
      </c>
      <c r="E111" s="9">
        <v>0</v>
      </c>
      <c r="F111" s="9">
        <v>3418.65</v>
      </c>
      <c r="G111" s="9">
        <v>747.36</v>
      </c>
      <c r="H111" s="9">
        <v>0</v>
      </c>
      <c r="I111" s="9">
        <v>0</v>
      </c>
      <c r="J111" s="9">
        <v>1351</v>
      </c>
      <c r="K111" s="9">
        <v>43738.43</v>
      </c>
      <c r="L111" s="22">
        <v>91.05</v>
      </c>
      <c r="M111" s="9">
        <v>0</v>
      </c>
      <c r="N111" s="9">
        <v>0</v>
      </c>
      <c r="O111" s="9">
        <v>714.5</v>
      </c>
      <c r="P111" s="9">
        <v>482.52</v>
      </c>
      <c r="Q111" s="9">
        <v>392.5</v>
      </c>
      <c r="R111" s="9">
        <v>333</v>
      </c>
      <c r="S111" s="9">
        <v>0</v>
      </c>
      <c r="T111" s="9">
        <v>0</v>
      </c>
      <c r="U111" s="9">
        <v>459.5</v>
      </c>
      <c r="V111" s="9">
        <v>0</v>
      </c>
      <c r="W111" s="9">
        <v>0</v>
      </c>
      <c r="X111" s="9">
        <v>7372</v>
      </c>
      <c r="Y111" s="9">
        <v>0</v>
      </c>
      <c r="Z111" s="9">
        <v>130.5</v>
      </c>
      <c r="AA111" s="9">
        <v>244.75</v>
      </c>
      <c r="AB111" s="9">
        <v>218.25</v>
      </c>
      <c r="AC111" s="9">
        <v>100.8</v>
      </c>
      <c r="AD111" s="9">
        <v>103.75</v>
      </c>
      <c r="AE111" s="9">
        <v>278.85000000000002</v>
      </c>
      <c r="AF111" s="9">
        <v>198.4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9">
        <v>0</v>
      </c>
      <c r="AO111" s="9">
        <v>87.25</v>
      </c>
      <c r="AP111" s="9">
        <v>0</v>
      </c>
      <c r="AQ111" s="9">
        <v>0</v>
      </c>
      <c r="AR111" s="9">
        <v>0</v>
      </c>
      <c r="AS111" s="9">
        <v>735</v>
      </c>
      <c r="AT111" s="9">
        <v>62478.66</v>
      </c>
      <c r="AU111" s="9">
        <v>124957.32</v>
      </c>
    </row>
    <row r="112" spans="1:48" x14ac:dyDescent="0.25">
      <c r="A112" s="46" t="s">
        <v>457</v>
      </c>
      <c r="B112" s="9">
        <v>0</v>
      </c>
      <c r="C112" s="9">
        <v>0</v>
      </c>
      <c r="D112" s="9">
        <v>0</v>
      </c>
      <c r="E112" s="9">
        <v>0</v>
      </c>
      <c r="F112" s="9">
        <v>0</v>
      </c>
      <c r="G112" s="9">
        <v>3646.75</v>
      </c>
      <c r="H112" s="9">
        <v>154.5</v>
      </c>
      <c r="I112" s="9">
        <v>0</v>
      </c>
      <c r="J112" s="9">
        <v>0</v>
      </c>
      <c r="K112" s="9">
        <v>715</v>
      </c>
      <c r="L112" s="22">
        <v>32729.759999999998</v>
      </c>
      <c r="M112" s="9">
        <v>16.25</v>
      </c>
      <c r="N112" s="9">
        <v>0</v>
      </c>
      <c r="O112" s="9">
        <v>0</v>
      </c>
      <c r="P112" s="9">
        <v>630</v>
      </c>
      <c r="Q112" s="9">
        <v>125</v>
      </c>
      <c r="R112" s="9">
        <v>527.5</v>
      </c>
      <c r="S112" s="9">
        <v>0</v>
      </c>
      <c r="T112" s="9">
        <v>0</v>
      </c>
      <c r="U112" s="9">
        <v>1000</v>
      </c>
      <c r="V112" s="9">
        <v>78.75</v>
      </c>
      <c r="W112" s="9">
        <v>0</v>
      </c>
      <c r="X112" s="9">
        <v>0</v>
      </c>
      <c r="Y112" s="9">
        <v>12600</v>
      </c>
      <c r="Z112" s="9">
        <v>0</v>
      </c>
      <c r="AA112" s="9">
        <v>0</v>
      </c>
      <c r="AB112" s="9">
        <v>92.5</v>
      </c>
      <c r="AC112" s="9">
        <v>22.5</v>
      </c>
      <c r="AD112" s="9">
        <v>0</v>
      </c>
      <c r="AE112" s="9">
        <v>0</v>
      </c>
      <c r="AF112" s="9">
        <v>56.25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9">
        <v>0</v>
      </c>
      <c r="AN112" s="9">
        <v>0</v>
      </c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52394.76</v>
      </c>
    </row>
    <row r="113" spans="1:47" x14ac:dyDescent="0.25">
      <c r="A113" s="46" t="s">
        <v>460</v>
      </c>
      <c r="B113" s="9">
        <v>0</v>
      </c>
      <c r="C113" s="9">
        <v>231.25</v>
      </c>
      <c r="D113" s="9">
        <v>0</v>
      </c>
      <c r="E113" s="9">
        <v>5766.32</v>
      </c>
      <c r="F113" s="9">
        <v>0</v>
      </c>
      <c r="G113" s="9">
        <v>467.5</v>
      </c>
      <c r="H113" s="9">
        <v>0</v>
      </c>
      <c r="I113" s="9">
        <v>0</v>
      </c>
      <c r="J113" s="9">
        <v>0</v>
      </c>
      <c r="K113" s="9">
        <v>155</v>
      </c>
      <c r="L113" s="22">
        <v>65459.519999999997</v>
      </c>
      <c r="M113" s="9">
        <v>15.6</v>
      </c>
      <c r="N113" s="9">
        <v>0</v>
      </c>
      <c r="O113" s="9">
        <v>0</v>
      </c>
      <c r="P113" s="9">
        <v>0</v>
      </c>
      <c r="Q113" s="9">
        <v>0</v>
      </c>
      <c r="R113" s="9">
        <v>152</v>
      </c>
      <c r="S113" s="9">
        <v>0</v>
      </c>
      <c r="T113" s="9">
        <v>0</v>
      </c>
      <c r="U113" s="9">
        <v>0</v>
      </c>
      <c r="V113" s="9">
        <v>1875.6</v>
      </c>
      <c r="W113" s="9">
        <v>0</v>
      </c>
      <c r="X113" s="9">
        <v>0</v>
      </c>
      <c r="Y113" s="9">
        <v>8202.5</v>
      </c>
      <c r="Z113" s="9">
        <v>0</v>
      </c>
      <c r="AA113" s="9">
        <v>0</v>
      </c>
      <c r="AB113" s="9">
        <v>0</v>
      </c>
      <c r="AC113" s="9">
        <v>36</v>
      </c>
      <c r="AD113" s="9">
        <v>0</v>
      </c>
      <c r="AE113" s="9">
        <v>0</v>
      </c>
      <c r="AF113" s="9">
        <v>51.6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9"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1233</v>
      </c>
      <c r="AU113" s="9">
        <v>83645.89</v>
      </c>
    </row>
    <row r="114" spans="1:47" x14ac:dyDescent="0.25">
      <c r="A114" s="46" t="s">
        <v>462</v>
      </c>
      <c r="B114" s="9">
        <v>0</v>
      </c>
      <c r="C114" s="9">
        <v>462.5</v>
      </c>
      <c r="D114" s="9">
        <v>139941.82</v>
      </c>
      <c r="E114" s="9">
        <v>9187.5</v>
      </c>
      <c r="F114" s="9">
        <v>0</v>
      </c>
      <c r="G114" s="9">
        <v>6160.39</v>
      </c>
      <c r="H114" s="9">
        <v>918.63</v>
      </c>
      <c r="I114" s="9">
        <v>0</v>
      </c>
      <c r="J114" s="9">
        <v>0</v>
      </c>
      <c r="K114" s="9">
        <v>1654.5</v>
      </c>
      <c r="L114" s="22">
        <v>94918.63</v>
      </c>
      <c r="M114" s="9">
        <v>0</v>
      </c>
      <c r="N114" s="9">
        <v>0</v>
      </c>
      <c r="O114" s="9">
        <v>0</v>
      </c>
      <c r="P114" s="9">
        <v>0</v>
      </c>
      <c r="Q114" s="9">
        <v>241.26</v>
      </c>
      <c r="R114" s="9">
        <v>240</v>
      </c>
      <c r="S114" s="9">
        <v>0</v>
      </c>
      <c r="T114" s="9">
        <v>0</v>
      </c>
      <c r="U114" s="9">
        <v>0</v>
      </c>
      <c r="V114" s="9">
        <v>5400</v>
      </c>
      <c r="W114" s="9">
        <v>0</v>
      </c>
      <c r="X114" s="9">
        <v>0</v>
      </c>
      <c r="Y114" s="9">
        <v>20612</v>
      </c>
      <c r="Z114" s="9">
        <v>0</v>
      </c>
      <c r="AA114" s="9">
        <v>0</v>
      </c>
      <c r="AB114" s="9">
        <v>183.76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9"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2955</v>
      </c>
      <c r="AU114" s="9">
        <v>282875.99</v>
      </c>
    </row>
    <row r="115" spans="1:47" x14ac:dyDescent="0.25">
      <c r="A115" s="46" t="s">
        <v>464</v>
      </c>
      <c r="B115" s="9">
        <v>369</v>
      </c>
      <c r="C115" s="9">
        <v>0</v>
      </c>
      <c r="D115" s="9">
        <v>1590</v>
      </c>
      <c r="E115" s="9">
        <v>798</v>
      </c>
      <c r="F115" s="9">
        <v>0</v>
      </c>
      <c r="G115" s="9">
        <v>3389.5</v>
      </c>
      <c r="H115" s="9">
        <v>1073.1300000000001</v>
      </c>
      <c r="I115" s="9">
        <v>0</v>
      </c>
      <c r="J115" s="9">
        <v>0</v>
      </c>
      <c r="K115" s="9">
        <v>1301</v>
      </c>
      <c r="L115" s="22">
        <v>127485.18</v>
      </c>
      <c r="M115" s="9">
        <v>30.6</v>
      </c>
      <c r="N115" s="9">
        <v>52.5</v>
      </c>
      <c r="O115" s="9">
        <v>0</v>
      </c>
      <c r="P115" s="9">
        <v>282.51</v>
      </c>
      <c r="Q115" s="9">
        <v>0</v>
      </c>
      <c r="R115" s="9">
        <v>574.95000000000005</v>
      </c>
      <c r="S115" s="9">
        <v>0</v>
      </c>
      <c r="T115" s="9">
        <v>0</v>
      </c>
      <c r="U115" s="9">
        <v>0</v>
      </c>
      <c r="V115" s="9">
        <v>148.05000000000001</v>
      </c>
      <c r="W115" s="9">
        <v>0</v>
      </c>
      <c r="X115" s="9">
        <v>0</v>
      </c>
      <c r="Y115" s="9">
        <v>20612</v>
      </c>
      <c r="Z115" s="9">
        <v>0</v>
      </c>
      <c r="AA115" s="9">
        <v>0</v>
      </c>
      <c r="AB115" s="9">
        <v>5027.5</v>
      </c>
      <c r="AC115" s="9">
        <v>70.5</v>
      </c>
      <c r="AD115" s="9">
        <v>0</v>
      </c>
      <c r="AE115" s="9">
        <v>0</v>
      </c>
      <c r="AF115" s="9">
        <v>101.1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9"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1189</v>
      </c>
      <c r="AU115" s="9">
        <v>164094.51999999999</v>
      </c>
    </row>
    <row r="116" spans="1:47" x14ac:dyDescent="0.25">
      <c r="A116" s="46" t="s">
        <v>467</v>
      </c>
      <c r="B116" s="9">
        <v>231.25</v>
      </c>
      <c r="C116" s="9">
        <v>0</v>
      </c>
      <c r="D116" s="9">
        <v>7560</v>
      </c>
      <c r="E116" s="9">
        <v>114280</v>
      </c>
      <c r="F116" s="9">
        <v>0</v>
      </c>
      <c r="G116" s="9">
        <v>5399.25</v>
      </c>
      <c r="H116" s="9">
        <v>216.25</v>
      </c>
      <c r="I116" s="9">
        <v>0</v>
      </c>
      <c r="J116" s="9">
        <v>0</v>
      </c>
      <c r="K116" s="9">
        <v>1432</v>
      </c>
      <c r="L116" s="22" t="s">
        <v>468</v>
      </c>
      <c r="M116" s="9">
        <v>16.25</v>
      </c>
      <c r="N116" s="9">
        <v>52.5</v>
      </c>
      <c r="O116" s="9">
        <v>0</v>
      </c>
      <c r="P116" s="9">
        <v>1025.5</v>
      </c>
      <c r="Q116" s="9">
        <v>0</v>
      </c>
      <c r="R116" s="9">
        <v>1016.25</v>
      </c>
      <c r="S116" s="9">
        <v>0</v>
      </c>
      <c r="T116" s="9">
        <v>0</v>
      </c>
      <c r="U116" s="9">
        <v>0</v>
      </c>
      <c r="V116" s="9">
        <v>78.73</v>
      </c>
      <c r="W116" s="9">
        <v>0</v>
      </c>
      <c r="X116" s="9">
        <v>0</v>
      </c>
      <c r="Y116" s="9">
        <v>21844</v>
      </c>
      <c r="Z116" s="9">
        <v>0</v>
      </c>
      <c r="AA116" s="9">
        <v>0</v>
      </c>
      <c r="AB116" s="9">
        <v>333.75</v>
      </c>
      <c r="AC116" s="9">
        <v>50</v>
      </c>
      <c r="AD116" s="9">
        <v>0</v>
      </c>
      <c r="AE116" s="9">
        <v>0</v>
      </c>
      <c r="AF116" s="9">
        <v>53.75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9"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339058.12</v>
      </c>
    </row>
    <row r="117" spans="1:47" x14ac:dyDescent="0.25">
      <c r="A117" s="46" t="s">
        <v>470</v>
      </c>
      <c r="B117" s="9">
        <v>231.25</v>
      </c>
      <c r="C117" s="9">
        <v>0</v>
      </c>
      <c r="D117" s="9">
        <v>90</v>
      </c>
      <c r="E117" s="9">
        <v>68544.5</v>
      </c>
      <c r="F117" s="9">
        <v>0</v>
      </c>
      <c r="G117" s="9">
        <v>4855.5</v>
      </c>
      <c r="H117" s="9">
        <v>887.49</v>
      </c>
      <c r="I117" s="9">
        <v>0</v>
      </c>
      <c r="J117" s="9">
        <v>0</v>
      </c>
      <c r="K117" s="9">
        <v>1468.1</v>
      </c>
      <c r="L117" s="22" t="s">
        <v>472</v>
      </c>
      <c r="M117" s="9">
        <v>16.25</v>
      </c>
      <c r="N117" s="9">
        <v>0</v>
      </c>
      <c r="O117" s="9">
        <v>0</v>
      </c>
      <c r="P117" s="9">
        <v>1025.5</v>
      </c>
      <c r="Q117" s="9">
        <v>0</v>
      </c>
      <c r="R117" s="9">
        <v>377</v>
      </c>
      <c r="S117" s="9">
        <v>0</v>
      </c>
      <c r="T117" s="9">
        <v>0</v>
      </c>
      <c r="U117" s="9">
        <v>0</v>
      </c>
      <c r="V117" s="9">
        <v>78.75</v>
      </c>
      <c r="W117" s="9">
        <v>0</v>
      </c>
      <c r="X117" s="9">
        <v>0</v>
      </c>
      <c r="Y117" s="9">
        <v>41306</v>
      </c>
      <c r="Z117" s="9">
        <v>0</v>
      </c>
      <c r="AA117" s="9">
        <v>0</v>
      </c>
      <c r="AB117" s="9">
        <v>212.5</v>
      </c>
      <c r="AC117" s="9">
        <v>37.5</v>
      </c>
      <c r="AD117" s="9">
        <v>0</v>
      </c>
      <c r="AE117" s="9">
        <v>0</v>
      </c>
      <c r="AF117" s="9">
        <v>53.75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9"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352559.15</v>
      </c>
    </row>
    <row r="118" spans="1:47" x14ac:dyDescent="0.25">
      <c r="A118" s="46" t="s">
        <v>474</v>
      </c>
      <c r="B118" s="9">
        <v>0</v>
      </c>
      <c r="C118" s="9">
        <v>0</v>
      </c>
      <c r="D118" s="9">
        <v>116.25</v>
      </c>
      <c r="E118" s="9">
        <v>1604</v>
      </c>
      <c r="F118" s="9">
        <v>0</v>
      </c>
      <c r="G118" s="9">
        <v>3450.25</v>
      </c>
      <c r="H118" s="9">
        <v>216.25</v>
      </c>
      <c r="I118" s="9">
        <v>0</v>
      </c>
      <c r="J118" s="9">
        <v>0</v>
      </c>
      <c r="K118" s="9">
        <v>675.5</v>
      </c>
      <c r="L118" s="22" t="s">
        <v>476</v>
      </c>
      <c r="M118" s="9">
        <v>16.25</v>
      </c>
      <c r="N118" s="9">
        <v>52.5</v>
      </c>
      <c r="O118" s="9">
        <v>0</v>
      </c>
      <c r="P118" s="9">
        <v>650</v>
      </c>
      <c r="Q118" s="9">
        <v>250</v>
      </c>
      <c r="R118" s="9">
        <v>174.15</v>
      </c>
      <c r="S118" s="9">
        <v>0</v>
      </c>
      <c r="T118" s="9">
        <v>313.75</v>
      </c>
      <c r="U118" s="9">
        <v>0</v>
      </c>
      <c r="V118" s="9">
        <v>78.75</v>
      </c>
      <c r="W118" s="9">
        <v>0</v>
      </c>
      <c r="X118" s="9">
        <v>0</v>
      </c>
      <c r="Y118" s="9">
        <v>56314</v>
      </c>
      <c r="Z118" s="9">
        <v>0</v>
      </c>
      <c r="AA118" s="9">
        <v>0</v>
      </c>
      <c r="AB118" s="9">
        <v>75</v>
      </c>
      <c r="AC118" s="9">
        <v>37.5</v>
      </c>
      <c r="AD118" s="9">
        <v>0</v>
      </c>
      <c r="AE118" s="9">
        <v>0</v>
      </c>
      <c r="AF118" s="9">
        <v>53.75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9"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50</v>
      </c>
      <c r="AT118" s="9">
        <v>0</v>
      </c>
      <c r="AU118" s="9">
        <v>234854.98</v>
      </c>
    </row>
    <row r="119" spans="1:47" x14ac:dyDescent="0.25">
      <c r="A119" s="46" t="s">
        <v>478</v>
      </c>
      <c r="B119" s="9">
        <v>0</v>
      </c>
      <c r="C119" s="9">
        <v>693.75</v>
      </c>
      <c r="D119" s="9">
        <v>0</v>
      </c>
      <c r="E119" s="9">
        <v>1430</v>
      </c>
      <c r="F119" s="9">
        <v>0</v>
      </c>
      <c r="G119" s="9">
        <v>3922</v>
      </c>
      <c r="H119" s="9">
        <v>961.88</v>
      </c>
      <c r="I119" s="9">
        <v>0</v>
      </c>
      <c r="J119" s="9">
        <v>0</v>
      </c>
      <c r="K119" s="9">
        <v>2514.5</v>
      </c>
      <c r="L119" s="22">
        <v>159710.57999999999</v>
      </c>
      <c r="M119" s="9">
        <v>16.25</v>
      </c>
      <c r="N119" s="9">
        <v>52.5</v>
      </c>
      <c r="O119" s="9">
        <v>0</v>
      </c>
      <c r="P119" s="9">
        <v>377</v>
      </c>
      <c r="Q119" s="9">
        <v>0</v>
      </c>
      <c r="R119" s="9">
        <v>369.5</v>
      </c>
      <c r="S119" s="9">
        <v>0</v>
      </c>
      <c r="T119" s="9">
        <v>116.25</v>
      </c>
      <c r="U119" s="9">
        <v>0</v>
      </c>
      <c r="V119" s="9">
        <v>78.75</v>
      </c>
      <c r="W119" s="9">
        <v>0</v>
      </c>
      <c r="X119" s="9">
        <v>0</v>
      </c>
      <c r="Y119" s="9">
        <v>53512</v>
      </c>
      <c r="Z119" s="9">
        <v>0</v>
      </c>
      <c r="AA119" s="9">
        <v>0</v>
      </c>
      <c r="AB119" s="9">
        <v>938.76</v>
      </c>
      <c r="AC119" s="9">
        <v>43.8</v>
      </c>
      <c r="AD119" s="9">
        <v>0</v>
      </c>
      <c r="AE119" s="9">
        <v>0</v>
      </c>
      <c r="AF119" s="9">
        <v>53.75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9"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f>+(Tabla3[[#This Row],[ 0810909000]]+Tabla3[[#This Row],[ 0810905400]]+Tabla3[[#This Row],[ 0810905100]]+Tabla3[[#This Row],[ 0810904000]]+Tabla3[[#This Row],[ 0810903000]]+Tabla3[[#This Row],[ 0810902000]]+Tabla3[[#This Row],[ 0810500000]]+Tabla3[[#This Row],[ 0810100000]]+Tabla3[[#This Row],[ 0809400000]]+Tabla3[[#This Row],[ 0809300000]]+Tabla3[[#This Row],[ 0809290000]]+Tabla3[[#This Row],[ 0809210000]]+Tabla3[[#This Row],[ 0809100000]]+Tabla3[[#This Row],[ 0808300000]]+Tabla3[[#This Row],[ 0808100000]]+Tabla3[[#This Row],[ 0807200000]]+Tabla3[[#This Row],[ 0807190000]]+Tabla3[[#This Row],[ 0807110000]]+Tabla3[[#This Row],[ 0806200000]]+Tabla3[[#This Row],[ 0806100000]]+Tabla3[[#This Row],[ 0805900000]]+Tabla3[[#This Row],[ 0805500000]]+Tabla3[[#This Row],[ 0805400000]]+Tabla3[[#This Row],[ 0805200000]]+Tabla3[[#This Row],[ 0805100000]]+Tabla3[[#This Row],[ 0804502000]]+Tabla3[[#This Row],[ 0804501000]]+Tabla3[[#This Row],[ 0804400000]]+Tabla3[[#This Row],[ 0804300000]]+Tabla3[[#This Row],[ 0804200000]]+Tabla3[[#This Row],[ 0804100000]]+Tabla3[[#This Row],[ 0803909000]]+Tabla3[[#This Row],[ 0803901200]]+Tabla3[[#This Row],[ 0803901100]]+Tabla3[[#This Row],[ 0803100000]]+Tabla3[[#This Row],[ 0802900000]]+Tabla3[[#This Row],[ 0802620000]]+Tabla3[[#This Row],[ 0802520000]]+Tabla3[[#This Row],[ 0802320000]]+Tabla3[[#This Row],[ 0802120000]]+Tabla3[[#This Row],[ 0802110000]]+Tabla3[[#This Row],[ 0801320000]]+Tabla3[[#This Row],[ 0801310000]]+Tabla3[[#This Row],[ 0801220000]]+Tabla3[[#This Row],[ 0801120000]])</f>
        <v>224791.27</v>
      </c>
    </row>
    <row r="120" spans="1:47" x14ac:dyDescent="0.25">
      <c r="A120" s="46"/>
      <c r="B120" s="40">
        <f>SUBTOTAL(109,B108:B119)</f>
        <v>1294</v>
      </c>
      <c r="C120" s="40">
        <f t="shared" ref="C120:AU120" si="8">SUBTOTAL(109,C108:C119)</f>
        <v>2205.6</v>
      </c>
      <c r="D120" s="40">
        <f t="shared" si="8"/>
        <v>151529.69</v>
      </c>
      <c r="E120" s="40">
        <f t="shared" si="8"/>
        <v>206171</v>
      </c>
      <c r="F120" s="40">
        <f t="shared" si="8"/>
        <v>3418.65</v>
      </c>
      <c r="G120" s="40">
        <f t="shared" si="8"/>
        <v>38299.910000000003</v>
      </c>
      <c r="H120" s="40">
        <f t="shared" si="8"/>
        <v>10155.629999999999</v>
      </c>
      <c r="I120" s="40">
        <f t="shared" si="8"/>
        <v>210</v>
      </c>
      <c r="J120" s="40">
        <f t="shared" si="8"/>
        <v>1351</v>
      </c>
      <c r="K120" s="40">
        <f t="shared" si="8"/>
        <v>57468.28</v>
      </c>
      <c r="L120" s="40">
        <f t="shared" si="8"/>
        <v>774173.25</v>
      </c>
      <c r="M120" s="40">
        <f t="shared" si="8"/>
        <v>253.68</v>
      </c>
      <c r="N120" s="40">
        <f t="shared" si="8"/>
        <v>210</v>
      </c>
      <c r="O120" s="40">
        <f t="shared" si="8"/>
        <v>714.5</v>
      </c>
      <c r="P120" s="40">
        <f t="shared" si="8"/>
        <v>4785.03</v>
      </c>
      <c r="Q120" s="40">
        <f t="shared" si="8"/>
        <v>1685.02</v>
      </c>
      <c r="R120" s="40">
        <f t="shared" si="8"/>
        <v>5869.92</v>
      </c>
      <c r="S120" s="40">
        <f t="shared" si="8"/>
        <v>599.53</v>
      </c>
      <c r="T120" s="40">
        <f t="shared" si="8"/>
        <v>587.38</v>
      </c>
      <c r="U120" s="40">
        <f t="shared" si="8"/>
        <v>1459.5</v>
      </c>
      <c r="V120" s="40">
        <f t="shared" si="8"/>
        <v>8470.98</v>
      </c>
      <c r="W120" s="40">
        <f t="shared" si="8"/>
        <v>0</v>
      </c>
      <c r="X120" s="40">
        <f t="shared" si="8"/>
        <v>7372</v>
      </c>
      <c r="Y120" s="40">
        <f t="shared" si="8"/>
        <v>388185.32</v>
      </c>
      <c r="Z120" s="40">
        <f t="shared" si="8"/>
        <v>130.5</v>
      </c>
      <c r="AA120" s="40">
        <f t="shared" si="8"/>
        <v>11478.63</v>
      </c>
      <c r="AB120" s="40">
        <f t="shared" si="8"/>
        <v>7242.3</v>
      </c>
      <c r="AC120" s="40">
        <f t="shared" si="8"/>
        <v>939.45999999999992</v>
      </c>
      <c r="AD120" s="40">
        <f t="shared" si="8"/>
        <v>573.37</v>
      </c>
      <c r="AE120" s="40">
        <f t="shared" si="8"/>
        <v>546.18000000000006</v>
      </c>
      <c r="AF120" s="40">
        <f t="shared" si="8"/>
        <v>997.44</v>
      </c>
      <c r="AG120" s="40">
        <f t="shared" si="8"/>
        <v>6272</v>
      </c>
      <c r="AH120" s="40">
        <f t="shared" si="8"/>
        <v>0</v>
      </c>
      <c r="AI120" s="40">
        <f t="shared" si="8"/>
        <v>0</v>
      </c>
      <c r="AJ120" s="40">
        <f t="shared" si="8"/>
        <v>937.2</v>
      </c>
      <c r="AK120" s="40">
        <f t="shared" si="8"/>
        <v>243.02</v>
      </c>
      <c r="AL120" s="40">
        <f t="shared" si="8"/>
        <v>0</v>
      </c>
      <c r="AM120" s="40">
        <f t="shared" si="8"/>
        <v>0</v>
      </c>
      <c r="AN120" s="40">
        <f t="shared" si="8"/>
        <v>6120</v>
      </c>
      <c r="AO120" s="40">
        <f t="shared" si="8"/>
        <v>87.25</v>
      </c>
      <c r="AP120" s="40">
        <f t="shared" si="8"/>
        <v>201.91000000000003</v>
      </c>
      <c r="AQ120" s="40">
        <f t="shared" si="8"/>
        <v>0</v>
      </c>
      <c r="AR120" s="40">
        <f t="shared" si="8"/>
        <v>0</v>
      </c>
      <c r="AS120" s="40">
        <f t="shared" si="8"/>
        <v>785</v>
      </c>
      <c r="AT120" s="40">
        <f t="shared" si="8"/>
        <v>100962.57</v>
      </c>
      <c r="AU120" s="40">
        <f t="shared" si="8"/>
        <v>2393557.48</v>
      </c>
    </row>
    <row r="121" spans="1:47" x14ac:dyDescent="0.25">
      <c r="A121" s="46" t="s">
        <v>479</v>
      </c>
      <c r="B121" s="9">
        <v>0</v>
      </c>
      <c r="C121" s="9">
        <v>0</v>
      </c>
      <c r="D121" s="9">
        <v>90</v>
      </c>
      <c r="E121" s="9">
        <v>1525.5</v>
      </c>
      <c r="F121" s="9">
        <v>0</v>
      </c>
      <c r="G121" s="9">
        <v>5574.75</v>
      </c>
      <c r="H121" s="9">
        <v>887.49</v>
      </c>
      <c r="I121" s="9">
        <v>0</v>
      </c>
      <c r="J121" s="9">
        <v>0</v>
      </c>
      <c r="K121" s="9">
        <v>1739.25</v>
      </c>
      <c r="L121" s="9">
        <v>109126.2</v>
      </c>
      <c r="M121" s="9">
        <v>0</v>
      </c>
      <c r="N121" s="9">
        <v>0</v>
      </c>
      <c r="O121" s="9">
        <v>0</v>
      </c>
      <c r="P121" s="9">
        <v>659.75</v>
      </c>
      <c r="Q121" s="9">
        <v>375</v>
      </c>
      <c r="R121" s="9">
        <v>860.25</v>
      </c>
      <c r="S121" s="9">
        <v>67.38</v>
      </c>
      <c r="T121" s="9">
        <v>529.5</v>
      </c>
      <c r="U121" s="9">
        <v>0</v>
      </c>
      <c r="V121" s="9">
        <v>78</v>
      </c>
      <c r="W121" s="9">
        <v>0</v>
      </c>
      <c r="X121" s="9">
        <v>0</v>
      </c>
      <c r="Y121" s="9">
        <v>26570.25</v>
      </c>
      <c r="Z121" s="9">
        <v>0</v>
      </c>
      <c r="AA121" s="9">
        <v>0</v>
      </c>
      <c r="AB121" s="9">
        <v>5614.99</v>
      </c>
      <c r="AC121" s="9">
        <v>4</v>
      </c>
      <c r="AD121" s="9">
        <v>0</v>
      </c>
      <c r="AE121" s="9">
        <v>18</v>
      </c>
      <c r="AF121" s="9">
        <v>102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9"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f>+(Tabla3[[#This Row],[ 0810909000]]+Tabla3[[#This Row],[ 0810905400]]+Tabla3[[#This Row],[ 0810905100]]+Tabla3[[#This Row],[ 0810904000]]+Tabla3[[#This Row],[ 0810903000]]+Tabla3[[#This Row],[ 0810902000]]+Tabla3[[#This Row],[ 0810500000]]+Tabla3[[#This Row],[ 0810100000]]+Tabla3[[#This Row],[ 0809400000]]+Tabla3[[#This Row],[ 0809300000]]+Tabla3[[#This Row],[ 0809290000]]+Tabla3[[#This Row],[ 0809210000]]+Tabla3[[#This Row],[ 0809100000]]+Tabla3[[#This Row],[ 0808300000]]+Tabla3[[#This Row],[ 0808100000]]+Tabla3[[#This Row],[ 0807200000]]+Tabla3[[#This Row],[ 0807190000]]+Tabla3[[#This Row],[ 0807110000]]+Tabla3[[#This Row],[ 0806200000]]+Tabla3[[#This Row],[ 0806100000]]+Tabla3[[#This Row],[ 0805900000]]+Tabla3[[#This Row],[ 0805500000]]+Tabla3[[#This Row],[ 0805400000]]+Tabla3[[#This Row],[ 0805200000]]+Tabla3[[#This Row],[ 0805100000]]+Tabla3[[#This Row],[ 0804502000]]+Tabla3[[#This Row],[ 0804501000]]+Tabla3[[#This Row],[ 0804400000]]+Tabla3[[#This Row],[ 0804300000]]+Tabla3[[#This Row],[ 0804200000]]+Tabla3[[#This Row],[ 0804100000]]+Tabla3[[#This Row],[ 0803909000]]+Tabla3[[#This Row],[ 0803901200]]+Tabla3[[#This Row],[ 0803901100]]+Tabla3[[#This Row],[ 0803100000]]+Tabla3[[#This Row],[ 0802900000]]+Tabla3[[#This Row],[ 0802620000]]+Tabla3[[#This Row],[ 0802520000]]+Tabla3[[#This Row],[ 0802320000]]+Tabla3[[#This Row],[ 0802120000]]+Tabla3[[#This Row],[ 0802110000]]+Tabla3[[#This Row],[ 0801320000]]+Tabla3[[#This Row],[ 0801310000]]+Tabla3[[#This Row],[ 0801220000]]+Tabla3[[#This Row],[ 0801120000]])</f>
        <v>153822.31</v>
      </c>
    </row>
    <row r="122" spans="1:47" x14ac:dyDescent="0.25">
      <c r="A122" s="46" t="s">
        <v>480</v>
      </c>
      <c r="B122" s="102">
        <v>0</v>
      </c>
      <c r="C122" s="102">
        <v>0</v>
      </c>
      <c r="D122" s="102">
        <v>90</v>
      </c>
      <c r="E122" s="102">
        <v>4744</v>
      </c>
      <c r="F122" s="102">
        <v>0</v>
      </c>
      <c r="G122" s="102">
        <v>3946.75</v>
      </c>
      <c r="H122" s="102">
        <v>887.49</v>
      </c>
      <c r="I122" s="102">
        <v>0</v>
      </c>
      <c r="J122" s="102">
        <v>0</v>
      </c>
      <c r="K122" s="102">
        <v>1484.5</v>
      </c>
      <c r="L122" s="102">
        <v>139783.18</v>
      </c>
      <c r="M122" s="102">
        <v>32.5</v>
      </c>
      <c r="N122" s="102">
        <v>105</v>
      </c>
      <c r="O122" s="102">
        <v>0</v>
      </c>
      <c r="P122" s="102">
        <v>0</v>
      </c>
      <c r="Q122" s="102">
        <v>0</v>
      </c>
      <c r="R122" s="102">
        <v>380.2</v>
      </c>
      <c r="S122" s="102">
        <v>0</v>
      </c>
      <c r="T122" s="102">
        <v>0</v>
      </c>
      <c r="U122" s="102">
        <v>0</v>
      </c>
      <c r="V122" s="102">
        <v>105</v>
      </c>
      <c r="W122" s="102">
        <v>0</v>
      </c>
      <c r="X122" s="102">
        <v>0</v>
      </c>
      <c r="Y122" s="102">
        <v>114423</v>
      </c>
      <c r="Z122" s="102">
        <v>29.1</v>
      </c>
      <c r="AA122" s="102">
        <v>0</v>
      </c>
      <c r="AB122" s="102">
        <v>11.16</v>
      </c>
      <c r="AC122" s="102">
        <v>37.5</v>
      </c>
      <c r="AD122" s="102">
        <v>0</v>
      </c>
      <c r="AE122" s="102">
        <v>0</v>
      </c>
      <c r="AF122" s="102">
        <v>215</v>
      </c>
      <c r="AG122" s="102">
        <v>60</v>
      </c>
      <c r="AH122" s="102">
        <v>0</v>
      </c>
      <c r="AI122" s="102">
        <v>0</v>
      </c>
      <c r="AJ122" s="102">
        <v>0</v>
      </c>
      <c r="AK122" s="102">
        <v>0</v>
      </c>
      <c r="AL122" s="102">
        <v>0</v>
      </c>
      <c r="AM122" s="102">
        <v>0</v>
      </c>
      <c r="AN122" s="102">
        <v>0</v>
      </c>
      <c r="AO122" s="102">
        <v>0</v>
      </c>
      <c r="AP122" s="102">
        <v>0</v>
      </c>
      <c r="AQ122" s="102">
        <v>0</v>
      </c>
      <c r="AR122" s="102">
        <v>0</v>
      </c>
      <c r="AS122" s="102">
        <v>0</v>
      </c>
      <c r="AT122" s="102">
        <v>0</v>
      </c>
      <c r="AU122" s="9">
        <f>+(Tabla3[[#This Row],[ 0810909000]]+Tabla3[[#This Row],[ 0810905400]]+Tabla3[[#This Row],[ 0810905100]]+Tabla3[[#This Row],[ 0810904000]]+Tabla3[[#This Row],[ 0810903000]]+Tabla3[[#This Row],[ 0810902000]]+Tabla3[[#This Row],[ 0810500000]]+Tabla3[[#This Row],[ 0810100000]]+Tabla3[[#This Row],[ 0809400000]]+Tabla3[[#This Row],[ 0809300000]]+Tabla3[[#This Row],[ 0809290000]]+Tabla3[[#This Row],[ 0809210000]]+Tabla3[[#This Row],[ 0809100000]]+Tabla3[[#This Row],[ 0808300000]]+Tabla3[[#This Row],[ 0808100000]]+Tabla3[[#This Row],[ 0807200000]]+Tabla3[[#This Row],[ 0807190000]]+Tabla3[[#This Row],[ 0807110000]]+Tabla3[[#This Row],[ 0806200000]]+Tabla3[[#This Row],[ 0806100000]]+Tabla3[[#This Row],[ 0805900000]]+Tabla3[[#This Row],[ 0805500000]]+Tabla3[[#This Row],[ 0805400000]]+Tabla3[[#This Row],[ 0805200000]]+Tabla3[[#This Row],[ 0805100000]]+Tabla3[[#This Row],[ 0804502000]]+Tabla3[[#This Row],[ 0804501000]]+Tabla3[[#This Row],[ 0804400000]]+Tabla3[[#This Row],[ 0804300000]]+Tabla3[[#This Row],[ 0804200000]]+Tabla3[[#This Row],[ 0804100000]]+Tabla3[[#This Row],[ 0803909000]]+Tabla3[[#This Row],[ 0803901200]]+Tabla3[[#This Row],[ 0803901100]]+Tabla3[[#This Row],[ 0803100000]]+Tabla3[[#This Row],[ 0802900000]]+Tabla3[[#This Row],[ 0802620000]]+Tabla3[[#This Row],[ 0802520000]]+Tabla3[[#This Row],[ 0802320000]]+Tabla3[[#This Row],[ 0802120000]]+Tabla3[[#This Row],[ 0802110000]]+Tabla3[[#This Row],[ 0801320000]]+Tabla3[[#This Row],[ 0801310000]]+Tabla3[[#This Row],[ 0801220000]]+Tabla3[[#This Row],[ 0801120000]])</f>
        <v>266334.38</v>
      </c>
    </row>
    <row r="123" spans="1:47" x14ac:dyDescent="0.25">
      <c r="A123" s="46" t="s">
        <v>481</v>
      </c>
      <c r="B123" s="102">
        <v>0</v>
      </c>
      <c r="C123" s="102">
        <v>0</v>
      </c>
      <c r="D123" s="102">
        <v>1125</v>
      </c>
      <c r="E123" s="102">
        <v>5499</v>
      </c>
      <c r="F123" s="102">
        <v>0</v>
      </c>
      <c r="G123" s="102">
        <v>3881.75</v>
      </c>
      <c r="H123" s="102">
        <v>0</v>
      </c>
      <c r="I123" s="102">
        <v>0</v>
      </c>
      <c r="J123" s="102">
        <v>0</v>
      </c>
      <c r="K123" s="102">
        <v>560</v>
      </c>
      <c r="L123" s="102">
        <v>110312.15</v>
      </c>
      <c r="M123" s="102">
        <v>0</v>
      </c>
      <c r="N123" s="102">
        <v>0</v>
      </c>
      <c r="O123" s="102"/>
      <c r="P123" s="102">
        <v>377</v>
      </c>
      <c r="Q123" s="102">
        <v>125</v>
      </c>
      <c r="R123" s="102">
        <v>0</v>
      </c>
      <c r="S123" s="102">
        <v>0</v>
      </c>
      <c r="T123" s="102">
        <v>363.75</v>
      </c>
      <c r="U123" s="102">
        <v>0</v>
      </c>
      <c r="V123" s="102">
        <v>0</v>
      </c>
      <c r="W123" s="102">
        <v>0</v>
      </c>
      <c r="X123" s="102">
        <v>0</v>
      </c>
      <c r="Y123" s="102">
        <v>185335.66</v>
      </c>
      <c r="Z123" s="102">
        <v>0</v>
      </c>
      <c r="AA123" s="102">
        <v>0</v>
      </c>
      <c r="AB123" s="102">
        <v>0</v>
      </c>
      <c r="AC123" s="102">
        <v>0</v>
      </c>
      <c r="AD123" s="102">
        <v>0</v>
      </c>
      <c r="AE123" s="102">
        <v>0</v>
      </c>
      <c r="AF123" s="102">
        <v>0</v>
      </c>
      <c r="AG123" s="102">
        <v>0</v>
      </c>
      <c r="AH123" s="102">
        <v>0</v>
      </c>
      <c r="AI123" s="102">
        <v>0</v>
      </c>
      <c r="AJ123" s="102">
        <v>0</v>
      </c>
      <c r="AK123" s="102">
        <v>0</v>
      </c>
      <c r="AL123" s="102">
        <v>0</v>
      </c>
      <c r="AM123" s="102">
        <v>0</v>
      </c>
      <c r="AN123" s="102">
        <v>0</v>
      </c>
      <c r="AO123" s="102">
        <v>0</v>
      </c>
      <c r="AP123" s="102">
        <v>0</v>
      </c>
      <c r="AQ123" s="102">
        <v>0</v>
      </c>
      <c r="AR123" s="102">
        <v>0</v>
      </c>
      <c r="AS123" s="102">
        <v>0</v>
      </c>
      <c r="AT123" s="102">
        <v>0</v>
      </c>
      <c r="AU123" s="9">
        <f>+(Tabla3[[#This Row],[ 0810909000]]+Tabla3[[#This Row],[ 0810905400]]+Tabla3[[#This Row],[ 0810905100]]+Tabla3[[#This Row],[ 0810904000]]+Tabla3[[#This Row],[ 0810903000]]+Tabla3[[#This Row],[ 0810902000]]+Tabla3[[#This Row],[ 0810500000]]+Tabla3[[#This Row],[ 0810100000]]+Tabla3[[#This Row],[ 0809400000]]+Tabla3[[#This Row],[ 0809300000]]+Tabla3[[#This Row],[ 0809290000]]+Tabla3[[#This Row],[ 0809210000]]+Tabla3[[#This Row],[ 0809100000]]+Tabla3[[#This Row],[ 0808300000]]+Tabla3[[#This Row],[ 0808100000]]+Tabla3[[#This Row],[ 0807200000]]+Tabla3[[#This Row],[ 0807190000]]+Tabla3[[#This Row],[ 0807110000]]+Tabla3[[#This Row],[ 0806200000]]+Tabla3[[#This Row],[ 0806100000]]+Tabla3[[#This Row],[ 0805900000]]+Tabla3[[#This Row],[ 0805500000]]+Tabla3[[#This Row],[ 0805400000]]+Tabla3[[#This Row],[ 0805200000]]+Tabla3[[#This Row],[ 0805100000]]+Tabla3[[#This Row],[ 0804502000]]+Tabla3[[#This Row],[ 0804501000]]+Tabla3[[#This Row],[ 0804400000]]+Tabla3[[#This Row],[ 0804300000]]+Tabla3[[#This Row],[ 0804200000]]+Tabla3[[#This Row],[ 0804100000]]+Tabla3[[#This Row],[ 0803909000]]+Tabla3[[#This Row],[ 0803901200]]+Tabla3[[#This Row],[ 0803901100]]+Tabla3[[#This Row],[ 0803100000]]+Tabla3[[#This Row],[ 0802900000]]+Tabla3[[#This Row],[ 0802620000]]+Tabla3[[#This Row],[ 0802520000]]+Tabla3[[#This Row],[ 0802320000]]+Tabla3[[#This Row],[ 0802120000]]+Tabla3[[#This Row],[ 0802110000]]+Tabla3[[#This Row],[ 0801320000]]+Tabla3[[#This Row],[ 0801310000]]+Tabla3[[#This Row],[ 0801220000]]+Tabla3[[#This Row],[ 0801120000]])</f>
        <v>307579.31</v>
      </c>
    </row>
    <row r="124" spans="1:47" x14ac:dyDescent="0.25">
      <c r="A124" s="46" t="s">
        <v>483</v>
      </c>
      <c r="B124" s="102">
        <v>0</v>
      </c>
      <c r="C124" s="102">
        <v>0</v>
      </c>
      <c r="D124" s="102">
        <v>180</v>
      </c>
      <c r="E124" s="102">
        <v>1878.5</v>
      </c>
      <c r="F124" s="102">
        <v>0</v>
      </c>
      <c r="G124" s="102">
        <v>5828.5</v>
      </c>
      <c r="H124" s="102">
        <v>1337.29</v>
      </c>
      <c r="I124" s="102">
        <v>0</v>
      </c>
      <c r="J124" s="102">
        <v>0</v>
      </c>
      <c r="K124" s="102">
        <v>912</v>
      </c>
      <c r="L124" s="102">
        <v>64992.04</v>
      </c>
      <c r="M124" s="102">
        <v>0</v>
      </c>
      <c r="N124" s="102">
        <v>0</v>
      </c>
      <c r="O124" s="102">
        <v>0</v>
      </c>
      <c r="P124" s="102">
        <v>665</v>
      </c>
      <c r="Q124" s="102">
        <v>141.5</v>
      </c>
      <c r="R124" s="102">
        <v>160</v>
      </c>
      <c r="S124" s="102">
        <v>0</v>
      </c>
      <c r="T124" s="102">
        <v>0</v>
      </c>
      <c r="U124" s="102">
        <v>0</v>
      </c>
      <c r="V124" s="102">
        <v>0</v>
      </c>
      <c r="W124" s="102">
        <v>0</v>
      </c>
      <c r="X124" s="102">
        <v>0</v>
      </c>
      <c r="Y124" s="102">
        <v>11154</v>
      </c>
      <c r="Z124" s="102">
        <v>0</v>
      </c>
      <c r="AA124" s="102">
        <v>0</v>
      </c>
      <c r="AB124" s="102">
        <v>1583.75</v>
      </c>
      <c r="AC124" s="102">
        <v>0</v>
      </c>
      <c r="AD124" s="102">
        <v>0</v>
      </c>
      <c r="AE124" s="102">
        <v>0</v>
      </c>
      <c r="AF124" s="102">
        <v>0</v>
      </c>
      <c r="AG124" s="102">
        <v>0</v>
      </c>
      <c r="AH124" s="102">
        <v>0</v>
      </c>
      <c r="AI124" s="102">
        <v>0</v>
      </c>
      <c r="AJ124" s="102">
        <v>0</v>
      </c>
      <c r="AK124" s="102">
        <v>0</v>
      </c>
      <c r="AL124" s="102">
        <v>0</v>
      </c>
      <c r="AM124" s="102">
        <v>0</v>
      </c>
      <c r="AN124" s="102">
        <v>0</v>
      </c>
      <c r="AO124" s="102">
        <v>0</v>
      </c>
      <c r="AP124" s="102">
        <v>0</v>
      </c>
      <c r="AQ124" s="102">
        <v>0</v>
      </c>
      <c r="AR124" s="102">
        <v>0</v>
      </c>
      <c r="AS124" s="102">
        <v>0</v>
      </c>
      <c r="AT124" s="102">
        <v>0</v>
      </c>
      <c r="AU124" s="9">
        <f>+(Tabla3[[#This Row],[ 0810909000]]+Tabla3[[#This Row],[ 0810905400]]+Tabla3[[#This Row],[ 0810905100]]+Tabla3[[#This Row],[ 0810904000]]+Tabla3[[#This Row],[ 0810903000]]+Tabla3[[#This Row],[ 0810902000]]+Tabla3[[#This Row],[ 0810500000]]+Tabla3[[#This Row],[ 0810100000]]+Tabla3[[#This Row],[ 0809400000]]+Tabla3[[#This Row],[ 0809300000]]+Tabla3[[#This Row],[ 0809290000]]+Tabla3[[#This Row],[ 0809210000]]+Tabla3[[#This Row],[ 0809100000]]+Tabla3[[#This Row],[ 0808300000]]+Tabla3[[#This Row],[ 0808100000]]+Tabla3[[#This Row],[ 0807200000]]+Tabla3[[#This Row],[ 0807190000]]+Tabla3[[#This Row],[ 0807110000]]+Tabla3[[#This Row],[ 0806200000]]+Tabla3[[#This Row],[ 0806100000]]+Tabla3[[#This Row],[ 0805900000]]+Tabla3[[#This Row],[ 0805500000]]+Tabla3[[#This Row],[ 0805400000]]+Tabla3[[#This Row],[ 0805200000]]+Tabla3[[#This Row],[ 0805100000]]+Tabla3[[#This Row],[ 0804502000]]+Tabla3[[#This Row],[ 0804501000]]+Tabla3[[#This Row],[ 0804400000]]+Tabla3[[#This Row],[ 0804300000]]+Tabla3[[#This Row],[ 0804200000]]+Tabla3[[#This Row],[ 0804100000]]+Tabla3[[#This Row],[ 0803909000]]+Tabla3[[#This Row],[ 0803901200]]+Tabla3[[#This Row],[ 0803901100]]+Tabla3[[#This Row],[ 0803100000]]+Tabla3[[#This Row],[ 0802900000]]+Tabla3[[#This Row],[ 0802620000]]+Tabla3[[#This Row],[ 0802520000]]+Tabla3[[#This Row],[ 0802320000]]+Tabla3[[#This Row],[ 0802120000]]+Tabla3[[#This Row],[ 0802110000]]+Tabla3[[#This Row],[ 0801320000]]+Tabla3[[#This Row],[ 0801310000]]+Tabla3[[#This Row],[ 0801220000]]+Tabla3[[#This Row],[ 0801120000]])</f>
        <v>88832.58</v>
      </c>
    </row>
    <row r="125" spans="1:47" x14ac:dyDescent="0.25">
      <c r="A125" s="46" t="s">
        <v>484</v>
      </c>
      <c r="B125" s="102">
        <v>0</v>
      </c>
      <c r="C125" s="102">
        <v>0</v>
      </c>
      <c r="D125" s="102">
        <v>708</v>
      </c>
      <c r="E125" s="102">
        <v>3501.5</v>
      </c>
      <c r="F125" s="102">
        <v>0</v>
      </c>
      <c r="G125" s="102">
        <v>5973.2</v>
      </c>
      <c r="H125" s="102">
        <v>589.92999999999995</v>
      </c>
      <c r="I125" s="102">
        <v>0</v>
      </c>
      <c r="J125" s="102">
        <v>0</v>
      </c>
      <c r="K125" s="102">
        <v>1157.5</v>
      </c>
      <c r="L125" s="102">
        <v>50242.720000000001</v>
      </c>
      <c r="M125" s="102">
        <v>0</v>
      </c>
      <c r="N125" s="102">
        <v>0</v>
      </c>
      <c r="O125" s="102">
        <v>0</v>
      </c>
      <c r="P125" s="102">
        <v>377</v>
      </c>
      <c r="Q125" s="102">
        <v>125</v>
      </c>
      <c r="R125" s="102">
        <v>320</v>
      </c>
      <c r="S125" s="102">
        <v>0</v>
      </c>
      <c r="T125" s="102">
        <v>546.25</v>
      </c>
      <c r="U125" s="102">
        <v>0</v>
      </c>
      <c r="V125" s="102">
        <v>3000</v>
      </c>
      <c r="W125" s="102">
        <v>0</v>
      </c>
      <c r="X125" s="102">
        <v>0</v>
      </c>
      <c r="Y125" s="102">
        <v>3132</v>
      </c>
      <c r="Z125" s="102">
        <v>0</v>
      </c>
      <c r="AA125" s="102">
        <v>0</v>
      </c>
      <c r="AB125" s="102">
        <v>1283</v>
      </c>
      <c r="AC125" s="102">
        <v>0</v>
      </c>
      <c r="AD125" s="102">
        <v>0</v>
      </c>
      <c r="AE125" s="102">
        <v>0</v>
      </c>
      <c r="AF125" s="102">
        <v>13776</v>
      </c>
      <c r="AG125" s="102">
        <v>0</v>
      </c>
      <c r="AH125" s="102">
        <v>0</v>
      </c>
      <c r="AI125" s="102">
        <v>0</v>
      </c>
      <c r="AJ125" s="102">
        <v>0</v>
      </c>
      <c r="AK125" s="102">
        <v>0</v>
      </c>
      <c r="AL125" s="102">
        <v>0</v>
      </c>
      <c r="AM125" s="102">
        <v>0</v>
      </c>
      <c r="AN125" s="102">
        <v>0</v>
      </c>
      <c r="AO125" s="102">
        <v>0</v>
      </c>
      <c r="AP125" s="102">
        <v>0</v>
      </c>
      <c r="AQ125" s="102">
        <v>0</v>
      </c>
      <c r="AR125" s="102">
        <v>0</v>
      </c>
      <c r="AS125" s="102">
        <v>0</v>
      </c>
      <c r="AT125" s="102">
        <v>5757.84</v>
      </c>
      <c r="AU125" s="9">
        <f>+(Tabla3[[#This Row],[ 0810909000]]+Tabla3[[#This Row],[ 0810905400]]+Tabla3[[#This Row],[ 0810905100]]+Tabla3[[#This Row],[ 0810904000]]+Tabla3[[#This Row],[ 0810903000]]+Tabla3[[#This Row],[ 0810902000]]+Tabla3[[#This Row],[ 0810500000]]+Tabla3[[#This Row],[ 0810100000]]+Tabla3[[#This Row],[ 0809400000]]+Tabla3[[#This Row],[ 0809300000]]+Tabla3[[#This Row],[ 0809290000]]+Tabla3[[#This Row],[ 0809210000]]+Tabla3[[#This Row],[ 0809100000]]+Tabla3[[#This Row],[ 0808300000]]+Tabla3[[#This Row],[ 0808100000]]+Tabla3[[#This Row],[ 0807200000]]+Tabla3[[#This Row],[ 0807190000]]+Tabla3[[#This Row],[ 0807110000]]+Tabla3[[#This Row],[ 0806200000]]+Tabla3[[#This Row],[ 0806100000]]+Tabla3[[#This Row],[ 0805900000]]+Tabla3[[#This Row],[ 0805500000]]+Tabla3[[#This Row],[ 0805400000]]+Tabla3[[#This Row],[ 0805200000]]+Tabla3[[#This Row],[ 0805100000]]+Tabla3[[#This Row],[ 0804502000]]+Tabla3[[#This Row],[ 0804501000]]+Tabla3[[#This Row],[ 0804400000]]+Tabla3[[#This Row],[ 0804300000]]+Tabla3[[#This Row],[ 0804200000]]+Tabla3[[#This Row],[ 0804100000]]+Tabla3[[#This Row],[ 0803909000]]+Tabla3[[#This Row],[ 0803901200]]+Tabla3[[#This Row],[ 0803901100]]+Tabla3[[#This Row],[ 0803100000]]+Tabla3[[#This Row],[ 0802900000]]+Tabla3[[#This Row],[ 0802620000]]+Tabla3[[#This Row],[ 0802520000]]+Tabla3[[#This Row],[ 0802320000]]+Tabla3[[#This Row],[ 0802120000]]+Tabla3[[#This Row],[ 0802110000]]+Tabla3[[#This Row],[ 0801320000]]+Tabla3[[#This Row],[ 0801310000]]+Tabla3[[#This Row],[ 0801220000]]+Tabla3[[#This Row],[ 0801120000]])</f>
        <v>90489.939999999988</v>
      </c>
    </row>
    <row r="126" spans="1:47" x14ac:dyDescent="0.25">
      <c r="A126" s="46" t="s">
        <v>486</v>
      </c>
      <c r="B126" s="102">
        <v>0</v>
      </c>
      <c r="C126" s="102">
        <v>0</v>
      </c>
      <c r="D126" s="102">
        <v>400</v>
      </c>
      <c r="E126" s="102">
        <v>154057</v>
      </c>
      <c r="F126" s="102">
        <v>0</v>
      </c>
      <c r="G126" s="102">
        <v>5491.5</v>
      </c>
      <c r="H126" s="102">
        <v>249.12</v>
      </c>
      <c r="I126" s="102">
        <v>0</v>
      </c>
      <c r="J126" s="102">
        <v>0</v>
      </c>
      <c r="K126" s="102">
        <v>628.5</v>
      </c>
      <c r="L126" s="102">
        <v>84317.95</v>
      </c>
      <c r="M126" s="102">
        <v>0</v>
      </c>
      <c r="N126" s="102">
        <v>0</v>
      </c>
      <c r="O126" s="102">
        <v>0</v>
      </c>
      <c r="P126" s="102">
        <v>0</v>
      </c>
      <c r="Q126" s="102">
        <v>0</v>
      </c>
      <c r="R126" s="102">
        <v>0</v>
      </c>
      <c r="S126" s="102">
        <v>0</v>
      </c>
      <c r="T126" s="102">
        <v>1417.5</v>
      </c>
      <c r="U126" s="102">
        <v>40</v>
      </c>
      <c r="V126" s="102">
        <v>26400</v>
      </c>
      <c r="W126" s="102">
        <v>0</v>
      </c>
      <c r="X126" s="102">
        <v>0</v>
      </c>
      <c r="Y126" s="102">
        <v>6300</v>
      </c>
      <c r="Z126" s="102">
        <v>0</v>
      </c>
      <c r="AA126" s="102">
        <v>0</v>
      </c>
      <c r="AB126" s="102">
        <v>0</v>
      </c>
      <c r="AC126" s="102">
        <v>3740</v>
      </c>
      <c r="AD126" s="102">
        <v>0</v>
      </c>
      <c r="AE126" s="102">
        <v>0</v>
      </c>
      <c r="AF126" s="102">
        <v>0</v>
      </c>
      <c r="AG126" s="102">
        <v>0</v>
      </c>
      <c r="AH126" s="102">
        <v>0</v>
      </c>
      <c r="AI126" s="102">
        <v>4.5</v>
      </c>
      <c r="AJ126" s="102">
        <v>0</v>
      </c>
      <c r="AK126" s="102">
        <v>0</v>
      </c>
      <c r="AL126" s="102">
        <v>0</v>
      </c>
      <c r="AM126" s="102">
        <v>0</v>
      </c>
      <c r="AN126" s="102">
        <v>0</v>
      </c>
      <c r="AO126" s="102">
        <v>0</v>
      </c>
      <c r="AP126" s="102">
        <v>0</v>
      </c>
      <c r="AQ126" s="102">
        <v>0</v>
      </c>
      <c r="AR126" s="102">
        <v>0</v>
      </c>
      <c r="AS126" s="102">
        <v>0</v>
      </c>
      <c r="AT126" s="102">
        <v>0</v>
      </c>
      <c r="AU126" s="9">
        <f>+(Tabla3[[#This Row],[ 0810909000]]+Tabla3[[#This Row],[ 0810905400]]+Tabla3[[#This Row],[ 0810905100]]+Tabla3[[#This Row],[ 0810904000]]+Tabla3[[#This Row],[ 0810903000]]+Tabla3[[#This Row],[ 0810902000]]+Tabla3[[#This Row],[ 0810500000]]+Tabla3[[#This Row],[ 0810100000]]+Tabla3[[#This Row],[ 0809400000]]+Tabla3[[#This Row],[ 0809300000]]+Tabla3[[#This Row],[ 0809290000]]+Tabla3[[#This Row],[ 0809210000]]+Tabla3[[#This Row],[ 0809100000]]+Tabla3[[#This Row],[ 0808300000]]+Tabla3[[#This Row],[ 0808100000]]+Tabla3[[#This Row],[ 0807200000]]+Tabla3[[#This Row],[ 0807190000]]+Tabla3[[#This Row],[ 0807110000]]+Tabla3[[#This Row],[ 0806200000]]+Tabla3[[#This Row],[ 0806100000]]+Tabla3[[#This Row],[ 0805900000]]+Tabla3[[#This Row],[ 0805500000]]+Tabla3[[#This Row],[ 0805400000]]+Tabla3[[#This Row],[ 0805200000]]+Tabla3[[#This Row],[ 0805100000]]+Tabla3[[#This Row],[ 0804502000]]+Tabla3[[#This Row],[ 0804501000]]+Tabla3[[#This Row],[ 0804400000]]+Tabla3[[#This Row],[ 0804300000]]+Tabla3[[#This Row],[ 0804200000]]+Tabla3[[#This Row],[ 0804100000]]+Tabla3[[#This Row],[ 0803909000]]+Tabla3[[#This Row],[ 0803901200]]+Tabla3[[#This Row],[ 0803901100]]+Tabla3[[#This Row],[ 0803100000]]+Tabla3[[#This Row],[ 0802900000]]+Tabla3[[#This Row],[ 0802620000]]+Tabla3[[#This Row],[ 0802520000]]+Tabla3[[#This Row],[ 0802320000]]+Tabla3[[#This Row],[ 0802120000]]+Tabla3[[#This Row],[ 0802110000]]+Tabla3[[#This Row],[ 0801320000]]+Tabla3[[#This Row],[ 0801310000]]+Tabla3[[#This Row],[ 0801220000]]+Tabla3[[#This Row],[ 0801120000]])</f>
        <v>283046.07</v>
      </c>
    </row>
    <row r="127" spans="1:47" x14ac:dyDescent="0.25">
      <c r="A127" s="46" t="s">
        <v>487</v>
      </c>
      <c r="B127" s="102">
        <v>0</v>
      </c>
      <c r="C127" s="102">
        <v>0</v>
      </c>
      <c r="D127" s="102">
        <v>0</v>
      </c>
      <c r="E127" s="102">
        <v>5529.16</v>
      </c>
      <c r="F127" s="102">
        <v>0</v>
      </c>
      <c r="G127" s="102">
        <v>2207</v>
      </c>
      <c r="H127" s="102">
        <v>622.79999999999995</v>
      </c>
      <c r="I127" s="102">
        <v>0</v>
      </c>
      <c r="J127" s="102">
        <v>0</v>
      </c>
      <c r="K127" s="102">
        <v>1513.51</v>
      </c>
      <c r="L127" s="102">
        <v>83040.61</v>
      </c>
      <c r="M127" s="102">
        <v>0</v>
      </c>
      <c r="N127" s="102">
        <v>105</v>
      </c>
      <c r="O127" s="102">
        <v>0</v>
      </c>
      <c r="P127" s="102">
        <v>565.5</v>
      </c>
      <c r="Q127" s="102">
        <v>250</v>
      </c>
      <c r="R127" s="102">
        <v>967.25</v>
      </c>
      <c r="S127" s="102">
        <v>0</v>
      </c>
      <c r="T127" s="102">
        <v>1384.5</v>
      </c>
      <c r="U127" s="102">
        <v>0</v>
      </c>
      <c r="V127" s="102">
        <v>26200</v>
      </c>
      <c r="W127" s="102">
        <v>0</v>
      </c>
      <c r="X127" s="102">
        <v>0</v>
      </c>
      <c r="Y127" s="102">
        <v>12600</v>
      </c>
      <c r="Z127" s="102">
        <v>0</v>
      </c>
      <c r="AA127" s="102">
        <v>0</v>
      </c>
      <c r="AB127" s="102">
        <v>75</v>
      </c>
      <c r="AC127" s="102">
        <v>16500</v>
      </c>
      <c r="AD127" s="102">
        <v>0</v>
      </c>
      <c r="AE127" s="102">
        <v>0</v>
      </c>
      <c r="AF127" s="102">
        <v>0</v>
      </c>
      <c r="AG127" s="102">
        <v>0</v>
      </c>
      <c r="AH127" s="102">
        <v>0</v>
      </c>
      <c r="AI127" s="102">
        <v>0</v>
      </c>
      <c r="AJ127" s="102">
        <v>0</v>
      </c>
      <c r="AK127" s="102">
        <v>0</v>
      </c>
      <c r="AL127" s="102">
        <v>0</v>
      </c>
      <c r="AM127" s="102">
        <v>0</v>
      </c>
      <c r="AN127" s="102">
        <v>0</v>
      </c>
      <c r="AO127" s="102">
        <v>0</v>
      </c>
      <c r="AP127" s="102">
        <v>0</v>
      </c>
      <c r="AQ127" s="102">
        <v>0</v>
      </c>
      <c r="AR127" s="102">
        <v>0</v>
      </c>
      <c r="AS127" s="102">
        <v>0</v>
      </c>
      <c r="AT127" s="102">
        <v>0</v>
      </c>
      <c r="AU127" s="9">
        <f>+(Tabla3[[#This Row],[ 0810909000]]+Tabla3[[#This Row],[ 0810905400]]+Tabla3[[#This Row],[ 0810905100]]+Tabla3[[#This Row],[ 0810904000]]+Tabla3[[#This Row],[ 0810903000]]+Tabla3[[#This Row],[ 0810902000]]+Tabla3[[#This Row],[ 0810500000]]+Tabla3[[#This Row],[ 0810100000]]+Tabla3[[#This Row],[ 0809400000]]+Tabla3[[#This Row],[ 0809300000]]+Tabla3[[#This Row],[ 0809290000]]+Tabla3[[#This Row],[ 0809210000]]+Tabla3[[#This Row],[ 0809100000]]+Tabla3[[#This Row],[ 0808300000]]+Tabla3[[#This Row],[ 0808100000]]+Tabla3[[#This Row],[ 0807200000]]+Tabla3[[#This Row],[ 0807190000]]+Tabla3[[#This Row],[ 0807110000]]+Tabla3[[#This Row],[ 0806200000]]+Tabla3[[#This Row],[ 0806100000]]+Tabla3[[#This Row],[ 0805900000]]+Tabla3[[#This Row],[ 0805500000]]+Tabla3[[#This Row],[ 0805400000]]+Tabla3[[#This Row],[ 0805200000]]+Tabla3[[#This Row],[ 0805100000]]+Tabla3[[#This Row],[ 0804502000]]+Tabla3[[#This Row],[ 0804501000]]+Tabla3[[#This Row],[ 0804400000]]+Tabla3[[#This Row],[ 0804300000]]+Tabla3[[#This Row],[ 0804200000]]+Tabla3[[#This Row],[ 0804100000]]+Tabla3[[#This Row],[ 0803909000]]+Tabla3[[#This Row],[ 0803901200]]+Tabla3[[#This Row],[ 0803901100]]+Tabla3[[#This Row],[ 0803100000]]+Tabla3[[#This Row],[ 0802900000]]+Tabla3[[#This Row],[ 0802620000]]+Tabla3[[#This Row],[ 0802520000]]+Tabla3[[#This Row],[ 0802320000]]+Tabla3[[#This Row],[ 0802120000]]+Tabla3[[#This Row],[ 0802110000]]+Tabla3[[#This Row],[ 0801320000]]+Tabla3[[#This Row],[ 0801310000]]+Tabla3[[#This Row],[ 0801220000]]+Tabla3[[#This Row],[ 0801120000]])</f>
        <v>151560.32999999999</v>
      </c>
    </row>
    <row r="128" spans="1:47" x14ac:dyDescent="0.25">
      <c r="A128" s="46" t="s">
        <v>488</v>
      </c>
      <c r="B128" s="102">
        <v>0</v>
      </c>
      <c r="C128" s="102">
        <v>1387.5</v>
      </c>
      <c r="D128" s="102">
        <v>0</v>
      </c>
      <c r="E128" s="102">
        <v>1924</v>
      </c>
      <c r="F128" s="102">
        <v>0</v>
      </c>
      <c r="G128" s="102">
        <v>2991.45</v>
      </c>
      <c r="H128" s="102">
        <v>432.5</v>
      </c>
      <c r="I128" s="102">
        <v>0</v>
      </c>
      <c r="J128" s="102">
        <v>0</v>
      </c>
      <c r="K128" s="102">
        <v>218</v>
      </c>
      <c r="L128" s="102">
        <v>144480.17000000001</v>
      </c>
      <c r="M128" s="102">
        <v>0</v>
      </c>
      <c r="N128" s="102">
        <v>0</v>
      </c>
      <c r="O128" s="102">
        <v>0</v>
      </c>
      <c r="P128" s="102">
        <v>650</v>
      </c>
      <c r="Q128" s="102">
        <v>375</v>
      </c>
      <c r="R128" s="102">
        <v>193.75</v>
      </c>
      <c r="S128" s="102">
        <v>0</v>
      </c>
      <c r="T128" s="102">
        <v>0</v>
      </c>
      <c r="U128" s="102">
        <v>0</v>
      </c>
      <c r="V128" s="102">
        <v>5400</v>
      </c>
      <c r="W128" s="102">
        <v>0</v>
      </c>
      <c r="X128" s="102">
        <v>0</v>
      </c>
      <c r="Y128" s="102">
        <v>37800</v>
      </c>
      <c r="Z128" s="102">
        <v>0</v>
      </c>
      <c r="AA128" s="102">
        <v>0</v>
      </c>
      <c r="AB128" s="102">
        <v>0</v>
      </c>
      <c r="AC128" s="102">
        <v>0</v>
      </c>
      <c r="AD128" s="102">
        <v>0</v>
      </c>
      <c r="AE128" s="102">
        <v>0</v>
      </c>
      <c r="AF128" s="102">
        <v>0</v>
      </c>
      <c r="AG128" s="102">
        <v>0</v>
      </c>
      <c r="AH128" s="102">
        <v>0</v>
      </c>
      <c r="AI128" s="102">
        <v>0</v>
      </c>
      <c r="AJ128" s="102">
        <v>0</v>
      </c>
      <c r="AK128" s="102">
        <v>0</v>
      </c>
      <c r="AL128" s="102">
        <v>0</v>
      </c>
      <c r="AM128" s="102">
        <v>0</v>
      </c>
      <c r="AN128" s="102">
        <v>0</v>
      </c>
      <c r="AO128" s="102">
        <v>0</v>
      </c>
      <c r="AP128" s="102">
        <v>0</v>
      </c>
      <c r="AQ128" s="102">
        <v>0</v>
      </c>
      <c r="AR128" s="102">
        <v>0</v>
      </c>
      <c r="AS128" s="102">
        <v>0</v>
      </c>
      <c r="AT128" s="102">
        <v>0</v>
      </c>
      <c r="AU128" s="9">
        <f>+(Tabla3[[#This Row],[ 0810909000]]+Tabla3[[#This Row],[ 0810905400]]+Tabla3[[#This Row],[ 0810905100]]+Tabla3[[#This Row],[ 0810904000]]+Tabla3[[#This Row],[ 0810903000]]+Tabla3[[#This Row],[ 0810902000]]+Tabla3[[#This Row],[ 0810500000]]+Tabla3[[#This Row],[ 0810100000]]+Tabla3[[#This Row],[ 0809400000]]+Tabla3[[#This Row],[ 0809300000]]+Tabla3[[#This Row],[ 0809290000]]+Tabla3[[#This Row],[ 0809210000]]+Tabla3[[#This Row],[ 0809100000]]+Tabla3[[#This Row],[ 0808300000]]+Tabla3[[#This Row],[ 0808100000]]+Tabla3[[#This Row],[ 0807200000]]+Tabla3[[#This Row],[ 0807190000]]+Tabla3[[#This Row],[ 0807110000]]+Tabla3[[#This Row],[ 0806200000]]+Tabla3[[#This Row],[ 0806100000]]+Tabla3[[#This Row],[ 0805900000]]+Tabla3[[#This Row],[ 0805500000]]+Tabla3[[#This Row],[ 0805400000]]+Tabla3[[#This Row],[ 0805200000]]+Tabla3[[#This Row],[ 0805100000]]+Tabla3[[#This Row],[ 0804502000]]+Tabla3[[#This Row],[ 0804501000]]+Tabla3[[#This Row],[ 0804400000]]+Tabla3[[#This Row],[ 0804300000]]+Tabla3[[#This Row],[ 0804200000]]+Tabla3[[#This Row],[ 0804100000]]+Tabla3[[#This Row],[ 0803909000]]+Tabla3[[#This Row],[ 0803901200]]+Tabla3[[#This Row],[ 0803901100]]+Tabla3[[#This Row],[ 0803100000]]+Tabla3[[#This Row],[ 0802900000]]+Tabla3[[#This Row],[ 0802620000]]+Tabla3[[#This Row],[ 0802520000]]+Tabla3[[#This Row],[ 0802320000]]+Tabla3[[#This Row],[ 0802120000]]+Tabla3[[#This Row],[ 0802110000]]+Tabla3[[#This Row],[ 0801320000]]+Tabla3[[#This Row],[ 0801310000]]+Tabla3[[#This Row],[ 0801220000]]+Tabla3[[#This Row],[ 0801120000]])</f>
        <v>195852.37000000002</v>
      </c>
    </row>
    <row r="129" spans="1:47" x14ac:dyDescent="0.25">
      <c r="A129" s="46" t="s">
        <v>489</v>
      </c>
      <c r="B129" s="102">
        <v>0</v>
      </c>
      <c r="C129" s="102">
        <v>462.5</v>
      </c>
      <c r="D129" s="102">
        <v>0</v>
      </c>
      <c r="E129" s="102">
        <v>140318.75</v>
      </c>
      <c r="F129" s="102">
        <v>0</v>
      </c>
      <c r="G129" s="102">
        <v>8433.75</v>
      </c>
      <c r="H129" s="102">
        <v>772.8</v>
      </c>
      <c r="I129" s="102">
        <v>0</v>
      </c>
      <c r="J129" s="102">
        <v>0</v>
      </c>
      <c r="K129" s="102">
        <v>945.25</v>
      </c>
      <c r="L129" s="102">
        <v>175052.64</v>
      </c>
      <c r="M129" s="102">
        <v>0</v>
      </c>
      <c r="N129" s="102">
        <v>52.5</v>
      </c>
      <c r="O129" s="102">
        <v>0</v>
      </c>
      <c r="P129" s="102">
        <v>565.5</v>
      </c>
      <c r="Q129" s="102">
        <v>250</v>
      </c>
      <c r="R129" s="102">
        <v>112.5</v>
      </c>
      <c r="S129" s="102">
        <v>0</v>
      </c>
      <c r="T129" s="102">
        <v>0</v>
      </c>
      <c r="U129" s="102">
        <v>0</v>
      </c>
      <c r="V129" s="102">
        <v>0</v>
      </c>
      <c r="W129" s="102">
        <v>0</v>
      </c>
      <c r="X129" s="102">
        <v>0</v>
      </c>
      <c r="Y129" s="102">
        <v>33390</v>
      </c>
      <c r="Z129" s="102">
        <v>0</v>
      </c>
      <c r="AA129" s="102">
        <v>0</v>
      </c>
      <c r="AB129" s="102">
        <v>2690</v>
      </c>
      <c r="AC129" s="102">
        <v>0</v>
      </c>
      <c r="AD129" s="102">
        <v>0</v>
      </c>
      <c r="AE129" s="102">
        <v>0</v>
      </c>
      <c r="AF129" s="102">
        <v>0</v>
      </c>
      <c r="AG129" s="102">
        <v>0</v>
      </c>
      <c r="AH129" s="102">
        <v>0</v>
      </c>
      <c r="AI129" s="102">
        <v>0</v>
      </c>
      <c r="AJ129" s="102">
        <v>0</v>
      </c>
      <c r="AK129" s="102">
        <v>0</v>
      </c>
      <c r="AL129" s="102">
        <v>0</v>
      </c>
      <c r="AM129" s="102">
        <v>0</v>
      </c>
      <c r="AN129" s="102">
        <v>0</v>
      </c>
      <c r="AO129" s="102">
        <v>0</v>
      </c>
      <c r="AP129" s="102">
        <v>0</v>
      </c>
      <c r="AQ129" s="102">
        <v>0</v>
      </c>
      <c r="AR129" s="102">
        <v>0</v>
      </c>
      <c r="AS129" s="102">
        <v>0</v>
      </c>
      <c r="AT129" s="102">
        <v>0</v>
      </c>
      <c r="AU129" s="9">
        <f>+(Tabla3[[#This Row],[ 0810909000]]+Tabla3[[#This Row],[ 0810905400]]+Tabla3[[#This Row],[ 0810905100]]+Tabla3[[#This Row],[ 0810904000]]+Tabla3[[#This Row],[ 0810903000]]+Tabla3[[#This Row],[ 0810902000]]+Tabla3[[#This Row],[ 0810500000]]+Tabla3[[#This Row],[ 0810100000]]+Tabla3[[#This Row],[ 0809400000]]+Tabla3[[#This Row],[ 0809300000]]+Tabla3[[#This Row],[ 0809290000]]+Tabla3[[#This Row],[ 0809210000]]+Tabla3[[#This Row],[ 0809100000]]+Tabla3[[#This Row],[ 0808300000]]+Tabla3[[#This Row],[ 0808100000]]+Tabla3[[#This Row],[ 0807200000]]+Tabla3[[#This Row],[ 0807190000]]+Tabla3[[#This Row],[ 0807110000]]+Tabla3[[#This Row],[ 0806200000]]+Tabla3[[#This Row],[ 0806100000]]+Tabla3[[#This Row],[ 0805900000]]+Tabla3[[#This Row],[ 0805500000]]+Tabla3[[#This Row],[ 0805400000]]+Tabla3[[#This Row],[ 0805200000]]+Tabla3[[#This Row],[ 0805100000]]+Tabla3[[#This Row],[ 0804502000]]+Tabla3[[#This Row],[ 0804501000]]+Tabla3[[#This Row],[ 0804400000]]+Tabla3[[#This Row],[ 0804300000]]+Tabla3[[#This Row],[ 0804200000]]+Tabla3[[#This Row],[ 0804100000]]+Tabla3[[#This Row],[ 0803909000]]+Tabla3[[#This Row],[ 0803901200]]+Tabla3[[#This Row],[ 0803901100]]+Tabla3[[#This Row],[ 0803100000]]+Tabla3[[#This Row],[ 0802900000]]+Tabla3[[#This Row],[ 0802620000]]+Tabla3[[#This Row],[ 0802520000]]+Tabla3[[#This Row],[ 0802320000]]+Tabla3[[#This Row],[ 0802120000]]+Tabla3[[#This Row],[ 0802110000]]+Tabla3[[#This Row],[ 0801320000]]+Tabla3[[#This Row],[ 0801310000]]+Tabla3[[#This Row],[ 0801220000]]+Tabla3[[#This Row],[ 0801120000]])</f>
        <v>363046.19</v>
      </c>
    </row>
    <row r="130" spans="1:47" x14ac:dyDescent="0.25">
      <c r="A130" s="46" t="s">
        <v>490</v>
      </c>
      <c r="B130" s="102">
        <v>0</v>
      </c>
      <c r="C130" s="102">
        <v>2075</v>
      </c>
      <c r="D130" s="102">
        <v>300</v>
      </c>
      <c r="E130" s="102">
        <v>0</v>
      </c>
      <c r="F130" s="102">
        <v>0</v>
      </c>
      <c r="G130" s="102">
        <v>4243</v>
      </c>
      <c r="H130" s="102">
        <v>700.65</v>
      </c>
      <c r="I130" s="102">
        <v>0</v>
      </c>
      <c r="J130" s="102">
        <v>0</v>
      </c>
      <c r="K130" s="102">
        <v>403</v>
      </c>
      <c r="L130" s="102">
        <v>66451.100000000006</v>
      </c>
      <c r="M130" s="102">
        <v>0</v>
      </c>
      <c r="N130" s="102">
        <v>0</v>
      </c>
      <c r="O130" s="102">
        <v>0</v>
      </c>
      <c r="P130" s="102">
        <v>0</v>
      </c>
      <c r="Q130" s="102">
        <v>0</v>
      </c>
      <c r="R130" s="102">
        <v>168.75</v>
      </c>
      <c r="S130" s="102">
        <v>0</v>
      </c>
      <c r="T130" s="102">
        <v>100</v>
      </c>
      <c r="U130" s="102">
        <v>0</v>
      </c>
      <c r="V130" s="102">
        <v>0</v>
      </c>
      <c r="W130" s="102">
        <v>0</v>
      </c>
      <c r="X130" s="102">
        <v>0</v>
      </c>
      <c r="Y130" s="102">
        <v>45451.39</v>
      </c>
      <c r="Z130" s="102">
        <v>0</v>
      </c>
      <c r="AA130" s="102">
        <v>0</v>
      </c>
      <c r="AB130" s="102">
        <v>1375.13</v>
      </c>
      <c r="AC130" s="102">
        <v>0</v>
      </c>
      <c r="AD130" s="102">
        <v>0</v>
      </c>
      <c r="AE130" s="102">
        <v>0</v>
      </c>
      <c r="AF130" s="102">
        <v>0</v>
      </c>
      <c r="AG130" s="102">
        <v>0</v>
      </c>
      <c r="AH130" s="102">
        <v>0</v>
      </c>
      <c r="AI130" s="102">
        <v>0</v>
      </c>
      <c r="AJ130" s="102">
        <v>0</v>
      </c>
      <c r="AK130" s="102">
        <v>0</v>
      </c>
      <c r="AL130" s="102">
        <v>0</v>
      </c>
      <c r="AM130" s="102">
        <v>0</v>
      </c>
      <c r="AN130" s="102">
        <v>0</v>
      </c>
      <c r="AO130" s="102">
        <v>0</v>
      </c>
      <c r="AP130" s="102">
        <v>0</v>
      </c>
      <c r="AQ130" s="102">
        <v>0</v>
      </c>
      <c r="AR130" s="102">
        <v>0</v>
      </c>
      <c r="AS130" s="102">
        <v>0</v>
      </c>
      <c r="AT130" s="102">
        <v>0</v>
      </c>
      <c r="AU130" s="9">
        <f>+(Tabla3[[#This Row],[ 0810909000]]+Tabla3[[#This Row],[ 0810905400]]+Tabla3[[#This Row],[ 0810905100]]+Tabla3[[#This Row],[ 0810904000]]+Tabla3[[#This Row],[ 0810903000]]+Tabla3[[#This Row],[ 0810902000]]+Tabla3[[#This Row],[ 0810500000]]+Tabla3[[#This Row],[ 0810100000]]+Tabla3[[#This Row],[ 0809400000]]+Tabla3[[#This Row],[ 0809300000]]+Tabla3[[#This Row],[ 0809290000]]+Tabla3[[#This Row],[ 0809210000]]+Tabla3[[#This Row],[ 0809100000]]+Tabla3[[#This Row],[ 0808300000]]+Tabla3[[#This Row],[ 0808100000]]+Tabla3[[#This Row],[ 0807200000]]+Tabla3[[#This Row],[ 0807190000]]+Tabla3[[#This Row],[ 0807110000]]+Tabla3[[#This Row],[ 0806200000]]+Tabla3[[#This Row],[ 0806100000]]+Tabla3[[#This Row],[ 0805900000]]+Tabla3[[#This Row],[ 0805500000]]+Tabla3[[#This Row],[ 0805400000]]+Tabla3[[#This Row],[ 0805200000]]+Tabla3[[#This Row],[ 0805100000]]+Tabla3[[#This Row],[ 0804502000]]+Tabla3[[#This Row],[ 0804501000]]+Tabla3[[#This Row],[ 0804400000]]+Tabla3[[#This Row],[ 0804300000]]+Tabla3[[#This Row],[ 0804200000]]+Tabla3[[#This Row],[ 0804100000]]+Tabla3[[#This Row],[ 0803909000]]+Tabla3[[#This Row],[ 0803901200]]+Tabla3[[#This Row],[ 0803901100]]+Tabla3[[#This Row],[ 0803100000]]+Tabla3[[#This Row],[ 0802900000]]+Tabla3[[#This Row],[ 0802620000]]+Tabla3[[#This Row],[ 0802520000]]+Tabla3[[#This Row],[ 0802320000]]+Tabla3[[#This Row],[ 0802120000]]+Tabla3[[#This Row],[ 0802110000]]+Tabla3[[#This Row],[ 0801320000]]+Tabla3[[#This Row],[ 0801310000]]+Tabla3[[#This Row],[ 0801220000]]+Tabla3[[#This Row],[ 0801120000]])</f>
        <v>121268.01999999999</v>
      </c>
    </row>
    <row r="131" spans="1:47" x14ac:dyDescent="0.25">
      <c r="A131" s="46" t="s">
        <v>491</v>
      </c>
      <c r="B131" s="102">
        <v>0</v>
      </c>
      <c r="C131" s="102">
        <v>1850</v>
      </c>
      <c r="D131" s="102">
        <v>225</v>
      </c>
      <c r="E131" s="102">
        <v>0</v>
      </c>
      <c r="F131" s="102">
        <v>0</v>
      </c>
      <c r="G131" s="102">
        <v>6017.5</v>
      </c>
      <c r="H131" s="102">
        <v>0</v>
      </c>
      <c r="I131" s="102">
        <v>0</v>
      </c>
      <c r="J131" s="102">
        <v>0</v>
      </c>
      <c r="K131" s="102">
        <v>640</v>
      </c>
      <c r="L131" s="102">
        <v>99151.65</v>
      </c>
      <c r="M131" s="102">
        <v>0</v>
      </c>
      <c r="N131" s="102">
        <v>0</v>
      </c>
      <c r="O131" s="102">
        <v>0</v>
      </c>
      <c r="P131" s="102">
        <v>659.75</v>
      </c>
      <c r="Q131" s="102">
        <v>0</v>
      </c>
      <c r="R131" s="102">
        <v>0</v>
      </c>
      <c r="S131" s="102">
        <v>0</v>
      </c>
      <c r="T131" s="102">
        <v>200</v>
      </c>
      <c r="U131" s="102">
        <v>0</v>
      </c>
      <c r="V131" s="102">
        <v>0</v>
      </c>
      <c r="W131" s="102">
        <v>64111.43</v>
      </c>
      <c r="X131" s="102">
        <v>0</v>
      </c>
      <c r="Y131" s="102">
        <v>0</v>
      </c>
      <c r="Z131" s="102">
        <v>0</v>
      </c>
      <c r="AA131" s="102">
        <v>0</v>
      </c>
      <c r="AB131" s="102">
        <v>4350</v>
      </c>
      <c r="AC131" s="102">
        <v>0</v>
      </c>
      <c r="AD131" s="102">
        <v>0</v>
      </c>
      <c r="AE131" s="102">
        <v>0</v>
      </c>
      <c r="AF131" s="102">
        <v>0</v>
      </c>
      <c r="AG131" s="102">
        <v>0</v>
      </c>
      <c r="AH131" s="102">
        <v>0</v>
      </c>
      <c r="AI131" s="102">
        <v>0</v>
      </c>
      <c r="AJ131" s="102">
        <v>0</v>
      </c>
      <c r="AK131" s="102">
        <v>0</v>
      </c>
      <c r="AL131" s="102">
        <v>0</v>
      </c>
      <c r="AM131" s="102">
        <v>0</v>
      </c>
      <c r="AN131" s="102">
        <v>0</v>
      </c>
      <c r="AO131" s="102">
        <v>0</v>
      </c>
      <c r="AP131" s="102">
        <v>0</v>
      </c>
      <c r="AQ131" s="102">
        <v>0</v>
      </c>
      <c r="AR131" s="102">
        <v>0</v>
      </c>
      <c r="AS131" s="102">
        <v>0</v>
      </c>
      <c r="AT131" s="102">
        <v>0</v>
      </c>
      <c r="AU131" s="9">
        <f>+(Tabla3[[#This Row],[ 0810909000]]+Tabla3[[#This Row],[ 0810905400]]+Tabla3[[#This Row],[ 0810905100]]+Tabla3[[#This Row],[ 0810904000]]+Tabla3[[#This Row],[ 0810903000]]+Tabla3[[#This Row],[ 0810902000]]+Tabla3[[#This Row],[ 0810500000]]+Tabla3[[#This Row],[ 0810100000]]+Tabla3[[#This Row],[ 0809400000]]+Tabla3[[#This Row],[ 0809300000]]+Tabla3[[#This Row],[ 0809290000]]+Tabla3[[#This Row],[ 0809210000]]+Tabla3[[#This Row],[ 0809100000]]+Tabla3[[#This Row],[ 0808300000]]+Tabla3[[#This Row],[ 0808100000]]+Tabla3[[#This Row],[ 0807200000]]+Tabla3[[#This Row],[ 0807190000]]+Tabla3[[#This Row],[ 0807110000]]+Tabla3[[#This Row],[ 0806200000]]+Tabla3[[#This Row],[ 0806100000]]+Tabla3[[#This Row],[ 0805900000]]+Tabla3[[#This Row],[ 0805500000]]+Tabla3[[#This Row],[ 0805400000]]+Tabla3[[#This Row],[ 0805200000]]+Tabla3[[#This Row],[ 0805100000]]+Tabla3[[#This Row],[ 0804502000]]+Tabla3[[#This Row],[ 0804501000]]+Tabla3[[#This Row],[ 0804400000]]+Tabla3[[#This Row],[ 0804300000]]+Tabla3[[#This Row],[ 0804200000]]+Tabla3[[#This Row],[ 0804100000]]+Tabla3[[#This Row],[ 0803909000]]+Tabla3[[#This Row],[ 0803901200]]+Tabla3[[#This Row],[ 0803901100]]+Tabla3[[#This Row],[ 0803100000]]+Tabla3[[#This Row],[ 0802900000]]+Tabla3[[#This Row],[ 0802620000]]+Tabla3[[#This Row],[ 0802520000]]+Tabla3[[#This Row],[ 0802320000]]+Tabla3[[#This Row],[ 0802120000]]+Tabla3[[#This Row],[ 0802110000]]+Tabla3[[#This Row],[ 0801320000]]+Tabla3[[#This Row],[ 0801310000]]+Tabla3[[#This Row],[ 0801220000]]+Tabla3[[#This Row],[ 0801120000]])</f>
        <v>177205.33</v>
      </c>
    </row>
    <row r="132" spans="1:47" x14ac:dyDescent="0.25">
      <c r="A132" s="46" t="s">
        <v>493</v>
      </c>
      <c r="B132" s="102">
        <v>0</v>
      </c>
      <c r="C132" s="102">
        <v>1850</v>
      </c>
      <c r="D132" s="102">
        <v>0</v>
      </c>
      <c r="E132" s="102">
        <v>109897.25</v>
      </c>
      <c r="F132" s="102">
        <v>0</v>
      </c>
      <c r="G132" s="102">
        <v>6906</v>
      </c>
      <c r="H132" s="102">
        <v>1467.75</v>
      </c>
      <c r="I132" s="102">
        <v>0</v>
      </c>
      <c r="J132" s="102">
        <v>0</v>
      </c>
      <c r="K132" s="102">
        <v>935</v>
      </c>
      <c r="L132" s="102">
        <v>44067.4</v>
      </c>
      <c r="M132" s="102">
        <v>0</v>
      </c>
      <c r="N132" s="102">
        <v>0</v>
      </c>
      <c r="O132" s="102">
        <v>0</v>
      </c>
      <c r="P132" s="102">
        <v>565.5</v>
      </c>
      <c r="Q132" s="102">
        <v>125</v>
      </c>
      <c r="R132" s="102">
        <v>2403</v>
      </c>
      <c r="S132" s="102">
        <v>0</v>
      </c>
      <c r="T132" s="102">
        <v>100</v>
      </c>
      <c r="U132" s="102">
        <v>0</v>
      </c>
      <c r="V132" s="102">
        <v>0</v>
      </c>
      <c r="W132" s="102">
        <v>0</v>
      </c>
      <c r="X132" s="102">
        <v>0</v>
      </c>
      <c r="Y132" s="102">
        <v>192544.8</v>
      </c>
      <c r="Z132" s="102">
        <v>0</v>
      </c>
      <c r="AA132" s="102">
        <v>0</v>
      </c>
      <c r="AB132" s="102">
        <v>0</v>
      </c>
      <c r="AC132" s="102">
        <v>0</v>
      </c>
      <c r="AD132" s="102">
        <v>0</v>
      </c>
      <c r="AE132" s="102">
        <v>0</v>
      </c>
      <c r="AF132" s="102">
        <v>0</v>
      </c>
      <c r="AG132" s="102">
        <v>0</v>
      </c>
      <c r="AH132" s="102">
        <v>0</v>
      </c>
      <c r="AI132" s="102">
        <v>0</v>
      </c>
      <c r="AJ132" s="102">
        <v>0</v>
      </c>
      <c r="AK132" s="102">
        <v>0</v>
      </c>
      <c r="AL132" s="102">
        <v>0</v>
      </c>
      <c r="AM132" s="102">
        <v>0</v>
      </c>
      <c r="AN132" s="102">
        <v>0</v>
      </c>
      <c r="AO132" s="102">
        <v>0</v>
      </c>
      <c r="AP132" s="102">
        <v>0</v>
      </c>
      <c r="AQ132" s="102">
        <v>0</v>
      </c>
      <c r="AR132" s="102">
        <v>0</v>
      </c>
      <c r="AS132" s="102">
        <v>0</v>
      </c>
      <c r="AT132" s="102">
        <v>0</v>
      </c>
      <c r="AU132" s="9">
        <f>+(Tabla3[[#This Row],[ 0810909000]]+Tabla3[[#This Row],[ 0810905400]]+Tabla3[[#This Row],[ 0810905100]]+Tabla3[[#This Row],[ 0810904000]]+Tabla3[[#This Row],[ 0810903000]]+Tabla3[[#This Row],[ 0810902000]]+Tabla3[[#This Row],[ 0810500000]]+Tabla3[[#This Row],[ 0810100000]]+Tabla3[[#This Row],[ 0809400000]]+Tabla3[[#This Row],[ 0809300000]]+Tabla3[[#This Row],[ 0809290000]]+Tabla3[[#This Row],[ 0809210000]]+Tabla3[[#This Row],[ 0809100000]]+Tabla3[[#This Row],[ 0808300000]]+Tabla3[[#This Row],[ 0808100000]]+Tabla3[[#This Row],[ 0807200000]]+Tabla3[[#This Row],[ 0807190000]]+Tabla3[[#This Row],[ 0807110000]]+Tabla3[[#This Row],[ 0806200000]]+Tabla3[[#This Row],[ 0806100000]]+Tabla3[[#This Row],[ 0805900000]]+Tabla3[[#This Row],[ 0805500000]]+Tabla3[[#This Row],[ 0805400000]]+Tabla3[[#This Row],[ 0805200000]]+Tabla3[[#This Row],[ 0805100000]]+Tabla3[[#This Row],[ 0804502000]]+Tabla3[[#This Row],[ 0804501000]]+Tabla3[[#This Row],[ 0804400000]]+Tabla3[[#This Row],[ 0804300000]]+Tabla3[[#This Row],[ 0804200000]]+Tabla3[[#This Row],[ 0804100000]]+Tabla3[[#This Row],[ 0803909000]]+Tabla3[[#This Row],[ 0803901200]]+Tabla3[[#This Row],[ 0803901100]]+Tabla3[[#This Row],[ 0803100000]]+Tabla3[[#This Row],[ 0802900000]]+Tabla3[[#This Row],[ 0802620000]]+Tabla3[[#This Row],[ 0802520000]]+Tabla3[[#This Row],[ 0802320000]]+Tabla3[[#This Row],[ 0802120000]]+Tabla3[[#This Row],[ 0802110000]]+Tabla3[[#This Row],[ 0801320000]]+Tabla3[[#This Row],[ 0801310000]]+Tabla3[[#This Row],[ 0801220000]]+Tabla3[[#This Row],[ 0801120000]])</f>
        <v>360861.69999999995</v>
      </c>
    </row>
    <row r="133" spans="1:47" x14ac:dyDescent="0.25">
      <c r="A133" s="46"/>
      <c r="B133" s="100">
        <f>SUBTOTAL(109,B121:B132)</f>
        <v>0</v>
      </c>
      <c r="C133" s="100">
        <f>SUBTOTAL(109,C121:C132)</f>
        <v>7625</v>
      </c>
      <c r="D133" s="100">
        <f>SUBTOTAL(109,D121:D132)</f>
        <v>3118</v>
      </c>
      <c r="E133" s="100">
        <f>SUBTOTAL(109,E121:E132)</f>
        <v>428874.66000000003</v>
      </c>
      <c r="F133" s="100">
        <f t="shared" ref="F133:AT133" si="9">SUBTOTAL(109,F121:F132)</f>
        <v>0</v>
      </c>
      <c r="G133" s="100">
        <f>SUBTOTAL(109,G121:G132)</f>
        <v>61495.149999999994</v>
      </c>
      <c r="H133" s="100">
        <f>SUBTOTAL(109,H121:H132)</f>
        <v>7947.82</v>
      </c>
      <c r="I133" s="100">
        <f t="shared" si="9"/>
        <v>0</v>
      </c>
      <c r="J133" s="100">
        <f t="shared" si="9"/>
        <v>0</v>
      </c>
      <c r="K133" s="100">
        <f>SUBTOTAL(109,K121:K132)</f>
        <v>11136.51</v>
      </c>
      <c r="L133" s="100">
        <f>SUBTOTAL(109,L121:L132)</f>
        <v>1171017.8099999998</v>
      </c>
      <c r="M133" s="100">
        <f t="shared" si="9"/>
        <v>32.5</v>
      </c>
      <c r="N133" s="100">
        <f>SUBTOTAL(109,N121:N132)</f>
        <v>262.5</v>
      </c>
      <c r="O133" s="100">
        <f t="shared" si="9"/>
        <v>0</v>
      </c>
      <c r="P133" s="100">
        <f>SUBTOTAL(109,P121:P132)</f>
        <v>5085</v>
      </c>
      <c r="Q133" s="100">
        <f>SUBTOTAL(109,Q121:Q132)</f>
        <v>1766.5</v>
      </c>
      <c r="R133" s="100">
        <f>SUBTOTAL(109,R121:R132)</f>
        <v>5565.7</v>
      </c>
      <c r="S133" s="100">
        <f>SUBTOTAL(109,S121:S132)</f>
        <v>67.38</v>
      </c>
      <c r="T133" s="100">
        <f>SUBTOTAL(109,T121:T132)</f>
        <v>4641.5</v>
      </c>
      <c r="U133" s="100">
        <f t="shared" si="9"/>
        <v>40</v>
      </c>
      <c r="V133" s="100">
        <f t="shared" si="9"/>
        <v>61183</v>
      </c>
      <c r="W133" s="100">
        <f t="shared" si="9"/>
        <v>64111.43</v>
      </c>
      <c r="X133" s="100">
        <f t="shared" si="9"/>
        <v>0</v>
      </c>
      <c r="Y133" s="100">
        <f t="shared" si="9"/>
        <v>668701.10000000009</v>
      </c>
      <c r="Z133" s="100">
        <f t="shared" si="9"/>
        <v>29.1</v>
      </c>
      <c r="AA133" s="100">
        <f t="shared" si="9"/>
        <v>0</v>
      </c>
      <c r="AB133" s="100">
        <f t="shared" si="9"/>
        <v>16983.03</v>
      </c>
      <c r="AC133" s="100">
        <f t="shared" si="9"/>
        <v>20281.5</v>
      </c>
      <c r="AD133" s="100">
        <f t="shared" si="9"/>
        <v>0</v>
      </c>
      <c r="AE133" s="100">
        <f t="shared" si="9"/>
        <v>18</v>
      </c>
      <c r="AF133" s="100">
        <f t="shared" si="9"/>
        <v>14093</v>
      </c>
      <c r="AG133" s="100">
        <f t="shared" si="9"/>
        <v>60</v>
      </c>
      <c r="AH133" s="100">
        <f t="shared" si="9"/>
        <v>0</v>
      </c>
      <c r="AI133" s="100">
        <f t="shared" si="9"/>
        <v>4.5</v>
      </c>
      <c r="AJ133" s="100">
        <f t="shared" si="9"/>
        <v>0</v>
      </c>
      <c r="AK133" s="100">
        <f t="shared" si="9"/>
        <v>0</v>
      </c>
      <c r="AL133" s="100">
        <f t="shared" si="9"/>
        <v>0</v>
      </c>
      <c r="AM133" s="100">
        <f t="shared" si="9"/>
        <v>0</v>
      </c>
      <c r="AN133" s="100">
        <f t="shared" si="9"/>
        <v>0</v>
      </c>
      <c r="AO133" s="100">
        <f t="shared" si="9"/>
        <v>0</v>
      </c>
      <c r="AP133" s="100">
        <f t="shared" si="9"/>
        <v>0</v>
      </c>
      <c r="AQ133" s="100">
        <f t="shared" si="9"/>
        <v>0</v>
      </c>
      <c r="AR133" s="100">
        <f t="shared" si="9"/>
        <v>0</v>
      </c>
      <c r="AS133" s="100">
        <f t="shared" si="9"/>
        <v>0</v>
      </c>
      <c r="AT133" s="100">
        <f t="shared" si="9"/>
        <v>5757.84</v>
      </c>
      <c r="AU133" s="100">
        <f>SUBTOTAL(109,AU121:AU132)</f>
        <v>2559898.5300000003</v>
      </c>
    </row>
    <row r="134" spans="1:47" x14ac:dyDescent="0.25">
      <c r="A134" s="46" t="s">
        <v>494</v>
      </c>
      <c r="B134" s="98">
        <v>0</v>
      </c>
      <c r="C134" s="98">
        <v>0</v>
      </c>
      <c r="D134" s="98">
        <v>0</v>
      </c>
      <c r="E134" s="98">
        <v>1690</v>
      </c>
      <c r="F134" s="98">
        <v>0</v>
      </c>
      <c r="G134" s="98">
        <v>1998</v>
      </c>
      <c r="H134" s="98">
        <v>300</v>
      </c>
      <c r="I134" s="98">
        <v>0</v>
      </c>
      <c r="J134" s="98">
        <v>0</v>
      </c>
      <c r="K134" s="98">
        <v>320</v>
      </c>
      <c r="L134" s="98">
        <v>23354.6</v>
      </c>
      <c r="M134" s="98">
        <v>0</v>
      </c>
      <c r="N134" s="98">
        <v>0</v>
      </c>
      <c r="O134" s="98">
        <v>0</v>
      </c>
      <c r="P134" s="98">
        <v>0</v>
      </c>
      <c r="Q134" s="98">
        <v>125</v>
      </c>
      <c r="R134" s="98">
        <v>0</v>
      </c>
      <c r="S134" s="98">
        <v>0</v>
      </c>
      <c r="T134" s="98">
        <v>100</v>
      </c>
      <c r="U134" s="98">
        <v>0</v>
      </c>
      <c r="V134" s="98">
        <v>0</v>
      </c>
      <c r="W134" s="98">
        <v>0</v>
      </c>
      <c r="X134" s="98">
        <v>0</v>
      </c>
      <c r="Y134" s="98">
        <v>121062.72</v>
      </c>
      <c r="Z134" s="98">
        <v>0</v>
      </c>
      <c r="AA134" s="98">
        <v>0</v>
      </c>
      <c r="AB134" s="98">
        <v>2393.0500000000002</v>
      </c>
      <c r="AC134" s="98">
        <v>0</v>
      </c>
      <c r="AD134" s="98">
        <v>0</v>
      </c>
      <c r="AE134" s="98">
        <v>0</v>
      </c>
      <c r="AF134" s="98">
        <v>0</v>
      </c>
      <c r="AG134" s="98">
        <v>0</v>
      </c>
      <c r="AH134" s="98">
        <v>0</v>
      </c>
      <c r="AI134" s="98">
        <v>0</v>
      </c>
      <c r="AJ134" s="98">
        <v>0</v>
      </c>
      <c r="AK134" s="98">
        <v>0</v>
      </c>
      <c r="AL134" s="98">
        <v>0</v>
      </c>
      <c r="AM134" s="98">
        <v>0</v>
      </c>
      <c r="AN134" s="98">
        <v>0</v>
      </c>
      <c r="AO134" s="98">
        <v>0</v>
      </c>
      <c r="AP134" s="98">
        <v>0</v>
      </c>
      <c r="AQ134" s="98">
        <v>0</v>
      </c>
      <c r="AR134" s="98">
        <v>0</v>
      </c>
      <c r="AS134" s="98">
        <v>0</v>
      </c>
      <c r="AT134" s="98">
        <v>0</v>
      </c>
      <c r="AU134" s="116">
        <v>151343.37</v>
      </c>
    </row>
    <row r="135" spans="1:47" x14ac:dyDescent="0.25">
      <c r="A135" s="46" t="s">
        <v>508</v>
      </c>
      <c r="B135" s="14">
        <v>0</v>
      </c>
      <c r="C135" s="14">
        <v>0</v>
      </c>
      <c r="D135" s="14">
        <v>150</v>
      </c>
      <c r="E135" s="14">
        <v>910</v>
      </c>
      <c r="F135" s="14">
        <v>0</v>
      </c>
      <c r="G135" s="14">
        <v>3938</v>
      </c>
      <c r="H135" s="14">
        <v>607.23</v>
      </c>
      <c r="I135" s="14">
        <v>0</v>
      </c>
      <c r="J135" s="14">
        <v>0</v>
      </c>
      <c r="K135" s="14">
        <v>455</v>
      </c>
      <c r="L135" s="14">
        <v>1980.95</v>
      </c>
      <c r="M135" s="14">
        <v>0</v>
      </c>
      <c r="N135" s="14">
        <v>0</v>
      </c>
      <c r="O135" s="14">
        <v>0</v>
      </c>
      <c r="P135" s="14">
        <v>377</v>
      </c>
      <c r="Q135" s="14">
        <v>0</v>
      </c>
      <c r="R135" s="14">
        <v>128.75</v>
      </c>
      <c r="S135" s="14">
        <v>0</v>
      </c>
      <c r="T135" s="14">
        <v>136</v>
      </c>
      <c r="U135" s="14">
        <v>0</v>
      </c>
      <c r="V135" s="14">
        <v>0</v>
      </c>
      <c r="W135" s="14">
        <v>0</v>
      </c>
      <c r="X135" s="14">
        <v>0</v>
      </c>
      <c r="Y135" s="14">
        <v>169928.46</v>
      </c>
      <c r="Z135" s="14">
        <v>0</v>
      </c>
      <c r="AA135" s="14">
        <v>0</v>
      </c>
      <c r="AB135" s="14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4">
        <v>0</v>
      </c>
      <c r="AO135" s="14">
        <v>0</v>
      </c>
      <c r="AP135" s="14">
        <v>0</v>
      </c>
      <c r="AQ135" s="14">
        <v>0</v>
      </c>
      <c r="AR135" s="14">
        <v>0</v>
      </c>
      <c r="AS135" s="14">
        <v>0</v>
      </c>
      <c r="AT135" s="14">
        <v>0</v>
      </c>
      <c r="AU135" s="125">
        <v>178611.39</v>
      </c>
    </row>
    <row r="136" spans="1:47" x14ac:dyDescent="0.25">
      <c r="A136" s="46" t="s">
        <v>510</v>
      </c>
      <c r="B136" s="131">
        <v>0</v>
      </c>
      <c r="C136" s="131">
        <v>231.25</v>
      </c>
      <c r="D136" s="131">
        <v>100</v>
      </c>
      <c r="E136" s="131">
        <v>0</v>
      </c>
      <c r="F136" s="131">
        <v>0</v>
      </c>
      <c r="G136" s="131">
        <v>3648.5</v>
      </c>
      <c r="H136" s="131">
        <v>0</v>
      </c>
      <c r="I136" s="131">
        <v>0</v>
      </c>
      <c r="J136" s="131">
        <v>0</v>
      </c>
      <c r="K136" s="131">
        <v>1014.5</v>
      </c>
      <c r="L136" s="131">
        <v>39163.879999999997</v>
      </c>
      <c r="M136" s="131">
        <v>44</v>
      </c>
      <c r="N136" s="131">
        <v>0</v>
      </c>
      <c r="O136" s="131">
        <v>0</v>
      </c>
      <c r="P136" s="131">
        <v>471.25</v>
      </c>
      <c r="Q136" s="131">
        <v>0</v>
      </c>
      <c r="R136" s="131">
        <v>204.24</v>
      </c>
      <c r="S136" s="131">
        <v>80.92</v>
      </c>
      <c r="T136" s="131">
        <v>219.25</v>
      </c>
      <c r="U136" s="131">
        <v>0</v>
      </c>
      <c r="V136" s="131">
        <v>158.36000000000001</v>
      </c>
      <c r="W136" s="131">
        <v>0</v>
      </c>
      <c r="X136" s="131">
        <v>0</v>
      </c>
      <c r="Y136" s="131">
        <v>213321.93</v>
      </c>
      <c r="Z136" s="131">
        <v>73.91</v>
      </c>
      <c r="AA136" s="131">
        <v>0</v>
      </c>
      <c r="AB136" s="131">
        <v>1865.5</v>
      </c>
      <c r="AC136" s="131">
        <v>0</v>
      </c>
      <c r="AD136" s="131">
        <v>57.12</v>
      </c>
      <c r="AE136" s="131">
        <v>14.64</v>
      </c>
      <c r="AF136" s="131">
        <v>70.98</v>
      </c>
      <c r="AG136" s="131">
        <v>152.1</v>
      </c>
      <c r="AH136" s="131">
        <v>0</v>
      </c>
      <c r="AI136" s="131">
        <v>0</v>
      </c>
      <c r="AJ136" s="131">
        <v>0</v>
      </c>
      <c r="AK136" s="131">
        <v>105.6</v>
      </c>
      <c r="AL136" s="131">
        <v>70.739999999999995</v>
      </c>
      <c r="AM136" s="131">
        <v>0</v>
      </c>
      <c r="AN136" s="131">
        <v>0</v>
      </c>
      <c r="AO136" s="131">
        <v>0</v>
      </c>
      <c r="AP136" s="131">
        <v>0</v>
      </c>
      <c r="AQ136" s="131">
        <v>0</v>
      </c>
      <c r="AR136" s="131">
        <v>0</v>
      </c>
      <c r="AS136" s="131">
        <v>0</v>
      </c>
      <c r="AT136" s="131">
        <v>63</v>
      </c>
      <c r="AU136" s="133">
        <v>261131.67</v>
      </c>
    </row>
    <row r="137" spans="1:47" x14ac:dyDescent="0.25">
      <c r="A137" s="46" t="s">
        <v>512</v>
      </c>
      <c r="B137" s="14">
        <v>0</v>
      </c>
      <c r="C137" s="14">
        <v>925</v>
      </c>
      <c r="D137" s="14">
        <v>0</v>
      </c>
      <c r="E137" s="14">
        <v>0</v>
      </c>
      <c r="F137" s="14">
        <v>0</v>
      </c>
      <c r="G137" s="14">
        <v>5283</v>
      </c>
      <c r="H137" s="14">
        <v>0</v>
      </c>
      <c r="I137" s="14">
        <v>0</v>
      </c>
      <c r="J137" s="14">
        <v>0</v>
      </c>
      <c r="K137" s="14">
        <v>480</v>
      </c>
      <c r="L137" s="22">
        <v>44491.98</v>
      </c>
      <c r="M137" s="14">
        <v>0</v>
      </c>
      <c r="N137" s="14">
        <v>0</v>
      </c>
      <c r="O137" s="14">
        <v>0</v>
      </c>
      <c r="P137" s="14">
        <v>188.5</v>
      </c>
      <c r="Q137" s="14">
        <v>0</v>
      </c>
      <c r="R137" s="14">
        <v>112.5</v>
      </c>
      <c r="S137" s="14">
        <v>0</v>
      </c>
      <c r="T137" s="14">
        <v>414</v>
      </c>
      <c r="U137" s="14">
        <v>28</v>
      </c>
      <c r="V137" s="14">
        <v>0</v>
      </c>
      <c r="W137" s="14">
        <v>0</v>
      </c>
      <c r="X137" s="14">
        <v>0</v>
      </c>
      <c r="Y137" s="14">
        <v>124945.19</v>
      </c>
      <c r="Z137" s="14">
        <v>0</v>
      </c>
      <c r="AA137" s="14">
        <v>0</v>
      </c>
      <c r="AB137" s="14">
        <v>0</v>
      </c>
      <c r="AC137" s="14">
        <v>0</v>
      </c>
      <c r="AD137" s="14">
        <v>0</v>
      </c>
      <c r="AE137" s="14">
        <v>138</v>
      </c>
      <c r="AF137" s="14">
        <v>0</v>
      </c>
      <c r="AG137" s="14">
        <v>0</v>
      </c>
      <c r="AH137" s="14">
        <v>0</v>
      </c>
      <c r="AI137" s="14">
        <v>0</v>
      </c>
      <c r="AJ137" s="14">
        <v>0</v>
      </c>
      <c r="AK137" s="14">
        <v>0</v>
      </c>
      <c r="AL137" s="14">
        <v>0</v>
      </c>
      <c r="AM137" s="14">
        <v>0</v>
      </c>
      <c r="AN137" s="14">
        <v>0</v>
      </c>
      <c r="AO137" s="14">
        <v>0</v>
      </c>
      <c r="AP137" s="14">
        <v>0</v>
      </c>
      <c r="AQ137" s="14">
        <v>0</v>
      </c>
      <c r="AR137" s="14">
        <v>0</v>
      </c>
      <c r="AS137" s="14">
        <v>0</v>
      </c>
      <c r="AT137" s="14">
        <v>144</v>
      </c>
      <c r="AU137" s="125">
        <v>177150.17</v>
      </c>
    </row>
    <row r="138" spans="1:47" x14ac:dyDescent="0.25">
      <c r="A138" s="46" t="s">
        <v>514</v>
      </c>
      <c r="B138" s="131">
        <v>0</v>
      </c>
      <c r="C138" s="131">
        <v>1873.42</v>
      </c>
      <c r="D138" s="131">
        <v>1536.44</v>
      </c>
      <c r="E138" s="131">
        <v>0</v>
      </c>
      <c r="F138" s="131">
        <v>0</v>
      </c>
      <c r="G138" s="131">
        <v>13094.12</v>
      </c>
      <c r="H138" s="131">
        <v>201.22</v>
      </c>
      <c r="I138" s="131">
        <v>0</v>
      </c>
      <c r="J138" s="131">
        <v>0</v>
      </c>
      <c r="K138" s="131">
        <v>648.1</v>
      </c>
      <c r="L138" s="131">
        <v>0</v>
      </c>
      <c r="M138" s="131">
        <v>0</v>
      </c>
      <c r="N138" s="131">
        <v>0</v>
      </c>
      <c r="O138" s="131">
        <v>0</v>
      </c>
      <c r="P138" s="131">
        <v>381.76</v>
      </c>
      <c r="Q138" s="131">
        <v>250</v>
      </c>
      <c r="R138" s="131">
        <v>113.94</v>
      </c>
      <c r="S138" s="131">
        <v>0</v>
      </c>
      <c r="T138" s="131">
        <v>0</v>
      </c>
      <c r="U138" s="131">
        <v>0</v>
      </c>
      <c r="V138" s="131">
        <v>0</v>
      </c>
      <c r="W138" s="131">
        <v>0</v>
      </c>
      <c r="X138" s="131">
        <v>0</v>
      </c>
      <c r="Y138" s="131">
        <v>85.43</v>
      </c>
      <c r="Z138" s="131">
        <v>0</v>
      </c>
      <c r="AA138" s="131">
        <v>0</v>
      </c>
      <c r="AB138" s="131">
        <v>0</v>
      </c>
      <c r="AC138" s="131">
        <v>0</v>
      </c>
      <c r="AD138" s="131">
        <v>0</v>
      </c>
      <c r="AE138" s="131">
        <v>1075</v>
      </c>
      <c r="AF138" s="131">
        <v>0</v>
      </c>
      <c r="AG138" s="131">
        <v>4094.52</v>
      </c>
      <c r="AH138" s="131">
        <v>0</v>
      </c>
      <c r="AI138" s="131">
        <v>0</v>
      </c>
      <c r="AJ138" s="131">
        <v>0</v>
      </c>
      <c r="AK138" s="131">
        <v>0</v>
      </c>
      <c r="AL138" s="131">
        <v>0</v>
      </c>
      <c r="AM138" s="131">
        <v>0</v>
      </c>
      <c r="AN138" s="131">
        <v>0</v>
      </c>
      <c r="AO138" s="131">
        <v>0</v>
      </c>
      <c r="AP138" s="131">
        <v>0</v>
      </c>
      <c r="AQ138" s="131">
        <v>0</v>
      </c>
      <c r="AR138" s="131">
        <v>0</v>
      </c>
      <c r="AS138" s="131">
        <v>0</v>
      </c>
      <c r="AT138" s="131">
        <v>1650</v>
      </c>
      <c r="AU138" s="133">
        <v>25003.95</v>
      </c>
    </row>
    <row r="139" spans="1:47" x14ac:dyDescent="0.25">
      <c r="A139" s="46" t="s">
        <v>516</v>
      </c>
      <c r="B139" s="22">
        <v>0</v>
      </c>
      <c r="C139" s="22">
        <v>642.05999999999995</v>
      </c>
      <c r="D139" s="22">
        <v>1995.52</v>
      </c>
      <c r="E139" s="22">
        <v>0</v>
      </c>
      <c r="F139" s="22">
        <v>3605.56</v>
      </c>
      <c r="G139" s="22">
        <v>0</v>
      </c>
      <c r="H139" s="22">
        <v>0</v>
      </c>
      <c r="I139" s="22">
        <v>0</v>
      </c>
      <c r="J139" s="22">
        <v>0</v>
      </c>
      <c r="K139" s="22">
        <v>651.44000000000005</v>
      </c>
      <c r="L139" s="22">
        <v>4654.3999999999996</v>
      </c>
      <c r="M139" s="22">
        <v>0</v>
      </c>
      <c r="N139" s="22">
        <v>53.43</v>
      </c>
      <c r="O139" s="22">
        <v>0</v>
      </c>
      <c r="P139" s="22">
        <v>0</v>
      </c>
      <c r="Q139" s="22">
        <v>0</v>
      </c>
      <c r="R139" s="22">
        <v>141.63999999999999</v>
      </c>
      <c r="S139" s="22">
        <v>0</v>
      </c>
      <c r="T139" s="22">
        <v>691.46</v>
      </c>
      <c r="U139" s="22">
        <v>7483.97</v>
      </c>
      <c r="V139" s="22">
        <v>18675</v>
      </c>
      <c r="W139" s="22">
        <v>0</v>
      </c>
      <c r="X139" s="22">
        <v>0</v>
      </c>
      <c r="Y139" s="22">
        <v>16845.14</v>
      </c>
      <c r="Z139" s="22">
        <v>0</v>
      </c>
      <c r="AA139" s="22">
        <v>0</v>
      </c>
      <c r="AB139" s="22">
        <v>0</v>
      </c>
      <c r="AC139" s="22">
        <v>0</v>
      </c>
      <c r="AD139" s="22">
        <v>0</v>
      </c>
      <c r="AE139" s="22">
        <v>172.45</v>
      </c>
      <c r="AF139" s="22">
        <v>0</v>
      </c>
      <c r="AG139" s="22">
        <v>0</v>
      </c>
      <c r="AH139" s="22">
        <v>0</v>
      </c>
      <c r="AI139" s="22">
        <v>0</v>
      </c>
      <c r="AJ139" s="22">
        <v>0</v>
      </c>
      <c r="AK139" s="22">
        <v>0</v>
      </c>
      <c r="AL139" s="22">
        <v>0</v>
      </c>
      <c r="AM139" s="22">
        <v>0</v>
      </c>
      <c r="AN139" s="22">
        <v>0</v>
      </c>
      <c r="AO139" s="22">
        <v>0</v>
      </c>
      <c r="AP139" s="22">
        <v>0</v>
      </c>
      <c r="AQ139" s="22">
        <v>0</v>
      </c>
      <c r="AR139" s="22">
        <v>0</v>
      </c>
      <c r="AS139" s="22">
        <v>0</v>
      </c>
      <c r="AT139" s="22">
        <v>457.58</v>
      </c>
      <c r="AU139" s="51">
        <v>56069.65</v>
      </c>
    </row>
    <row r="140" spans="1:47" x14ac:dyDescent="0.25">
      <c r="A140" s="46" t="s">
        <v>518</v>
      </c>
      <c r="B140" s="131">
        <v>0</v>
      </c>
      <c r="C140" s="131">
        <v>850.32</v>
      </c>
      <c r="D140" s="131">
        <v>7996.23</v>
      </c>
      <c r="E140" s="131">
        <v>3296.72</v>
      </c>
      <c r="F140" s="131">
        <v>0</v>
      </c>
      <c r="G140" s="131">
        <v>3308.29</v>
      </c>
      <c r="H140" s="131">
        <v>583.16</v>
      </c>
      <c r="I140" s="131">
        <v>0</v>
      </c>
      <c r="J140" s="131">
        <v>0</v>
      </c>
      <c r="K140" s="131">
        <v>401.5</v>
      </c>
      <c r="L140" s="138">
        <v>7287</v>
      </c>
      <c r="M140" s="131">
        <v>0</v>
      </c>
      <c r="N140" s="131">
        <v>53.15</v>
      </c>
      <c r="O140" s="131">
        <v>0</v>
      </c>
      <c r="P140" s="131">
        <v>275.68</v>
      </c>
      <c r="Q140" s="131">
        <v>0</v>
      </c>
      <c r="R140" s="131">
        <v>1647.83</v>
      </c>
      <c r="S140" s="131">
        <v>6075.01</v>
      </c>
      <c r="T140" s="131">
        <v>437.17</v>
      </c>
      <c r="U140" s="131">
        <v>7500</v>
      </c>
      <c r="V140" s="131">
        <v>10375</v>
      </c>
      <c r="W140" s="131">
        <v>0</v>
      </c>
      <c r="X140" s="131">
        <v>0</v>
      </c>
      <c r="Y140" s="131">
        <v>23260.65</v>
      </c>
      <c r="Z140" s="131">
        <v>0</v>
      </c>
      <c r="AA140" s="131">
        <v>0</v>
      </c>
      <c r="AB140" s="131">
        <v>0</v>
      </c>
      <c r="AC140" s="131">
        <v>0</v>
      </c>
      <c r="AD140" s="131">
        <v>0</v>
      </c>
      <c r="AE140" s="131">
        <v>0</v>
      </c>
      <c r="AF140" s="131">
        <v>0</v>
      </c>
      <c r="AG140" s="131">
        <v>0</v>
      </c>
      <c r="AH140" s="131">
        <v>0</v>
      </c>
      <c r="AI140" s="131">
        <v>0</v>
      </c>
      <c r="AJ140" s="131">
        <v>0</v>
      </c>
      <c r="AK140" s="131">
        <v>0</v>
      </c>
      <c r="AL140" s="131">
        <v>0</v>
      </c>
      <c r="AM140" s="131">
        <v>0</v>
      </c>
      <c r="AN140" s="131">
        <v>0</v>
      </c>
      <c r="AO140" s="131">
        <v>0</v>
      </c>
      <c r="AP140" s="131">
        <v>0</v>
      </c>
      <c r="AQ140" s="131">
        <v>0</v>
      </c>
      <c r="AR140" s="131">
        <v>0</v>
      </c>
      <c r="AS140" s="131">
        <v>29.74</v>
      </c>
      <c r="AT140" s="131">
        <v>0</v>
      </c>
      <c r="AU140" s="133">
        <v>73377.45</v>
      </c>
    </row>
    <row r="141" spans="1:47" x14ac:dyDescent="0.25">
      <c r="A141" s="46" t="s">
        <v>520</v>
      </c>
      <c r="B141" s="14">
        <v>0</v>
      </c>
      <c r="C141" s="14">
        <v>840</v>
      </c>
      <c r="D141" s="14">
        <v>900</v>
      </c>
      <c r="E141" s="14">
        <v>0</v>
      </c>
      <c r="F141" s="14">
        <v>0</v>
      </c>
      <c r="G141" s="14">
        <v>5158.5</v>
      </c>
      <c r="H141" s="14">
        <v>498.24</v>
      </c>
      <c r="I141" s="14">
        <v>0</v>
      </c>
      <c r="J141" s="14">
        <v>0</v>
      </c>
      <c r="K141" s="14">
        <v>561.20000000000005</v>
      </c>
      <c r="L141" s="22">
        <v>3643.5</v>
      </c>
      <c r="M141" s="14">
        <v>0</v>
      </c>
      <c r="N141" s="14">
        <v>0</v>
      </c>
      <c r="O141" s="14">
        <v>0</v>
      </c>
      <c r="P141" s="14">
        <v>82.5</v>
      </c>
      <c r="Q141" s="14">
        <v>0</v>
      </c>
      <c r="R141" s="14">
        <v>56.25</v>
      </c>
      <c r="S141" s="14">
        <v>47</v>
      </c>
      <c r="T141" s="14">
        <v>0</v>
      </c>
      <c r="U141" s="14">
        <v>80</v>
      </c>
      <c r="V141" s="14">
        <v>0</v>
      </c>
      <c r="W141" s="14">
        <v>0</v>
      </c>
      <c r="X141" s="14">
        <v>0</v>
      </c>
      <c r="Y141" s="14">
        <v>9242</v>
      </c>
      <c r="Z141" s="14">
        <v>0</v>
      </c>
      <c r="AA141" s="14">
        <v>0</v>
      </c>
      <c r="AB141" s="14">
        <v>0</v>
      </c>
      <c r="AC141" s="14">
        <v>0</v>
      </c>
      <c r="AD141" s="14">
        <v>0</v>
      </c>
      <c r="AE141" s="14">
        <v>0</v>
      </c>
      <c r="AF141" s="14">
        <v>0</v>
      </c>
      <c r="AG141" s="14">
        <v>0</v>
      </c>
      <c r="AH141" s="14">
        <v>0</v>
      </c>
      <c r="AI141" s="14">
        <v>0</v>
      </c>
      <c r="AJ141" s="14">
        <v>0</v>
      </c>
      <c r="AK141" s="14">
        <v>0</v>
      </c>
      <c r="AL141" s="14">
        <v>0</v>
      </c>
      <c r="AM141" s="14">
        <v>0</v>
      </c>
      <c r="AN141" s="14">
        <v>0</v>
      </c>
      <c r="AO141" s="14">
        <v>0</v>
      </c>
      <c r="AP141" s="14">
        <v>0</v>
      </c>
      <c r="AQ141" s="14">
        <v>0</v>
      </c>
      <c r="AR141" s="14">
        <v>0</v>
      </c>
      <c r="AS141" s="14">
        <v>0</v>
      </c>
      <c r="AT141" s="14">
        <v>139.6</v>
      </c>
      <c r="AU141" s="125">
        <v>21248.79</v>
      </c>
    </row>
    <row r="142" spans="1:47" x14ac:dyDescent="0.25">
      <c r="A142" s="46" t="s">
        <v>522</v>
      </c>
      <c r="B142" s="131">
        <v>0</v>
      </c>
      <c r="C142" s="131">
        <v>0</v>
      </c>
      <c r="D142" s="131">
        <v>1460</v>
      </c>
      <c r="E142" s="131">
        <v>0</v>
      </c>
      <c r="F142" s="131">
        <v>0</v>
      </c>
      <c r="G142" s="131">
        <v>4029.5</v>
      </c>
      <c r="H142" s="131">
        <v>0</v>
      </c>
      <c r="I142" s="131">
        <v>0</v>
      </c>
      <c r="J142" s="131">
        <v>0</v>
      </c>
      <c r="K142" s="131">
        <v>480</v>
      </c>
      <c r="L142" s="138">
        <v>26322.66</v>
      </c>
      <c r="M142" s="131">
        <v>0</v>
      </c>
      <c r="N142" s="131">
        <v>0</v>
      </c>
      <c r="O142" s="131">
        <v>0</v>
      </c>
      <c r="P142" s="131">
        <v>82.5</v>
      </c>
      <c r="Q142" s="131">
        <v>0</v>
      </c>
      <c r="R142" s="131">
        <v>56.25</v>
      </c>
      <c r="S142" s="131">
        <v>0</v>
      </c>
      <c r="T142" s="131">
        <v>404</v>
      </c>
      <c r="U142" s="131">
        <v>42</v>
      </c>
      <c r="V142" s="131">
        <v>0</v>
      </c>
      <c r="W142" s="131">
        <v>0</v>
      </c>
      <c r="X142" s="131">
        <v>0</v>
      </c>
      <c r="Y142" s="131">
        <v>32189.599999999999</v>
      </c>
      <c r="Z142" s="131">
        <v>0</v>
      </c>
      <c r="AA142" s="131">
        <v>0</v>
      </c>
      <c r="AB142" s="131">
        <v>4</v>
      </c>
      <c r="AC142" s="131">
        <v>0</v>
      </c>
      <c r="AD142" s="131">
        <v>0</v>
      </c>
      <c r="AE142" s="131">
        <v>0</v>
      </c>
      <c r="AF142" s="131">
        <v>0</v>
      </c>
      <c r="AG142" s="131">
        <v>0</v>
      </c>
      <c r="AH142" s="131">
        <v>0</v>
      </c>
      <c r="AI142" s="131">
        <v>0</v>
      </c>
      <c r="AJ142" s="131">
        <v>0</v>
      </c>
      <c r="AK142" s="131">
        <v>0</v>
      </c>
      <c r="AL142" s="131">
        <v>0</v>
      </c>
      <c r="AM142" s="131">
        <v>0</v>
      </c>
      <c r="AN142" s="131">
        <v>0</v>
      </c>
      <c r="AO142" s="131">
        <v>0</v>
      </c>
      <c r="AP142" s="131">
        <v>0</v>
      </c>
      <c r="AQ142" s="131">
        <v>0</v>
      </c>
      <c r="AR142" s="131">
        <v>0</v>
      </c>
      <c r="AS142" s="131">
        <v>0</v>
      </c>
      <c r="AT142" s="131">
        <v>255</v>
      </c>
      <c r="AU142" s="133">
        <v>65325.51</v>
      </c>
    </row>
    <row r="143" spans="1:47" x14ac:dyDescent="0.25">
      <c r="A143" s="46" t="s">
        <v>524</v>
      </c>
      <c r="B143" s="14">
        <v>0</v>
      </c>
      <c r="C143" s="14">
        <v>1680</v>
      </c>
      <c r="D143" s="14">
        <v>1260</v>
      </c>
      <c r="E143" s="14">
        <v>0</v>
      </c>
      <c r="F143" s="14">
        <v>0</v>
      </c>
      <c r="G143" s="14">
        <v>6125.35</v>
      </c>
      <c r="H143" s="14">
        <v>155.69999999999999</v>
      </c>
      <c r="I143" s="14">
        <v>0</v>
      </c>
      <c r="J143" s="14">
        <v>0</v>
      </c>
      <c r="K143" s="14">
        <v>1200.25</v>
      </c>
      <c r="L143" s="14">
        <v>13860</v>
      </c>
      <c r="M143" s="14">
        <v>0</v>
      </c>
      <c r="N143" s="14">
        <v>52.5</v>
      </c>
      <c r="O143" s="14">
        <v>0</v>
      </c>
      <c r="P143" s="14">
        <v>0</v>
      </c>
      <c r="Q143" s="14">
        <v>0</v>
      </c>
      <c r="R143" s="14">
        <v>241.25</v>
      </c>
      <c r="S143" s="14">
        <v>0</v>
      </c>
      <c r="T143" s="14">
        <v>261</v>
      </c>
      <c r="U143" s="14">
        <v>45</v>
      </c>
      <c r="V143" s="14">
        <v>0</v>
      </c>
      <c r="W143" s="14">
        <v>0</v>
      </c>
      <c r="X143" s="14">
        <v>0</v>
      </c>
      <c r="Y143" s="14">
        <v>40100.400000000001</v>
      </c>
      <c r="Z143" s="14">
        <v>0</v>
      </c>
      <c r="AA143" s="14">
        <v>0</v>
      </c>
      <c r="AB143" s="14">
        <v>0</v>
      </c>
      <c r="AC143" s="14">
        <v>0</v>
      </c>
      <c r="AD143" s="14">
        <v>0</v>
      </c>
      <c r="AE143" s="14">
        <v>0</v>
      </c>
      <c r="AF143" s="14">
        <v>0</v>
      </c>
      <c r="AG143" s="14">
        <v>0</v>
      </c>
      <c r="AH143" s="14">
        <v>0</v>
      </c>
      <c r="AI143" s="14">
        <v>0</v>
      </c>
      <c r="AJ143" s="14">
        <v>0</v>
      </c>
      <c r="AK143" s="14">
        <v>0</v>
      </c>
      <c r="AL143" s="14">
        <v>0</v>
      </c>
      <c r="AM143" s="14">
        <v>0</v>
      </c>
      <c r="AN143" s="14">
        <v>0</v>
      </c>
      <c r="AO143" s="14">
        <v>0</v>
      </c>
      <c r="AP143" s="14">
        <v>0</v>
      </c>
      <c r="AQ143" s="14">
        <v>0</v>
      </c>
      <c r="AR143" s="14">
        <v>0</v>
      </c>
      <c r="AS143" s="14">
        <v>0</v>
      </c>
      <c r="AT143" s="14">
        <v>240</v>
      </c>
      <c r="AU143" s="125">
        <v>65221.45</v>
      </c>
    </row>
    <row r="144" spans="1:47" x14ac:dyDescent="0.25">
      <c r="A144" s="46" t="s">
        <v>526</v>
      </c>
      <c r="B144" s="138">
        <v>0</v>
      </c>
      <c r="C144" s="138">
        <v>3360</v>
      </c>
      <c r="D144" s="138">
        <v>0</v>
      </c>
      <c r="E144" s="138">
        <v>107448.75</v>
      </c>
      <c r="F144" s="138">
        <v>0</v>
      </c>
      <c r="G144" s="138">
        <v>8413.7000000000007</v>
      </c>
      <c r="H144" s="138">
        <v>140.13</v>
      </c>
      <c r="I144" s="138">
        <v>0</v>
      </c>
      <c r="J144" s="138">
        <v>0</v>
      </c>
      <c r="K144" s="138">
        <v>531.04999999999995</v>
      </c>
      <c r="L144" s="138">
        <v>15214.2</v>
      </c>
      <c r="M144" s="138">
        <v>0</v>
      </c>
      <c r="N144" s="138">
        <v>0</v>
      </c>
      <c r="O144" s="138">
        <v>0</v>
      </c>
      <c r="P144" s="138">
        <v>247.5</v>
      </c>
      <c r="Q144" s="138">
        <v>0</v>
      </c>
      <c r="R144" s="138">
        <v>112.5</v>
      </c>
      <c r="S144" s="138">
        <v>0</v>
      </c>
      <c r="T144" s="138">
        <v>0</v>
      </c>
      <c r="U144" s="138">
        <v>0</v>
      </c>
      <c r="V144" s="138">
        <v>0</v>
      </c>
      <c r="W144" s="138">
        <v>0</v>
      </c>
      <c r="X144" s="138">
        <v>0</v>
      </c>
      <c r="Y144" s="138">
        <v>93677.45</v>
      </c>
      <c r="Z144" s="138">
        <v>0</v>
      </c>
      <c r="AA144" s="138">
        <v>0</v>
      </c>
      <c r="AB144" s="138">
        <v>2440</v>
      </c>
      <c r="AC144" s="138">
        <v>0</v>
      </c>
      <c r="AD144" s="138">
        <v>0</v>
      </c>
      <c r="AE144" s="138">
        <v>0</v>
      </c>
      <c r="AF144" s="138">
        <v>0</v>
      </c>
      <c r="AG144" s="138">
        <v>0</v>
      </c>
      <c r="AH144" s="138">
        <v>0</v>
      </c>
      <c r="AI144" s="138">
        <v>0</v>
      </c>
      <c r="AJ144" s="138">
        <v>0</v>
      </c>
      <c r="AK144" s="138">
        <v>0</v>
      </c>
      <c r="AL144" s="138">
        <v>0</v>
      </c>
      <c r="AM144" s="138">
        <v>0</v>
      </c>
      <c r="AN144" s="138">
        <v>0</v>
      </c>
      <c r="AO144" s="138">
        <v>0</v>
      </c>
      <c r="AP144" s="138">
        <v>0</v>
      </c>
      <c r="AQ144" s="138">
        <v>0</v>
      </c>
      <c r="AR144" s="138">
        <v>0</v>
      </c>
      <c r="AS144" s="138">
        <v>0</v>
      </c>
      <c r="AT144" s="138">
        <v>0</v>
      </c>
      <c r="AU144" s="133">
        <v>231585.28</v>
      </c>
    </row>
    <row r="145" spans="1:47" x14ac:dyDescent="0.25">
      <c r="A145" s="46" t="s">
        <v>528</v>
      </c>
      <c r="B145" s="14">
        <v>0</v>
      </c>
      <c r="C145" s="14">
        <v>1680</v>
      </c>
      <c r="D145" s="14">
        <v>0</v>
      </c>
      <c r="E145" s="14">
        <v>0</v>
      </c>
      <c r="F145" s="14">
        <v>0</v>
      </c>
      <c r="G145" s="14">
        <v>10417</v>
      </c>
      <c r="H145" s="14">
        <v>0</v>
      </c>
      <c r="I145" s="14">
        <v>0</v>
      </c>
      <c r="J145" s="14">
        <v>0</v>
      </c>
      <c r="K145" s="14">
        <v>320</v>
      </c>
      <c r="L145" s="14" t="s">
        <v>533</v>
      </c>
      <c r="M145" s="14">
        <v>0</v>
      </c>
      <c r="N145" s="14">
        <v>0</v>
      </c>
      <c r="O145" s="14">
        <v>0</v>
      </c>
      <c r="P145" s="14">
        <v>82.5</v>
      </c>
      <c r="Q145" s="14">
        <v>0</v>
      </c>
      <c r="R145" s="14">
        <v>353.75</v>
      </c>
      <c r="S145" s="14">
        <v>0</v>
      </c>
      <c r="T145" s="14">
        <v>348</v>
      </c>
      <c r="U145" s="14">
        <v>0</v>
      </c>
      <c r="V145" s="14">
        <v>0</v>
      </c>
      <c r="W145" s="14">
        <v>0</v>
      </c>
      <c r="X145" s="14">
        <v>0</v>
      </c>
      <c r="Y145" s="14">
        <v>143522.96</v>
      </c>
      <c r="Z145" s="14">
        <v>0</v>
      </c>
      <c r="AA145" s="14">
        <v>0</v>
      </c>
      <c r="AB145" s="14">
        <v>4880</v>
      </c>
      <c r="AC145" s="14">
        <v>0</v>
      </c>
      <c r="AD145" s="14">
        <v>0</v>
      </c>
      <c r="AE145" s="14">
        <v>0</v>
      </c>
      <c r="AF145" s="14">
        <v>0</v>
      </c>
      <c r="AG145" s="14">
        <v>0</v>
      </c>
      <c r="AH145" s="14">
        <v>0</v>
      </c>
      <c r="AI145" s="14">
        <v>0</v>
      </c>
      <c r="AJ145" s="14">
        <v>0</v>
      </c>
      <c r="AK145" s="14">
        <v>0</v>
      </c>
      <c r="AL145" s="14">
        <v>0</v>
      </c>
      <c r="AM145" s="14">
        <v>0</v>
      </c>
      <c r="AN145" s="14">
        <v>0</v>
      </c>
      <c r="AO145" s="14">
        <v>0</v>
      </c>
      <c r="AP145" s="14">
        <v>0</v>
      </c>
      <c r="AQ145" s="14">
        <v>0</v>
      </c>
      <c r="AR145" s="14">
        <v>0</v>
      </c>
      <c r="AS145" s="14">
        <v>0</v>
      </c>
      <c r="AT145" s="14">
        <v>0</v>
      </c>
      <c r="AU145" s="125">
        <v>162575.81</v>
      </c>
    </row>
    <row r="146" spans="1:47" x14ac:dyDescent="0.25">
      <c r="A146" s="149"/>
      <c r="B146" s="100">
        <f>SUBTOTAL(109,B134:B145)</f>
        <v>0</v>
      </c>
      <c r="C146" s="100">
        <f t="shared" ref="C146:P146" si="10">SUBTOTAL(109,C134:C145)</f>
        <v>12082.05</v>
      </c>
      <c r="D146" s="100">
        <f t="shared" si="10"/>
        <v>15398.189999999999</v>
      </c>
      <c r="E146" s="100">
        <f t="shared" si="10"/>
        <v>113345.47</v>
      </c>
      <c r="F146" s="100">
        <f t="shared" si="10"/>
        <v>3605.56</v>
      </c>
      <c r="G146" s="100">
        <f t="shared" si="10"/>
        <v>65413.960000000006</v>
      </c>
      <c r="H146" s="100">
        <f t="shared" si="10"/>
        <v>2485.6800000000003</v>
      </c>
      <c r="I146" s="100">
        <f t="shared" si="10"/>
        <v>0</v>
      </c>
      <c r="J146" s="100">
        <f t="shared" si="10"/>
        <v>0</v>
      </c>
      <c r="K146" s="100">
        <f t="shared" si="10"/>
        <v>7063.04</v>
      </c>
      <c r="L146" s="100">
        <f t="shared" si="10"/>
        <v>179973.17</v>
      </c>
      <c r="M146" s="100">
        <f t="shared" si="10"/>
        <v>44</v>
      </c>
      <c r="N146" s="100">
        <f t="shared" si="10"/>
        <v>159.07999999999998</v>
      </c>
      <c r="O146" s="100">
        <f t="shared" si="10"/>
        <v>0</v>
      </c>
      <c r="P146" s="100">
        <f t="shared" si="10"/>
        <v>2189.19</v>
      </c>
      <c r="Q146" s="100">
        <f>SUBTOTAL(109,Q134:Q145)</f>
        <v>375</v>
      </c>
      <c r="R146" s="100">
        <f t="shared" ref="R146" si="11">SUBTOTAL(109,R134:R145)</f>
        <v>3168.9</v>
      </c>
      <c r="S146" s="100">
        <f t="shared" ref="S146" si="12">SUBTOTAL(109,S134:S145)</f>
        <v>6202.93</v>
      </c>
      <c r="T146" s="100">
        <f t="shared" ref="T146" si="13">SUBTOTAL(109,T134:T145)</f>
        <v>3010.88</v>
      </c>
      <c r="U146" s="100">
        <f t="shared" ref="U146" si="14">SUBTOTAL(109,U134:U145)</f>
        <v>15178.970000000001</v>
      </c>
      <c r="V146" s="100">
        <f t="shared" ref="V146" si="15">SUBTOTAL(109,V134:V145)</f>
        <v>29208.36</v>
      </c>
      <c r="W146" s="100">
        <f t="shared" ref="W146" si="16">SUBTOTAL(109,W134:W145)</f>
        <v>0</v>
      </c>
      <c r="X146" s="100">
        <f t="shared" ref="X146" si="17">SUBTOTAL(109,X134:X145)</f>
        <v>0</v>
      </c>
      <c r="Y146" s="100">
        <f t="shared" ref="Y146" si="18">SUBTOTAL(109,Y134:Y145)</f>
        <v>988181.93</v>
      </c>
      <c r="Z146" s="100">
        <f t="shared" ref="Z146" si="19">SUBTOTAL(109,Z134:Z145)</f>
        <v>73.91</v>
      </c>
      <c r="AA146" s="100">
        <f>SUBTOTAL(109,AA134:AA145)</f>
        <v>0</v>
      </c>
      <c r="AB146" s="100">
        <f t="shared" ref="AB146" si="20">SUBTOTAL(109,AB134:AB145)</f>
        <v>11582.55</v>
      </c>
      <c r="AC146" s="100">
        <f t="shared" ref="AC146" si="21">SUBTOTAL(109,AC134:AC145)</f>
        <v>0</v>
      </c>
      <c r="AD146" s="100">
        <f t="shared" ref="AD146" si="22">SUBTOTAL(109,AD134:AD145)</f>
        <v>57.12</v>
      </c>
      <c r="AE146" s="100">
        <f t="shared" ref="AE146" si="23">SUBTOTAL(109,AE134:AE145)</f>
        <v>1400.09</v>
      </c>
      <c r="AF146" s="100">
        <f t="shared" ref="AF146" si="24">SUBTOTAL(109,AF134:AF145)</f>
        <v>70.98</v>
      </c>
      <c r="AG146" s="100">
        <f t="shared" ref="AG146" si="25">SUBTOTAL(109,AG134:AG145)</f>
        <v>4246.62</v>
      </c>
      <c r="AH146" s="100">
        <f t="shared" ref="AH146" si="26">SUBTOTAL(109,AH134:AH145)</f>
        <v>0</v>
      </c>
      <c r="AI146" s="100">
        <f t="shared" ref="AI146" si="27">SUBTOTAL(109,AI134:AI145)</f>
        <v>0</v>
      </c>
      <c r="AJ146" s="100">
        <f t="shared" ref="AJ146" si="28">SUBTOTAL(109,AJ134:AJ145)</f>
        <v>0</v>
      </c>
      <c r="AK146" s="100">
        <f t="shared" ref="AK146" si="29">SUBTOTAL(109,AK134:AK145)</f>
        <v>105.6</v>
      </c>
      <c r="AL146" s="100">
        <f>SUBTOTAL(109,AL134:AL145)</f>
        <v>70.739999999999995</v>
      </c>
      <c r="AM146" s="100">
        <f t="shared" ref="AM146" si="30">SUBTOTAL(109,AM134:AM145)</f>
        <v>0</v>
      </c>
      <c r="AN146" s="100">
        <f t="shared" ref="AN146" si="31">SUBTOTAL(109,AN134:AN145)</f>
        <v>0</v>
      </c>
      <c r="AO146" s="100">
        <f t="shared" ref="AO146" si="32">SUBTOTAL(109,AO134:AO145)</f>
        <v>0</v>
      </c>
      <c r="AP146" s="100">
        <f t="shared" ref="AP146" si="33">SUBTOTAL(109,AP134:AP145)</f>
        <v>0</v>
      </c>
      <c r="AQ146" s="100">
        <f t="shared" ref="AQ146" si="34">SUBTOTAL(109,AQ134:AQ145)</f>
        <v>0</v>
      </c>
      <c r="AR146" s="100">
        <f t="shared" ref="AR146" si="35">SUBTOTAL(109,AR134:AR145)</f>
        <v>0</v>
      </c>
      <c r="AS146" s="100">
        <f t="shared" ref="AS146" si="36">SUBTOTAL(109,AS134:AS145)</f>
        <v>29.74</v>
      </c>
      <c r="AT146" s="100">
        <f t="shared" ref="AT146" si="37">SUBTOTAL(109,AT134:AT145)</f>
        <v>2949.18</v>
      </c>
      <c r="AU146" s="100">
        <f t="shared" ref="AU146" si="38">SUBTOTAL(109,AU134:AU145)</f>
        <v>1468644.4900000002</v>
      </c>
    </row>
    <row r="148" spans="1:47" ht="18.75" x14ac:dyDescent="0.3">
      <c r="A148" s="20" t="s">
        <v>242</v>
      </c>
      <c r="B148" s="21"/>
      <c r="C148" s="21"/>
      <c r="D148" s="21"/>
      <c r="E148" s="21"/>
    </row>
    <row r="149" spans="1:47" ht="18.75" x14ac:dyDescent="0.3">
      <c r="A149" s="121" t="s">
        <v>532</v>
      </c>
      <c r="B149" s="21"/>
      <c r="C149" s="21"/>
      <c r="D149" s="21"/>
      <c r="E149" s="21"/>
    </row>
  </sheetData>
  <sheetProtection password="9E07" sheet="1" objects="1" scenarios="1"/>
  <mergeCells count="1">
    <mergeCell ref="A1:AU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V149"/>
  <sheetViews>
    <sheetView topLeftCell="G1" zoomScaleNormal="100" workbookViewId="0">
      <pane ySplit="3" topLeftCell="A127" activePane="bottomLeft" state="frozen"/>
      <selection activeCell="A85" sqref="A85"/>
      <selection pane="bottomLeft" activeCell="T148" sqref="T148"/>
    </sheetView>
  </sheetViews>
  <sheetFormatPr baseColWidth="10" defaultRowHeight="15" x14ac:dyDescent="0.25"/>
  <cols>
    <col min="1" max="1" width="12.42578125" customWidth="1"/>
    <col min="22" max="22" width="14.7109375" customWidth="1"/>
  </cols>
  <sheetData>
    <row r="1" spans="1:48" ht="51" customHeight="1" x14ac:dyDescent="0.35">
      <c r="A1" s="160" t="s">
        <v>500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</row>
    <row r="2" spans="1:48" x14ac:dyDescent="0.25">
      <c r="A2" s="2" t="s">
        <v>110</v>
      </c>
      <c r="B2" s="73" t="s">
        <v>406</v>
      </c>
      <c r="C2" s="73" t="s">
        <v>407</v>
      </c>
      <c r="D2" s="73" t="s">
        <v>408</v>
      </c>
      <c r="E2" s="73" t="s">
        <v>409</v>
      </c>
      <c r="F2" s="73" t="s">
        <v>410</v>
      </c>
      <c r="G2" s="73" t="s">
        <v>411</v>
      </c>
      <c r="H2" s="73" t="s">
        <v>412</v>
      </c>
      <c r="I2" s="73" t="s">
        <v>413</v>
      </c>
      <c r="J2" s="73" t="s">
        <v>414</v>
      </c>
      <c r="K2" s="73" t="s">
        <v>415</v>
      </c>
      <c r="L2" s="73" t="s">
        <v>416</v>
      </c>
      <c r="M2" s="73" t="s">
        <v>417</v>
      </c>
      <c r="N2" s="73" t="s">
        <v>418</v>
      </c>
      <c r="O2" s="73" t="s">
        <v>419</v>
      </c>
      <c r="P2" s="73" t="s">
        <v>420</v>
      </c>
      <c r="Q2" s="73" t="s">
        <v>421</v>
      </c>
      <c r="R2" s="73" t="s">
        <v>422</v>
      </c>
      <c r="S2" s="87" t="s">
        <v>465</v>
      </c>
      <c r="T2" s="73" t="s">
        <v>423</v>
      </c>
      <c r="U2" s="73" t="s">
        <v>424</v>
      </c>
      <c r="V2" s="34" t="s">
        <v>109</v>
      </c>
    </row>
    <row r="3" spans="1:48" x14ac:dyDescent="0.25">
      <c r="A3" s="4" t="s">
        <v>241</v>
      </c>
      <c r="B3" s="73" t="s">
        <v>148</v>
      </c>
      <c r="C3" s="73" t="s">
        <v>149</v>
      </c>
      <c r="D3" s="73" t="s">
        <v>150</v>
      </c>
      <c r="E3" s="73" t="s">
        <v>151</v>
      </c>
      <c r="F3" s="73" t="s">
        <v>152</v>
      </c>
      <c r="G3" s="73" t="s">
        <v>153</v>
      </c>
      <c r="H3" s="73" t="s">
        <v>154</v>
      </c>
      <c r="I3" s="73" t="s">
        <v>155</v>
      </c>
      <c r="J3" s="73" t="s">
        <v>99</v>
      </c>
      <c r="K3" s="73" t="s">
        <v>156</v>
      </c>
      <c r="L3" s="73" t="s">
        <v>79</v>
      </c>
      <c r="M3" s="73" t="s">
        <v>157</v>
      </c>
      <c r="N3" s="73" t="s">
        <v>79</v>
      </c>
      <c r="O3" s="73" t="s">
        <v>158</v>
      </c>
      <c r="P3" s="73" t="s">
        <v>157</v>
      </c>
      <c r="Q3" s="73" t="s">
        <v>79</v>
      </c>
      <c r="R3" s="73" t="s">
        <v>159</v>
      </c>
      <c r="S3" s="73" t="s">
        <v>258</v>
      </c>
      <c r="T3" s="73" t="s">
        <v>160</v>
      </c>
      <c r="U3" s="73" t="s">
        <v>79</v>
      </c>
      <c r="V3" s="34"/>
    </row>
    <row r="4" spans="1:48" x14ac:dyDescent="0.25">
      <c r="A4" s="11" t="s">
        <v>0</v>
      </c>
      <c r="B4" s="5">
        <v>0</v>
      </c>
      <c r="C4" s="5">
        <v>8396.8799999999992</v>
      </c>
      <c r="D4" s="5">
        <v>21227.88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685.73</v>
      </c>
      <c r="L4" s="5">
        <v>44249.78</v>
      </c>
      <c r="M4" s="5">
        <v>0</v>
      </c>
      <c r="N4" s="5">
        <v>2594.9699999999998</v>
      </c>
      <c r="O4" s="5">
        <v>4809.42</v>
      </c>
      <c r="P4" s="5">
        <v>70983.31</v>
      </c>
      <c r="Q4" s="5">
        <v>1483.07</v>
      </c>
      <c r="R4" s="5">
        <v>4592.63</v>
      </c>
      <c r="S4" s="5">
        <v>0</v>
      </c>
      <c r="T4" s="5">
        <v>0</v>
      </c>
      <c r="U4" s="5">
        <v>4853.6899999999996</v>
      </c>
      <c r="V4" s="60">
        <v>163877.35999999999</v>
      </c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x14ac:dyDescent="0.25">
      <c r="A5" s="11" t="s">
        <v>1</v>
      </c>
      <c r="B5" s="5">
        <v>0</v>
      </c>
      <c r="C5" s="5">
        <v>10074.77</v>
      </c>
      <c r="D5" s="5">
        <v>21059.02</v>
      </c>
      <c r="E5" s="5">
        <v>0</v>
      </c>
      <c r="F5" s="5">
        <v>0</v>
      </c>
      <c r="G5" s="5">
        <v>0</v>
      </c>
      <c r="H5" s="5">
        <v>0</v>
      </c>
      <c r="I5" s="5">
        <v>23145</v>
      </c>
      <c r="J5" s="5">
        <v>0</v>
      </c>
      <c r="K5" s="5">
        <v>965.14</v>
      </c>
      <c r="L5" s="5">
        <v>55042.54</v>
      </c>
      <c r="M5" s="5">
        <v>0</v>
      </c>
      <c r="N5" s="5">
        <v>3830.83</v>
      </c>
      <c r="O5" s="5">
        <v>2268.6</v>
      </c>
      <c r="P5" s="5">
        <v>50109.02</v>
      </c>
      <c r="Q5" s="5">
        <v>1453.41</v>
      </c>
      <c r="R5" s="5">
        <v>5946.27</v>
      </c>
      <c r="S5" s="5">
        <v>0</v>
      </c>
      <c r="T5" s="5">
        <v>0</v>
      </c>
      <c r="U5" s="5">
        <v>9249.7199999999993</v>
      </c>
      <c r="V5" s="60">
        <v>183144.32000000001</v>
      </c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 x14ac:dyDescent="0.25">
      <c r="A6" s="11" t="s">
        <v>2</v>
      </c>
      <c r="B6" s="5">
        <v>0</v>
      </c>
      <c r="C6" s="5">
        <v>2939.97</v>
      </c>
      <c r="D6" s="5">
        <v>6794.14</v>
      </c>
      <c r="E6" s="5">
        <v>0</v>
      </c>
      <c r="F6" s="5">
        <v>0</v>
      </c>
      <c r="G6" s="5">
        <v>0</v>
      </c>
      <c r="H6" s="5">
        <v>13500</v>
      </c>
      <c r="I6" s="5">
        <v>0</v>
      </c>
      <c r="J6" s="5">
        <v>0</v>
      </c>
      <c r="K6" s="5">
        <v>3344.55</v>
      </c>
      <c r="L6" s="5">
        <v>43521.2</v>
      </c>
      <c r="M6" s="5">
        <v>0</v>
      </c>
      <c r="N6" s="5">
        <v>3557.59</v>
      </c>
      <c r="O6" s="5">
        <v>907.58</v>
      </c>
      <c r="P6" s="5">
        <v>37404.519999999997</v>
      </c>
      <c r="Q6" s="5">
        <v>589.14</v>
      </c>
      <c r="R6" s="5">
        <v>5459.12</v>
      </c>
      <c r="S6" s="5">
        <v>0</v>
      </c>
      <c r="T6" s="5">
        <v>0</v>
      </c>
      <c r="U6" s="5">
        <v>13277.28</v>
      </c>
      <c r="V6" s="60">
        <v>131295.09</v>
      </c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x14ac:dyDescent="0.25">
      <c r="A7" s="11" t="s">
        <v>3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6750</v>
      </c>
      <c r="I7" s="5">
        <v>0</v>
      </c>
      <c r="J7" s="5">
        <v>0</v>
      </c>
      <c r="K7" s="5">
        <v>1293.48</v>
      </c>
      <c r="L7" s="5">
        <v>42370.79</v>
      </c>
      <c r="M7" s="5">
        <v>0</v>
      </c>
      <c r="N7" s="5">
        <v>2456.19</v>
      </c>
      <c r="O7" s="5">
        <v>4029.25</v>
      </c>
      <c r="P7" s="5">
        <v>46803.23</v>
      </c>
      <c r="Q7" s="5">
        <v>118.44</v>
      </c>
      <c r="R7" s="5">
        <v>2613.4699999999998</v>
      </c>
      <c r="S7" s="5">
        <v>0</v>
      </c>
      <c r="T7" s="5">
        <v>0</v>
      </c>
      <c r="U7" s="5">
        <v>24391.59</v>
      </c>
      <c r="V7" s="60">
        <v>130826.44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 x14ac:dyDescent="0.25">
      <c r="A8" s="11" t="s">
        <v>4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6750</v>
      </c>
      <c r="I8" s="5">
        <v>0</v>
      </c>
      <c r="J8" s="5">
        <v>0</v>
      </c>
      <c r="K8" s="5">
        <v>1569.15</v>
      </c>
      <c r="L8" s="5">
        <v>56176.37</v>
      </c>
      <c r="M8" s="5">
        <v>0</v>
      </c>
      <c r="N8" s="5">
        <v>3829.13</v>
      </c>
      <c r="O8" s="5">
        <v>2683.14</v>
      </c>
      <c r="P8" s="5">
        <v>85568.92</v>
      </c>
      <c r="Q8" s="5">
        <v>315.83999999999997</v>
      </c>
      <c r="R8" s="5">
        <v>4166.84</v>
      </c>
      <c r="S8" s="5">
        <v>0</v>
      </c>
      <c r="T8" s="5">
        <v>0</v>
      </c>
      <c r="U8" s="5">
        <v>22223.71</v>
      </c>
      <c r="V8" s="60">
        <v>183283.1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 x14ac:dyDescent="0.25">
      <c r="A9" s="11" t="s">
        <v>5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4300.62</v>
      </c>
      <c r="L9" s="5">
        <v>52376.89</v>
      </c>
      <c r="M9" s="5">
        <v>0</v>
      </c>
      <c r="N9" s="5">
        <v>4629</v>
      </c>
      <c r="O9" s="5">
        <v>1026.95</v>
      </c>
      <c r="P9" s="5">
        <v>29706.7</v>
      </c>
      <c r="Q9" s="5">
        <v>236.88</v>
      </c>
      <c r="R9" s="5">
        <v>5024.91</v>
      </c>
      <c r="S9" s="5">
        <v>0</v>
      </c>
      <c r="T9" s="5">
        <v>0</v>
      </c>
      <c r="U9" s="5">
        <v>12988.99</v>
      </c>
      <c r="V9" s="60">
        <v>110290.94</v>
      </c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 x14ac:dyDescent="0.25">
      <c r="A10" s="11" t="s">
        <v>6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1812.63</v>
      </c>
      <c r="L10" s="5">
        <v>40443.46</v>
      </c>
      <c r="M10" s="5">
        <v>0</v>
      </c>
      <c r="N10" s="5">
        <v>3509.95</v>
      </c>
      <c r="O10" s="5">
        <v>2546.4899999999998</v>
      </c>
      <c r="P10" s="5">
        <v>77935.73</v>
      </c>
      <c r="Q10" s="5">
        <v>592.20000000000005</v>
      </c>
      <c r="R10" s="5">
        <v>6234.07</v>
      </c>
      <c r="S10" s="5">
        <v>0</v>
      </c>
      <c r="T10" s="5">
        <v>0</v>
      </c>
      <c r="U10" s="5">
        <v>21539.81</v>
      </c>
      <c r="V10" s="60">
        <v>154614.34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 x14ac:dyDescent="0.25">
      <c r="A11" s="11" t="s">
        <v>7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13500</v>
      </c>
      <c r="I11" s="5">
        <v>0</v>
      </c>
      <c r="J11" s="5">
        <v>0</v>
      </c>
      <c r="K11" s="5">
        <v>3970.83</v>
      </c>
      <c r="L11" s="5">
        <v>37610.839999999997</v>
      </c>
      <c r="M11" s="5">
        <v>0</v>
      </c>
      <c r="N11" s="5">
        <v>3506.81</v>
      </c>
      <c r="O11" s="5">
        <v>2389.86</v>
      </c>
      <c r="P11" s="5">
        <v>70527.28</v>
      </c>
      <c r="Q11" s="5">
        <v>631.67999999999995</v>
      </c>
      <c r="R11" s="5">
        <v>4902.91</v>
      </c>
      <c r="S11" s="5">
        <v>0</v>
      </c>
      <c r="T11" s="5">
        <v>0</v>
      </c>
      <c r="U11" s="5">
        <v>30154.78</v>
      </c>
      <c r="V11" s="60">
        <v>167194.99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 x14ac:dyDescent="0.25">
      <c r="A12" s="11" t="s">
        <v>8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5</v>
      </c>
      <c r="H12" s="5">
        <v>0</v>
      </c>
      <c r="I12" s="5">
        <v>0</v>
      </c>
      <c r="J12" s="5">
        <v>0</v>
      </c>
      <c r="K12" s="5">
        <v>3874.19</v>
      </c>
      <c r="L12" s="5">
        <v>39024.79</v>
      </c>
      <c r="M12" s="5">
        <v>0</v>
      </c>
      <c r="N12" s="5">
        <v>3587.59</v>
      </c>
      <c r="O12" s="5">
        <v>1646.21</v>
      </c>
      <c r="P12" s="5">
        <v>33085.040000000001</v>
      </c>
      <c r="Q12" s="5">
        <v>927.78</v>
      </c>
      <c r="R12" s="5">
        <v>4832.59</v>
      </c>
      <c r="S12" s="5">
        <v>0</v>
      </c>
      <c r="T12" s="5">
        <v>0</v>
      </c>
      <c r="U12" s="5">
        <v>21052.25</v>
      </c>
      <c r="V12" s="60">
        <v>108035.44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 x14ac:dyDescent="0.25">
      <c r="A13" s="11" t="s">
        <v>9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5886.83</v>
      </c>
      <c r="L13" s="5">
        <v>50067.12</v>
      </c>
      <c r="M13" s="5">
        <v>0</v>
      </c>
      <c r="N13" s="5">
        <v>3772.1</v>
      </c>
      <c r="O13" s="5">
        <v>2425.27</v>
      </c>
      <c r="P13" s="5">
        <v>45140.03</v>
      </c>
      <c r="Q13" s="5">
        <v>473.76</v>
      </c>
      <c r="R13" s="5">
        <v>5998.29</v>
      </c>
      <c r="S13" s="5">
        <v>0</v>
      </c>
      <c r="T13" s="5">
        <v>0</v>
      </c>
      <c r="U13" s="5">
        <v>25531.07</v>
      </c>
      <c r="V13" s="60">
        <v>139294.47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 x14ac:dyDescent="0.25">
      <c r="A14" s="11" t="s">
        <v>10</v>
      </c>
      <c r="B14" s="5">
        <v>0</v>
      </c>
      <c r="C14" s="5">
        <v>0</v>
      </c>
      <c r="D14" s="5">
        <v>12.15</v>
      </c>
      <c r="E14" s="5">
        <v>0</v>
      </c>
      <c r="F14" s="5">
        <v>0</v>
      </c>
      <c r="G14" s="5">
        <v>0</v>
      </c>
      <c r="H14" s="5">
        <v>11232</v>
      </c>
      <c r="I14" s="5">
        <v>0</v>
      </c>
      <c r="J14" s="5">
        <v>0</v>
      </c>
      <c r="K14" s="5">
        <v>9015.66</v>
      </c>
      <c r="L14" s="5">
        <v>28516.68</v>
      </c>
      <c r="M14" s="5">
        <v>0</v>
      </c>
      <c r="N14" s="5">
        <v>2189.6</v>
      </c>
      <c r="O14" s="5">
        <v>3899.86</v>
      </c>
      <c r="P14" s="5">
        <v>85725.91</v>
      </c>
      <c r="Q14" s="5">
        <v>473.76</v>
      </c>
      <c r="R14" s="5">
        <v>4612.57</v>
      </c>
      <c r="S14" s="5">
        <v>0</v>
      </c>
      <c r="T14" s="5">
        <v>0</v>
      </c>
      <c r="U14" s="5">
        <v>24704.01</v>
      </c>
      <c r="V14" s="60">
        <v>170382.2</v>
      </c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 x14ac:dyDescent="0.25">
      <c r="A15" s="11" t="s">
        <v>11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8778</v>
      </c>
      <c r="I15" s="5">
        <v>0</v>
      </c>
      <c r="J15" s="5">
        <v>0</v>
      </c>
      <c r="K15" s="5">
        <v>5036.9799999999996</v>
      </c>
      <c r="L15" s="5">
        <v>49231.62</v>
      </c>
      <c r="M15" s="5">
        <v>0</v>
      </c>
      <c r="N15" s="5">
        <v>4419.1000000000004</v>
      </c>
      <c r="O15" s="5">
        <v>2393.94</v>
      </c>
      <c r="P15" s="5">
        <v>77888.52</v>
      </c>
      <c r="Q15" s="5">
        <v>1184.4000000000001</v>
      </c>
      <c r="R15" s="5">
        <v>9846.75</v>
      </c>
      <c r="S15" s="5">
        <v>0</v>
      </c>
      <c r="T15" s="5">
        <v>0</v>
      </c>
      <c r="U15" s="5">
        <v>28884.71</v>
      </c>
      <c r="V15" s="60">
        <v>187664.02</v>
      </c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 x14ac:dyDescent="0.25">
      <c r="A16" s="11"/>
      <c r="B16" s="40">
        <f t="shared" ref="B16:V16" si="0">SUBTOTAL(109,B4:B15)</f>
        <v>0</v>
      </c>
      <c r="C16" s="40">
        <f t="shared" si="0"/>
        <v>21411.620000000003</v>
      </c>
      <c r="D16" s="40">
        <f t="shared" si="0"/>
        <v>49093.19</v>
      </c>
      <c r="E16" s="40">
        <f t="shared" si="0"/>
        <v>0</v>
      </c>
      <c r="F16" s="40">
        <f t="shared" si="0"/>
        <v>0</v>
      </c>
      <c r="G16" s="40">
        <f t="shared" si="0"/>
        <v>5</v>
      </c>
      <c r="H16" s="40">
        <f t="shared" si="0"/>
        <v>60510</v>
      </c>
      <c r="I16" s="40">
        <f t="shared" si="0"/>
        <v>23145</v>
      </c>
      <c r="J16" s="40">
        <f t="shared" si="0"/>
        <v>0</v>
      </c>
      <c r="K16" s="40">
        <f t="shared" si="0"/>
        <v>41755.789999999994</v>
      </c>
      <c r="L16" s="40">
        <f t="shared" si="0"/>
        <v>538632.07999999996</v>
      </c>
      <c r="M16" s="40">
        <f t="shared" si="0"/>
        <v>0</v>
      </c>
      <c r="N16" s="40">
        <f t="shared" si="0"/>
        <v>41882.86</v>
      </c>
      <c r="O16" s="40">
        <f t="shared" si="0"/>
        <v>31026.57</v>
      </c>
      <c r="P16" s="40">
        <f t="shared" si="0"/>
        <v>710878.21</v>
      </c>
      <c r="Q16" s="40">
        <f t="shared" si="0"/>
        <v>8480.36</v>
      </c>
      <c r="R16" s="40">
        <f t="shared" si="0"/>
        <v>64230.42</v>
      </c>
      <c r="S16" s="40">
        <f t="shared" si="0"/>
        <v>0</v>
      </c>
      <c r="T16" s="40">
        <f t="shared" si="0"/>
        <v>0</v>
      </c>
      <c r="U16" s="40">
        <f t="shared" si="0"/>
        <v>238851.61000000002</v>
      </c>
      <c r="V16" s="40">
        <f t="shared" si="0"/>
        <v>1829902.71</v>
      </c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 x14ac:dyDescent="0.25">
      <c r="A17" s="11" t="s">
        <v>12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5059.5200000000004</v>
      </c>
      <c r="L17" s="5">
        <v>55211.74</v>
      </c>
      <c r="M17" s="5">
        <v>0</v>
      </c>
      <c r="N17" s="5">
        <v>3420.9</v>
      </c>
      <c r="O17" s="5">
        <v>3838.12</v>
      </c>
      <c r="P17" s="5">
        <v>87943.56</v>
      </c>
      <c r="Q17" s="5">
        <v>434.28</v>
      </c>
      <c r="R17" s="5">
        <v>4699.45</v>
      </c>
      <c r="S17" s="5">
        <v>0</v>
      </c>
      <c r="T17" s="5">
        <v>0</v>
      </c>
      <c r="U17" s="5">
        <v>19431.66</v>
      </c>
      <c r="V17" s="60">
        <v>180039.23</v>
      </c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 x14ac:dyDescent="0.25">
      <c r="A18" s="11" t="s">
        <v>13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13500</v>
      </c>
      <c r="I18" s="5">
        <v>0</v>
      </c>
      <c r="J18" s="5">
        <v>0</v>
      </c>
      <c r="K18" s="5">
        <v>4535.1899999999996</v>
      </c>
      <c r="L18" s="5">
        <v>52364.18</v>
      </c>
      <c r="M18" s="5">
        <v>0</v>
      </c>
      <c r="N18" s="5">
        <v>3890.7</v>
      </c>
      <c r="O18" s="5">
        <v>1749.72</v>
      </c>
      <c r="P18" s="5">
        <v>42646.879999999997</v>
      </c>
      <c r="Q18" s="5">
        <v>1223.8800000000001</v>
      </c>
      <c r="R18" s="5">
        <v>3953.68</v>
      </c>
      <c r="S18" s="5">
        <v>0</v>
      </c>
      <c r="T18" s="5">
        <v>0</v>
      </c>
      <c r="U18" s="5">
        <v>35650.26</v>
      </c>
      <c r="V18" s="60">
        <v>159514.49</v>
      </c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 x14ac:dyDescent="0.25">
      <c r="A19" s="11" t="s">
        <v>14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13500</v>
      </c>
      <c r="I19" s="5">
        <v>0</v>
      </c>
      <c r="J19" s="5">
        <v>0</v>
      </c>
      <c r="K19" s="5">
        <v>5202.0600000000004</v>
      </c>
      <c r="L19" s="5">
        <v>67585.08</v>
      </c>
      <c r="M19" s="5">
        <v>0</v>
      </c>
      <c r="N19" s="5">
        <v>4256.2</v>
      </c>
      <c r="O19" s="5">
        <v>2888.35</v>
      </c>
      <c r="P19" s="5">
        <v>65741.19</v>
      </c>
      <c r="Q19" s="5">
        <v>710.64</v>
      </c>
      <c r="R19" s="5">
        <v>5405.99</v>
      </c>
      <c r="S19" s="5">
        <v>0</v>
      </c>
      <c r="T19" s="5">
        <v>0</v>
      </c>
      <c r="U19" s="5">
        <v>26744.7</v>
      </c>
      <c r="V19" s="60">
        <v>192034.21</v>
      </c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 x14ac:dyDescent="0.25">
      <c r="A20" s="11" t="s">
        <v>15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5266.17</v>
      </c>
      <c r="L20" s="5">
        <v>63938.51</v>
      </c>
      <c r="M20" s="5">
        <v>0</v>
      </c>
      <c r="N20" s="5">
        <v>2562.1999999999998</v>
      </c>
      <c r="O20" s="5">
        <v>2846.58</v>
      </c>
      <c r="P20" s="5">
        <v>52571.360000000001</v>
      </c>
      <c r="Q20" s="5">
        <v>728.94</v>
      </c>
      <c r="R20" s="5">
        <v>2697.86</v>
      </c>
      <c r="S20" s="5">
        <v>0</v>
      </c>
      <c r="T20" s="5">
        <v>0</v>
      </c>
      <c r="U20" s="5">
        <v>7701.49</v>
      </c>
      <c r="V20" s="60">
        <v>138313.10999999999</v>
      </c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 x14ac:dyDescent="0.25">
      <c r="A21" s="11" t="s">
        <v>16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5341.65</v>
      </c>
      <c r="L21" s="5">
        <v>57561.75</v>
      </c>
      <c r="M21" s="5">
        <v>0</v>
      </c>
      <c r="N21" s="5">
        <v>2828</v>
      </c>
      <c r="O21" s="5">
        <v>2852.47</v>
      </c>
      <c r="P21" s="5">
        <v>45192.6</v>
      </c>
      <c r="Q21" s="5">
        <v>2796.36</v>
      </c>
      <c r="R21" s="5">
        <v>2253.91</v>
      </c>
      <c r="S21" s="5">
        <v>0</v>
      </c>
      <c r="T21" s="5">
        <v>0</v>
      </c>
      <c r="U21" s="5">
        <v>19671.77</v>
      </c>
      <c r="V21" s="60">
        <v>138498.51</v>
      </c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 x14ac:dyDescent="0.25">
      <c r="A22" s="11" t="s">
        <v>17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11934</v>
      </c>
      <c r="I22" s="5">
        <v>0</v>
      </c>
      <c r="J22" s="5">
        <v>0</v>
      </c>
      <c r="K22" s="5">
        <v>2402.25</v>
      </c>
      <c r="L22" s="5">
        <v>48994.22</v>
      </c>
      <c r="M22" s="5">
        <v>0</v>
      </c>
      <c r="N22" s="5">
        <v>4087.49</v>
      </c>
      <c r="O22" s="5">
        <v>1359.96</v>
      </c>
      <c r="P22" s="5">
        <v>79459.990000000005</v>
      </c>
      <c r="Q22" s="5">
        <v>6909.93</v>
      </c>
      <c r="R22" s="5">
        <v>2210.2199999999998</v>
      </c>
      <c r="S22" s="5">
        <v>0</v>
      </c>
      <c r="T22" s="5">
        <v>0</v>
      </c>
      <c r="U22" s="5">
        <v>9506.6</v>
      </c>
      <c r="V22" s="60">
        <v>166864.66</v>
      </c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 x14ac:dyDescent="0.25">
      <c r="A23" s="11" t="s">
        <v>18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5331.09</v>
      </c>
      <c r="L23" s="5">
        <v>82610.98</v>
      </c>
      <c r="M23" s="5">
        <v>0</v>
      </c>
      <c r="N23" s="5">
        <v>3411.55</v>
      </c>
      <c r="O23" s="5">
        <v>3375.49</v>
      </c>
      <c r="P23" s="5">
        <v>125330.24000000001</v>
      </c>
      <c r="Q23" s="5">
        <v>4629.6899999999996</v>
      </c>
      <c r="R23" s="5">
        <v>3217.84</v>
      </c>
      <c r="S23" s="5">
        <v>0</v>
      </c>
      <c r="T23" s="5">
        <v>0</v>
      </c>
      <c r="U23" s="5">
        <v>23996.639999999999</v>
      </c>
      <c r="V23" s="60">
        <v>251903.52</v>
      </c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 x14ac:dyDescent="0.25">
      <c r="A24" s="11" t="s">
        <v>19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4958.5</v>
      </c>
      <c r="L24" s="5">
        <v>56261.52</v>
      </c>
      <c r="M24" s="5">
        <v>0</v>
      </c>
      <c r="N24" s="5">
        <v>2864.75</v>
      </c>
      <c r="O24" s="5">
        <v>3034.08</v>
      </c>
      <c r="P24" s="5">
        <v>87917.01</v>
      </c>
      <c r="Q24" s="5">
        <v>694.95</v>
      </c>
      <c r="R24" s="5">
        <v>2073.85</v>
      </c>
      <c r="S24" s="5">
        <v>0</v>
      </c>
      <c r="T24" s="5">
        <v>0</v>
      </c>
      <c r="U24" s="5">
        <v>4244.5600000000004</v>
      </c>
      <c r="V24" s="60">
        <v>162049.22</v>
      </c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 x14ac:dyDescent="0.25">
      <c r="A25" s="11" t="s">
        <v>20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3910.86</v>
      </c>
      <c r="L25" s="5">
        <v>67773.19</v>
      </c>
      <c r="M25" s="5">
        <v>0</v>
      </c>
      <c r="N25" s="5">
        <v>3573.75</v>
      </c>
      <c r="O25" s="5">
        <v>2241.4</v>
      </c>
      <c r="P25" s="5">
        <v>82874.31</v>
      </c>
      <c r="Q25" s="5">
        <v>1999.53</v>
      </c>
      <c r="R25" s="5">
        <v>2791.68</v>
      </c>
      <c r="S25" s="5">
        <v>0</v>
      </c>
      <c r="T25" s="5">
        <v>0</v>
      </c>
      <c r="U25" s="5">
        <v>27488.95</v>
      </c>
      <c r="V25" s="60">
        <v>192653.67</v>
      </c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 x14ac:dyDescent="0.25">
      <c r="A26" s="11" t="s">
        <v>21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10104.51</v>
      </c>
      <c r="L26" s="5">
        <v>65564.14</v>
      </c>
      <c r="M26" s="5">
        <v>0</v>
      </c>
      <c r="N26" s="5">
        <v>4039.6</v>
      </c>
      <c r="O26" s="5">
        <v>2475.21</v>
      </c>
      <c r="P26" s="5">
        <v>108542.41</v>
      </c>
      <c r="Q26" s="5">
        <v>3957.66</v>
      </c>
      <c r="R26" s="5">
        <v>2203</v>
      </c>
      <c r="S26" s="5">
        <v>0</v>
      </c>
      <c r="T26" s="5">
        <v>0</v>
      </c>
      <c r="U26" s="5">
        <v>21804.93</v>
      </c>
      <c r="V26" s="60">
        <v>218691.46</v>
      </c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 x14ac:dyDescent="0.25">
      <c r="A27" s="11" t="s">
        <v>22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3444.69</v>
      </c>
      <c r="I27" s="5">
        <v>0</v>
      </c>
      <c r="J27" s="5">
        <v>0</v>
      </c>
      <c r="K27" s="5">
        <v>2508.06</v>
      </c>
      <c r="L27" s="5">
        <v>67539.73</v>
      </c>
      <c r="M27" s="5">
        <v>0</v>
      </c>
      <c r="N27" s="5">
        <v>2266.5</v>
      </c>
      <c r="O27" s="5">
        <v>1861.85</v>
      </c>
      <c r="P27" s="5">
        <v>95330.62</v>
      </c>
      <c r="Q27" s="5">
        <v>5655.99</v>
      </c>
      <c r="R27" s="5">
        <v>3376.13</v>
      </c>
      <c r="S27" s="5">
        <v>0</v>
      </c>
      <c r="T27" s="5">
        <v>0</v>
      </c>
      <c r="U27" s="5">
        <v>24173.95</v>
      </c>
      <c r="V27" s="60">
        <v>206157.52</v>
      </c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 x14ac:dyDescent="0.25">
      <c r="A28" s="11" t="s">
        <v>23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8274.25</v>
      </c>
      <c r="L28" s="5">
        <v>61889.59</v>
      </c>
      <c r="M28" s="5">
        <v>0</v>
      </c>
      <c r="N28" s="5">
        <v>2725</v>
      </c>
      <c r="O28" s="5">
        <v>3763.21</v>
      </c>
      <c r="P28" s="5">
        <v>144139.57999999999</v>
      </c>
      <c r="Q28" s="5">
        <v>6526.29</v>
      </c>
      <c r="R28" s="5">
        <v>4226.32</v>
      </c>
      <c r="S28" s="5">
        <v>0</v>
      </c>
      <c r="T28" s="5">
        <v>0</v>
      </c>
      <c r="U28" s="5">
        <v>20573.86</v>
      </c>
      <c r="V28" s="60">
        <v>252118.1</v>
      </c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 x14ac:dyDescent="0.25">
      <c r="A29" s="11"/>
      <c r="B29" s="40">
        <f t="shared" ref="B29:V29" si="1">SUBTOTAL(109,B17:B28)</f>
        <v>0</v>
      </c>
      <c r="C29" s="40">
        <f t="shared" si="1"/>
        <v>0</v>
      </c>
      <c r="D29" s="40">
        <f t="shared" si="1"/>
        <v>0</v>
      </c>
      <c r="E29" s="40">
        <f t="shared" si="1"/>
        <v>0</v>
      </c>
      <c r="F29" s="40">
        <f t="shared" si="1"/>
        <v>0</v>
      </c>
      <c r="G29" s="40">
        <f t="shared" si="1"/>
        <v>0</v>
      </c>
      <c r="H29" s="40">
        <f t="shared" si="1"/>
        <v>42378.69</v>
      </c>
      <c r="I29" s="40">
        <f t="shared" si="1"/>
        <v>0</v>
      </c>
      <c r="J29" s="40">
        <f t="shared" si="1"/>
        <v>0</v>
      </c>
      <c r="K29" s="40">
        <f t="shared" si="1"/>
        <v>62894.110000000008</v>
      </c>
      <c r="L29" s="40">
        <f t="shared" si="1"/>
        <v>747294.62999999989</v>
      </c>
      <c r="M29" s="40">
        <f t="shared" si="1"/>
        <v>0</v>
      </c>
      <c r="N29" s="40">
        <f t="shared" si="1"/>
        <v>39926.639999999999</v>
      </c>
      <c r="O29" s="40">
        <f t="shared" si="1"/>
        <v>32286.440000000002</v>
      </c>
      <c r="P29" s="40">
        <f t="shared" si="1"/>
        <v>1017689.7499999999</v>
      </c>
      <c r="Q29" s="40">
        <f t="shared" si="1"/>
        <v>36268.14</v>
      </c>
      <c r="R29" s="40">
        <f t="shared" si="1"/>
        <v>39109.93</v>
      </c>
      <c r="S29" s="40">
        <f t="shared" si="1"/>
        <v>0</v>
      </c>
      <c r="T29" s="40">
        <f t="shared" si="1"/>
        <v>0</v>
      </c>
      <c r="U29" s="40">
        <f t="shared" si="1"/>
        <v>240989.37</v>
      </c>
      <c r="V29" s="40">
        <f t="shared" si="1"/>
        <v>2258837.6999999997</v>
      </c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 x14ac:dyDescent="0.25">
      <c r="A30" s="11" t="s">
        <v>24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3200</v>
      </c>
      <c r="J30" s="5">
        <v>0</v>
      </c>
      <c r="K30" s="5">
        <v>6971.46</v>
      </c>
      <c r="L30" s="5">
        <v>80274.5</v>
      </c>
      <c r="M30" s="5">
        <v>0</v>
      </c>
      <c r="N30" s="5">
        <v>3361.5</v>
      </c>
      <c r="O30" s="5">
        <v>2104.29</v>
      </c>
      <c r="P30" s="5">
        <v>103675.21</v>
      </c>
      <c r="Q30" s="5">
        <v>4204.5600000000004</v>
      </c>
      <c r="R30" s="5">
        <v>2398.38</v>
      </c>
      <c r="S30" s="5">
        <v>0</v>
      </c>
      <c r="T30" s="5">
        <v>0</v>
      </c>
      <c r="U30" s="5">
        <v>23212.86</v>
      </c>
      <c r="V30" s="60">
        <v>229402.76</v>
      </c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 x14ac:dyDescent="0.25">
      <c r="A31" s="11" t="s">
        <v>25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60504</v>
      </c>
      <c r="J31" s="5">
        <v>0</v>
      </c>
      <c r="K31" s="5">
        <v>4456.3599999999997</v>
      </c>
      <c r="L31" s="5">
        <v>84905.67</v>
      </c>
      <c r="M31" s="5">
        <v>0</v>
      </c>
      <c r="N31" s="5">
        <v>2983.6</v>
      </c>
      <c r="O31" s="5">
        <v>1518.63</v>
      </c>
      <c r="P31" s="5">
        <v>92270.64</v>
      </c>
      <c r="Q31" s="5">
        <v>4841.6400000000003</v>
      </c>
      <c r="R31" s="5">
        <v>3642.41</v>
      </c>
      <c r="S31" s="5">
        <v>0</v>
      </c>
      <c r="T31" s="5">
        <v>0</v>
      </c>
      <c r="U31" s="5">
        <v>19495.349999999999</v>
      </c>
      <c r="V31" s="60">
        <v>274618.3</v>
      </c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 x14ac:dyDescent="0.25">
      <c r="A32" s="11" t="s">
        <v>26</v>
      </c>
      <c r="B32" s="5">
        <v>0</v>
      </c>
      <c r="C32" s="5">
        <v>68.400000000000006</v>
      </c>
      <c r="D32" s="5">
        <v>23.32</v>
      </c>
      <c r="E32" s="5">
        <v>0</v>
      </c>
      <c r="F32" s="5">
        <v>0</v>
      </c>
      <c r="G32" s="5">
        <v>0</v>
      </c>
      <c r="H32" s="5">
        <v>1330.56</v>
      </c>
      <c r="I32" s="5">
        <v>41186</v>
      </c>
      <c r="J32" s="5">
        <v>0</v>
      </c>
      <c r="K32" s="5">
        <v>7464.99</v>
      </c>
      <c r="L32" s="5">
        <v>62381.32</v>
      </c>
      <c r="M32" s="5">
        <v>0</v>
      </c>
      <c r="N32" s="5">
        <v>3074</v>
      </c>
      <c r="O32" s="5">
        <v>1868.66</v>
      </c>
      <c r="P32" s="5">
        <v>134525.35999999999</v>
      </c>
      <c r="Q32" s="5">
        <v>3732.24</v>
      </c>
      <c r="R32" s="5">
        <v>3478.53</v>
      </c>
      <c r="S32" s="5">
        <v>0</v>
      </c>
      <c r="T32" s="5">
        <v>0</v>
      </c>
      <c r="U32" s="5">
        <v>21973.52</v>
      </c>
      <c r="V32" s="60">
        <v>281106.90000000002</v>
      </c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 x14ac:dyDescent="0.25">
      <c r="A33" s="11" t="s">
        <v>27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60504</v>
      </c>
      <c r="J33" s="5">
        <v>0</v>
      </c>
      <c r="K33" s="5">
        <v>7582.38</v>
      </c>
      <c r="L33" s="5">
        <v>82662.27</v>
      </c>
      <c r="M33" s="5">
        <v>0</v>
      </c>
      <c r="N33" s="5">
        <v>2799</v>
      </c>
      <c r="O33" s="5">
        <v>3391.38</v>
      </c>
      <c r="P33" s="5">
        <v>132308.72</v>
      </c>
      <c r="Q33" s="5">
        <v>5342.07</v>
      </c>
      <c r="R33" s="5">
        <v>4367.51</v>
      </c>
      <c r="S33" s="5">
        <v>0</v>
      </c>
      <c r="T33" s="5">
        <v>0</v>
      </c>
      <c r="U33" s="5">
        <v>14614.27</v>
      </c>
      <c r="V33" s="60">
        <v>313571.59999999998</v>
      </c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 x14ac:dyDescent="0.25">
      <c r="A34" s="11" t="s">
        <v>28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7700.54</v>
      </c>
      <c r="L34" s="5">
        <v>75452.350000000006</v>
      </c>
      <c r="M34" s="5">
        <v>0</v>
      </c>
      <c r="N34" s="5">
        <v>3891.77</v>
      </c>
      <c r="O34" s="5">
        <v>2546.94</v>
      </c>
      <c r="P34" s="5">
        <v>138969.95000000001</v>
      </c>
      <c r="Q34" s="5">
        <v>3791.46</v>
      </c>
      <c r="R34" s="5">
        <v>3267.7</v>
      </c>
      <c r="S34" s="5">
        <v>0</v>
      </c>
      <c r="T34" s="5">
        <v>0</v>
      </c>
      <c r="U34" s="5">
        <v>24427</v>
      </c>
      <c r="V34" s="60">
        <v>260047.71</v>
      </c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 x14ac:dyDescent="0.25">
      <c r="A35" s="11" t="s">
        <v>29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3455.28</v>
      </c>
      <c r="L35" s="5">
        <v>73651.19</v>
      </c>
      <c r="M35" s="5">
        <v>0</v>
      </c>
      <c r="N35" s="5">
        <v>3950.8</v>
      </c>
      <c r="O35" s="5">
        <v>1888.64</v>
      </c>
      <c r="P35" s="5">
        <v>119005.45</v>
      </c>
      <c r="Q35" s="5">
        <v>890.87</v>
      </c>
      <c r="R35" s="5">
        <v>3247.31</v>
      </c>
      <c r="S35" s="5">
        <v>0</v>
      </c>
      <c r="T35" s="5">
        <v>0</v>
      </c>
      <c r="U35" s="5">
        <v>21337.05</v>
      </c>
      <c r="V35" s="60">
        <v>227426.59</v>
      </c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 x14ac:dyDescent="0.25">
      <c r="A36" s="11" t="s">
        <v>30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8812.98</v>
      </c>
      <c r="L36" s="5">
        <v>83177.48</v>
      </c>
      <c r="M36" s="5">
        <v>0</v>
      </c>
      <c r="N36" s="5">
        <v>2963</v>
      </c>
      <c r="O36" s="5">
        <v>3482.18</v>
      </c>
      <c r="P36" s="5">
        <v>149908.5</v>
      </c>
      <c r="Q36" s="5">
        <v>5306.34</v>
      </c>
      <c r="R36" s="5">
        <v>2966.17</v>
      </c>
      <c r="S36" s="5">
        <v>0</v>
      </c>
      <c r="T36" s="5">
        <v>0</v>
      </c>
      <c r="U36" s="5">
        <v>14384.13</v>
      </c>
      <c r="V36" s="60">
        <v>271000.78000000003</v>
      </c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 x14ac:dyDescent="0.25">
      <c r="A37" s="11" t="s">
        <v>31</v>
      </c>
      <c r="B37" s="5">
        <v>0</v>
      </c>
      <c r="C37" s="5">
        <v>0</v>
      </c>
      <c r="D37" s="5">
        <v>0</v>
      </c>
      <c r="E37" s="5">
        <v>2040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7779.42</v>
      </c>
      <c r="L37" s="5">
        <v>84304.04</v>
      </c>
      <c r="M37" s="5">
        <v>0</v>
      </c>
      <c r="N37" s="5">
        <v>4440.3</v>
      </c>
      <c r="O37" s="5">
        <v>2072.5100000000002</v>
      </c>
      <c r="P37" s="5">
        <v>134157.17000000001</v>
      </c>
      <c r="Q37" s="5">
        <v>2118.84</v>
      </c>
      <c r="R37" s="5">
        <v>3649.57</v>
      </c>
      <c r="S37" s="5">
        <v>0</v>
      </c>
      <c r="T37" s="5">
        <v>0</v>
      </c>
      <c r="U37" s="5">
        <v>25469.7</v>
      </c>
      <c r="V37" s="60">
        <v>266031.55</v>
      </c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 x14ac:dyDescent="0.25">
      <c r="A38" s="11" t="s">
        <v>32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120</v>
      </c>
      <c r="K38" s="5">
        <v>6351.79</v>
      </c>
      <c r="L38" s="5">
        <v>83506.179999999993</v>
      </c>
      <c r="M38" s="5">
        <v>0</v>
      </c>
      <c r="N38" s="5">
        <v>3962.13</v>
      </c>
      <c r="O38" s="5">
        <v>2973.7</v>
      </c>
      <c r="P38" s="5">
        <v>141851.64000000001</v>
      </c>
      <c r="Q38" s="5">
        <v>4536.87</v>
      </c>
      <c r="R38" s="5">
        <v>3108</v>
      </c>
      <c r="S38" s="5">
        <v>0</v>
      </c>
      <c r="T38" s="5">
        <v>0</v>
      </c>
      <c r="U38" s="5">
        <v>10615.7</v>
      </c>
      <c r="V38" s="60">
        <v>257026.01</v>
      </c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 x14ac:dyDescent="0.25">
      <c r="A39" s="11" t="s">
        <v>33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27260.6</v>
      </c>
      <c r="L39" s="5">
        <v>82347.44</v>
      </c>
      <c r="M39" s="5">
        <v>0</v>
      </c>
      <c r="N39" s="5">
        <v>3677.5</v>
      </c>
      <c r="O39" s="5">
        <v>2347.1799999999998</v>
      </c>
      <c r="P39" s="5">
        <v>142293.96</v>
      </c>
      <c r="Q39" s="5">
        <v>4189.05</v>
      </c>
      <c r="R39" s="5">
        <v>4851.46</v>
      </c>
      <c r="S39" s="5">
        <v>0</v>
      </c>
      <c r="T39" s="5">
        <v>0</v>
      </c>
      <c r="U39" s="5">
        <v>30222.03</v>
      </c>
      <c r="V39" s="60">
        <v>297189.21999999997</v>
      </c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 x14ac:dyDescent="0.25">
      <c r="A40" s="11" t="s">
        <v>34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8092</v>
      </c>
      <c r="I40" s="5">
        <v>0</v>
      </c>
      <c r="J40" s="5">
        <v>0</v>
      </c>
      <c r="K40" s="5">
        <v>6827.03</v>
      </c>
      <c r="L40" s="5">
        <v>69357.94</v>
      </c>
      <c r="M40" s="5">
        <v>0</v>
      </c>
      <c r="N40" s="5">
        <v>2846.5</v>
      </c>
      <c r="O40" s="5">
        <v>2635.47</v>
      </c>
      <c r="P40" s="5">
        <v>133862.09</v>
      </c>
      <c r="Q40" s="5">
        <v>4762.68</v>
      </c>
      <c r="R40" s="5">
        <v>4117.8999999999996</v>
      </c>
      <c r="S40" s="5">
        <v>0</v>
      </c>
      <c r="T40" s="5">
        <v>0</v>
      </c>
      <c r="U40" s="5">
        <v>16143.02</v>
      </c>
      <c r="V40" s="60">
        <v>248644.63</v>
      </c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 x14ac:dyDescent="0.25">
      <c r="A41" s="11" t="s">
        <v>35</v>
      </c>
      <c r="B41" s="5">
        <v>0</v>
      </c>
      <c r="C41" s="5">
        <v>0</v>
      </c>
      <c r="D41" s="5">
        <v>134</v>
      </c>
      <c r="E41" s="5">
        <v>0</v>
      </c>
      <c r="F41" s="5">
        <v>92.3</v>
      </c>
      <c r="G41" s="5">
        <v>0</v>
      </c>
      <c r="H41" s="5">
        <v>92.3</v>
      </c>
      <c r="I41" s="5">
        <v>0</v>
      </c>
      <c r="J41" s="5">
        <v>0</v>
      </c>
      <c r="K41" s="5">
        <v>9464.69</v>
      </c>
      <c r="L41" s="5">
        <v>99494.62</v>
      </c>
      <c r="M41" s="5">
        <v>0</v>
      </c>
      <c r="N41" s="5">
        <v>5493.67</v>
      </c>
      <c r="O41" s="5">
        <v>3561.63</v>
      </c>
      <c r="P41" s="5">
        <v>197477.17</v>
      </c>
      <c r="Q41" s="5">
        <v>13576.1</v>
      </c>
      <c r="R41" s="5">
        <v>5543.63</v>
      </c>
      <c r="S41" s="5">
        <v>0</v>
      </c>
      <c r="T41" s="5">
        <v>0</v>
      </c>
      <c r="U41" s="5">
        <v>37841.49</v>
      </c>
      <c r="V41" s="60">
        <v>372771.6</v>
      </c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 x14ac:dyDescent="0.25">
      <c r="A42" s="11"/>
      <c r="B42" s="40">
        <f t="shared" ref="B42:V42" si="2">SUBTOTAL(109,B30:B41)</f>
        <v>0</v>
      </c>
      <c r="C42" s="40">
        <f t="shared" si="2"/>
        <v>68.400000000000006</v>
      </c>
      <c r="D42" s="40">
        <f t="shared" si="2"/>
        <v>157.32</v>
      </c>
      <c r="E42" s="40">
        <f t="shared" si="2"/>
        <v>2040</v>
      </c>
      <c r="F42" s="40">
        <f t="shared" si="2"/>
        <v>92.3</v>
      </c>
      <c r="G42" s="40">
        <f t="shared" si="2"/>
        <v>0</v>
      </c>
      <c r="H42" s="40">
        <f t="shared" si="2"/>
        <v>9514.8599999999988</v>
      </c>
      <c r="I42" s="40">
        <f t="shared" si="2"/>
        <v>165394</v>
      </c>
      <c r="J42" s="40">
        <f t="shared" si="2"/>
        <v>120</v>
      </c>
      <c r="K42" s="40">
        <f t="shared" si="2"/>
        <v>104127.51999999999</v>
      </c>
      <c r="L42" s="40">
        <f t="shared" si="2"/>
        <v>961514.99999999988</v>
      </c>
      <c r="M42" s="40">
        <f t="shared" si="2"/>
        <v>0</v>
      </c>
      <c r="N42" s="40">
        <f t="shared" si="2"/>
        <v>43443.770000000004</v>
      </c>
      <c r="O42" s="40">
        <f t="shared" si="2"/>
        <v>30391.21</v>
      </c>
      <c r="P42" s="40">
        <f t="shared" si="2"/>
        <v>1620305.8599999999</v>
      </c>
      <c r="Q42" s="40">
        <f t="shared" si="2"/>
        <v>57292.72</v>
      </c>
      <c r="R42" s="40">
        <f t="shared" si="2"/>
        <v>44638.57</v>
      </c>
      <c r="S42" s="40">
        <f t="shared" si="2"/>
        <v>0</v>
      </c>
      <c r="T42" s="40">
        <f t="shared" si="2"/>
        <v>0</v>
      </c>
      <c r="U42" s="40">
        <f t="shared" si="2"/>
        <v>259736.12</v>
      </c>
      <c r="V42" s="40">
        <f t="shared" si="2"/>
        <v>3298837.65</v>
      </c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 x14ac:dyDescent="0.25">
      <c r="A43" s="11" t="s">
        <v>36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26335.45</v>
      </c>
      <c r="L43" s="5">
        <v>98772.49</v>
      </c>
      <c r="M43" s="5">
        <v>0</v>
      </c>
      <c r="N43" s="5">
        <v>2695</v>
      </c>
      <c r="O43" s="5">
        <v>869.41</v>
      </c>
      <c r="P43" s="5">
        <v>122339.76</v>
      </c>
      <c r="Q43" s="5">
        <v>2037.09</v>
      </c>
      <c r="R43" s="5">
        <v>5526.99</v>
      </c>
      <c r="S43" s="5">
        <v>0</v>
      </c>
      <c r="T43" s="5">
        <v>0</v>
      </c>
      <c r="U43" s="5">
        <v>9591.02</v>
      </c>
      <c r="V43" s="60">
        <v>268167.21000000002</v>
      </c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 x14ac:dyDescent="0.25">
      <c r="A44" s="11" t="s">
        <v>37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40656</v>
      </c>
      <c r="J44" s="5">
        <v>0</v>
      </c>
      <c r="K44" s="5">
        <v>5446.88</v>
      </c>
      <c r="L44" s="5">
        <v>107979.46</v>
      </c>
      <c r="M44" s="5">
        <v>0</v>
      </c>
      <c r="N44" s="5">
        <v>3504</v>
      </c>
      <c r="O44" s="5">
        <v>2453.87</v>
      </c>
      <c r="P44" s="5">
        <v>152408.1</v>
      </c>
      <c r="Q44" s="5">
        <v>2275.2800000000002</v>
      </c>
      <c r="R44" s="5">
        <v>5458.68</v>
      </c>
      <c r="S44" s="5">
        <v>0</v>
      </c>
      <c r="T44" s="5">
        <v>0</v>
      </c>
      <c r="U44" s="5">
        <v>17873.900000000001</v>
      </c>
      <c r="V44" s="60">
        <v>338056.17</v>
      </c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 x14ac:dyDescent="0.25">
      <c r="A45" s="11" t="s">
        <v>38</v>
      </c>
      <c r="B45" s="5">
        <v>50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4500.45</v>
      </c>
      <c r="I45" s="5">
        <v>39792.06</v>
      </c>
      <c r="J45" s="5">
        <v>0</v>
      </c>
      <c r="K45" s="5">
        <v>9321.8799999999992</v>
      </c>
      <c r="L45" s="5">
        <v>97840.37</v>
      </c>
      <c r="M45" s="5">
        <v>0</v>
      </c>
      <c r="N45" s="5">
        <v>3346.5</v>
      </c>
      <c r="O45" s="5">
        <v>3284.69</v>
      </c>
      <c r="P45" s="5">
        <v>181798.88</v>
      </c>
      <c r="Q45" s="5">
        <v>5116.5200000000004</v>
      </c>
      <c r="R45" s="5">
        <v>5897.4</v>
      </c>
      <c r="S45" s="5">
        <v>0</v>
      </c>
      <c r="T45" s="5">
        <v>0</v>
      </c>
      <c r="U45" s="5">
        <v>10180.620000000001</v>
      </c>
      <c r="V45" s="60">
        <v>361129.37</v>
      </c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 x14ac:dyDescent="0.25">
      <c r="A46" s="11" t="s">
        <v>39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53.39</v>
      </c>
      <c r="I46" s="5">
        <v>0</v>
      </c>
      <c r="J46" s="5">
        <v>0</v>
      </c>
      <c r="K46" s="5">
        <v>6481.78</v>
      </c>
      <c r="L46" s="5">
        <v>143235.19</v>
      </c>
      <c r="M46" s="5">
        <v>0</v>
      </c>
      <c r="N46" s="5">
        <v>3689</v>
      </c>
      <c r="O46" s="5">
        <v>2667.25</v>
      </c>
      <c r="P46" s="5">
        <v>124381.31</v>
      </c>
      <c r="Q46" s="5">
        <v>4839.55</v>
      </c>
      <c r="R46" s="5">
        <v>4514.67</v>
      </c>
      <c r="S46" s="5">
        <v>0</v>
      </c>
      <c r="T46" s="5">
        <v>0</v>
      </c>
      <c r="U46" s="5">
        <v>22158.19</v>
      </c>
      <c r="V46" s="60">
        <v>312020.33</v>
      </c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 x14ac:dyDescent="0.25">
      <c r="A47" s="11" t="s">
        <v>40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7310.11</v>
      </c>
      <c r="L47" s="5">
        <v>122890.93</v>
      </c>
      <c r="M47" s="5">
        <v>0</v>
      </c>
      <c r="N47" s="5">
        <v>4611</v>
      </c>
      <c r="O47" s="5">
        <v>2447.06</v>
      </c>
      <c r="P47" s="5">
        <v>189283.08</v>
      </c>
      <c r="Q47" s="5">
        <v>3629.88</v>
      </c>
      <c r="R47" s="5">
        <v>5082.47</v>
      </c>
      <c r="S47" s="5">
        <v>0</v>
      </c>
      <c r="T47" s="5">
        <v>0</v>
      </c>
      <c r="U47" s="5">
        <v>27168.69</v>
      </c>
      <c r="V47" s="60">
        <v>362423.22</v>
      </c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 x14ac:dyDescent="0.25">
      <c r="A48" s="11" t="s">
        <v>41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4352.55</v>
      </c>
      <c r="L48" s="5">
        <v>105762.67</v>
      </c>
      <c r="M48" s="5">
        <v>0</v>
      </c>
      <c r="N48" s="5">
        <v>4337.5</v>
      </c>
      <c r="O48" s="5">
        <v>2476.5700000000002</v>
      </c>
      <c r="P48" s="5">
        <v>127736.28</v>
      </c>
      <c r="Q48" s="5">
        <v>2485.14</v>
      </c>
      <c r="R48" s="5">
        <v>3179.05</v>
      </c>
      <c r="S48" s="5">
        <v>0</v>
      </c>
      <c r="T48" s="5">
        <v>0</v>
      </c>
      <c r="U48" s="5">
        <v>29679.02</v>
      </c>
      <c r="V48" s="60">
        <v>280008.78000000003</v>
      </c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spans="1:48" x14ac:dyDescent="0.25">
      <c r="A49" s="11" t="s">
        <v>42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8811.5400000000009</v>
      </c>
      <c r="L49" s="5">
        <v>151560.03</v>
      </c>
      <c r="M49" s="5">
        <v>0</v>
      </c>
      <c r="N49" s="5">
        <v>6496</v>
      </c>
      <c r="O49" s="5">
        <v>3257.45</v>
      </c>
      <c r="P49" s="5">
        <v>251813.67</v>
      </c>
      <c r="Q49" s="5">
        <v>6319.74</v>
      </c>
      <c r="R49" s="5">
        <v>7691.59</v>
      </c>
      <c r="S49" s="5">
        <v>0</v>
      </c>
      <c r="T49" s="5">
        <v>0</v>
      </c>
      <c r="U49" s="5">
        <v>33976.74</v>
      </c>
      <c r="V49" s="60">
        <v>469926.76</v>
      </c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48" x14ac:dyDescent="0.25">
      <c r="A50" s="11" t="s">
        <v>43</v>
      </c>
      <c r="B50" s="5">
        <v>360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8256.76</v>
      </c>
      <c r="L50" s="5">
        <v>151960.73000000001</v>
      </c>
      <c r="M50" s="5">
        <v>0</v>
      </c>
      <c r="N50" s="5">
        <v>10003.5</v>
      </c>
      <c r="O50" s="5">
        <v>3468.56</v>
      </c>
      <c r="P50" s="5">
        <v>181163.21</v>
      </c>
      <c r="Q50" s="5">
        <v>4142.16</v>
      </c>
      <c r="R50" s="5">
        <v>6449.22</v>
      </c>
      <c r="S50" s="5">
        <v>0</v>
      </c>
      <c r="T50" s="5">
        <v>0</v>
      </c>
      <c r="U50" s="5">
        <v>38217.01</v>
      </c>
      <c r="V50" s="60">
        <v>404021.15</v>
      </c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1:48" x14ac:dyDescent="0.25">
      <c r="A51" s="11" t="s">
        <v>44</v>
      </c>
      <c r="B51" s="5">
        <v>690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2601.54</v>
      </c>
      <c r="I51" s="5">
        <v>0</v>
      </c>
      <c r="J51" s="5">
        <v>0</v>
      </c>
      <c r="K51" s="5">
        <v>5968.21</v>
      </c>
      <c r="L51" s="5">
        <v>110306.74</v>
      </c>
      <c r="M51" s="5">
        <v>0</v>
      </c>
      <c r="N51" s="5">
        <v>8666</v>
      </c>
      <c r="O51" s="5">
        <v>2102.02</v>
      </c>
      <c r="P51" s="5">
        <v>161794.35</v>
      </c>
      <c r="Q51" s="5">
        <v>7926.21</v>
      </c>
      <c r="R51" s="5">
        <v>3864.72</v>
      </c>
      <c r="S51" s="5">
        <v>0</v>
      </c>
      <c r="T51" s="5">
        <v>0</v>
      </c>
      <c r="U51" s="5">
        <v>40536.379999999997</v>
      </c>
      <c r="V51" s="60">
        <v>344456.17</v>
      </c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1:48" x14ac:dyDescent="0.25">
      <c r="A52" s="11" t="s">
        <v>45</v>
      </c>
      <c r="B52" s="5">
        <v>633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7187.11</v>
      </c>
      <c r="L52" s="5">
        <v>133948.01999999999</v>
      </c>
      <c r="M52" s="5">
        <v>0</v>
      </c>
      <c r="N52" s="5">
        <v>10406</v>
      </c>
      <c r="O52" s="5">
        <v>2356.2600000000002</v>
      </c>
      <c r="P52" s="5">
        <v>210967.29</v>
      </c>
      <c r="Q52" s="5">
        <v>3196.13</v>
      </c>
      <c r="R52" s="5">
        <v>5819.41</v>
      </c>
      <c r="S52" s="5">
        <v>0</v>
      </c>
      <c r="T52" s="5">
        <v>0</v>
      </c>
      <c r="U52" s="5">
        <v>20677.2</v>
      </c>
      <c r="V52" s="60">
        <v>395190.42</v>
      </c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1:48" x14ac:dyDescent="0.25">
      <c r="A53" s="11" t="s">
        <v>46</v>
      </c>
      <c r="B53" s="5">
        <v>960.36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7997.04</v>
      </c>
      <c r="L53" s="5">
        <v>137129.48000000001</v>
      </c>
      <c r="M53" s="5">
        <v>0</v>
      </c>
      <c r="N53" s="5">
        <v>11823</v>
      </c>
      <c r="O53" s="5">
        <v>2517.4299999999998</v>
      </c>
      <c r="P53" s="5">
        <v>206800.9</v>
      </c>
      <c r="Q53" s="5">
        <v>4520.6400000000003</v>
      </c>
      <c r="R53" s="5">
        <v>4554.4799999999996</v>
      </c>
      <c r="S53" s="5">
        <v>0</v>
      </c>
      <c r="T53" s="5">
        <v>0</v>
      </c>
      <c r="U53" s="5">
        <v>31748.74</v>
      </c>
      <c r="V53" s="60">
        <v>408052.07</v>
      </c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1:48" x14ac:dyDescent="0.25">
      <c r="A54" s="11" t="s">
        <v>47</v>
      </c>
      <c r="B54" s="5">
        <v>750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29460.17</v>
      </c>
      <c r="I54" s="5">
        <v>0</v>
      </c>
      <c r="J54" s="5">
        <v>0</v>
      </c>
      <c r="K54" s="5">
        <v>6209.18</v>
      </c>
      <c r="L54" s="5">
        <v>135312.57</v>
      </c>
      <c r="M54" s="5">
        <v>0</v>
      </c>
      <c r="N54" s="5">
        <v>9969</v>
      </c>
      <c r="O54" s="5">
        <v>2372.15</v>
      </c>
      <c r="P54" s="5">
        <v>245643.45</v>
      </c>
      <c r="Q54" s="5">
        <v>7731.6</v>
      </c>
      <c r="R54" s="5">
        <v>7687.34</v>
      </c>
      <c r="S54" s="5">
        <v>0</v>
      </c>
      <c r="T54" s="5">
        <v>0</v>
      </c>
      <c r="U54" s="5">
        <v>21059.5</v>
      </c>
      <c r="V54" s="60">
        <v>466194.96</v>
      </c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1:48" x14ac:dyDescent="0.25">
      <c r="A55" s="11"/>
      <c r="B55" s="40">
        <f t="shared" ref="B55:V55" si="3">SUBTOTAL(109,B43:B54)</f>
        <v>3443.36</v>
      </c>
      <c r="C55" s="40">
        <f t="shared" si="3"/>
        <v>0</v>
      </c>
      <c r="D55" s="40">
        <f t="shared" si="3"/>
        <v>0</v>
      </c>
      <c r="E55" s="40">
        <f t="shared" si="3"/>
        <v>0</v>
      </c>
      <c r="F55" s="40">
        <f t="shared" si="3"/>
        <v>0</v>
      </c>
      <c r="G55" s="40">
        <f t="shared" si="3"/>
        <v>0</v>
      </c>
      <c r="H55" s="40">
        <f t="shared" si="3"/>
        <v>36615.549999999996</v>
      </c>
      <c r="I55" s="40">
        <f t="shared" si="3"/>
        <v>80448.06</v>
      </c>
      <c r="J55" s="40">
        <f t="shared" si="3"/>
        <v>0</v>
      </c>
      <c r="K55" s="40">
        <f t="shared" si="3"/>
        <v>103678.48999999999</v>
      </c>
      <c r="L55" s="40">
        <f t="shared" si="3"/>
        <v>1496698.6800000002</v>
      </c>
      <c r="M55" s="40">
        <f t="shared" si="3"/>
        <v>0</v>
      </c>
      <c r="N55" s="40">
        <f t="shared" si="3"/>
        <v>79546.5</v>
      </c>
      <c r="O55" s="40">
        <f t="shared" si="3"/>
        <v>30272.720000000001</v>
      </c>
      <c r="P55" s="40">
        <f t="shared" si="3"/>
        <v>2156130.2800000003</v>
      </c>
      <c r="Q55" s="40">
        <f t="shared" si="3"/>
        <v>54219.939999999995</v>
      </c>
      <c r="R55" s="40">
        <f t="shared" si="3"/>
        <v>65726.01999999999</v>
      </c>
      <c r="S55" s="40">
        <f t="shared" si="3"/>
        <v>0</v>
      </c>
      <c r="T55" s="40">
        <f t="shared" si="3"/>
        <v>0</v>
      </c>
      <c r="U55" s="40">
        <f t="shared" si="3"/>
        <v>302867.01</v>
      </c>
      <c r="V55" s="40">
        <f t="shared" si="3"/>
        <v>4409646.6099999994</v>
      </c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</row>
    <row r="56" spans="1:48" x14ac:dyDescent="0.25">
      <c r="A56" s="11" t="s">
        <v>48</v>
      </c>
      <c r="B56" s="5">
        <v>855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6388.35</v>
      </c>
      <c r="L56" s="5">
        <v>127822.99</v>
      </c>
      <c r="M56" s="5">
        <v>0</v>
      </c>
      <c r="N56" s="5">
        <v>9195</v>
      </c>
      <c r="O56" s="5">
        <v>2787.56</v>
      </c>
      <c r="P56" s="5">
        <v>159517.81</v>
      </c>
      <c r="Q56" s="5">
        <v>3921.39</v>
      </c>
      <c r="R56" s="5">
        <v>2217.88</v>
      </c>
      <c r="S56" s="5">
        <v>0</v>
      </c>
      <c r="T56" s="5">
        <v>0</v>
      </c>
      <c r="U56" s="5">
        <v>16548.150000000001</v>
      </c>
      <c r="V56" s="60">
        <v>329254.13</v>
      </c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1:48" x14ac:dyDescent="0.25">
      <c r="A57" s="11" t="s">
        <v>49</v>
      </c>
      <c r="B57" s="5">
        <v>750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7566.75</v>
      </c>
      <c r="L57" s="5">
        <v>154798.37</v>
      </c>
      <c r="M57" s="5">
        <v>0</v>
      </c>
      <c r="N57" s="5">
        <v>10726.5</v>
      </c>
      <c r="O57" s="5">
        <v>1180.4000000000001</v>
      </c>
      <c r="P57" s="5">
        <v>162576.88</v>
      </c>
      <c r="Q57" s="5">
        <v>6678.62</v>
      </c>
      <c r="R57" s="5">
        <v>7181.34</v>
      </c>
      <c r="S57" s="5">
        <v>0</v>
      </c>
      <c r="T57" s="5">
        <v>0</v>
      </c>
      <c r="U57" s="5">
        <v>35941.03</v>
      </c>
      <c r="V57" s="60">
        <v>387399.89</v>
      </c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</row>
    <row r="58" spans="1:48" x14ac:dyDescent="0.25">
      <c r="A58" s="11" t="s">
        <v>50</v>
      </c>
      <c r="B58" s="5">
        <v>689.12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7914.54</v>
      </c>
      <c r="L58" s="5">
        <v>119078.28</v>
      </c>
      <c r="M58" s="5">
        <v>0</v>
      </c>
      <c r="N58" s="5">
        <v>9617.5</v>
      </c>
      <c r="O58" s="5">
        <v>3405</v>
      </c>
      <c r="P58" s="5">
        <v>211096.68</v>
      </c>
      <c r="Q58" s="5">
        <v>5858.57</v>
      </c>
      <c r="R58" s="5">
        <v>5241.2700000000004</v>
      </c>
      <c r="S58" s="5">
        <v>0</v>
      </c>
      <c r="T58" s="5">
        <v>110.8</v>
      </c>
      <c r="U58" s="5">
        <v>23731.83</v>
      </c>
      <c r="V58" s="60">
        <v>386743.59</v>
      </c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</row>
    <row r="59" spans="1:48" x14ac:dyDescent="0.25">
      <c r="A59" s="11" t="s">
        <v>51</v>
      </c>
      <c r="B59" s="5">
        <v>870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21217.95</v>
      </c>
      <c r="J59" s="5">
        <v>0</v>
      </c>
      <c r="K59" s="5">
        <v>8146.73</v>
      </c>
      <c r="L59" s="5">
        <v>174080.17</v>
      </c>
      <c r="M59" s="5">
        <v>0</v>
      </c>
      <c r="N59" s="5">
        <v>12227</v>
      </c>
      <c r="O59" s="5">
        <v>3010.02</v>
      </c>
      <c r="P59" s="5">
        <v>204372.31</v>
      </c>
      <c r="Q59" s="5">
        <v>4245.87</v>
      </c>
      <c r="R59" s="5">
        <v>5119.76</v>
      </c>
      <c r="S59" s="5">
        <v>0</v>
      </c>
      <c r="T59" s="5">
        <v>0</v>
      </c>
      <c r="U59" s="5">
        <v>39380.230000000003</v>
      </c>
      <c r="V59" s="60">
        <v>472670.04</v>
      </c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</row>
    <row r="60" spans="1:48" x14ac:dyDescent="0.25">
      <c r="A60" s="11" t="s">
        <v>52</v>
      </c>
      <c r="B60" s="5">
        <v>944.71</v>
      </c>
      <c r="C60" s="5">
        <v>50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7737.31</v>
      </c>
      <c r="L60" s="5">
        <v>163573.32</v>
      </c>
      <c r="M60" s="5">
        <v>0</v>
      </c>
      <c r="N60" s="5">
        <v>14349.05</v>
      </c>
      <c r="O60" s="5">
        <v>2867.02</v>
      </c>
      <c r="P60" s="5">
        <v>201081.53</v>
      </c>
      <c r="Q60" s="5">
        <v>6332.55</v>
      </c>
      <c r="R60" s="5">
        <v>7085.05</v>
      </c>
      <c r="S60" s="5">
        <v>0</v>
      </c>
      <c r="T60" s="5">
        <v>0</v>
      </c>
      <c r="U60" s="5">
        <v>36110.69</v>
      </c>
      <c r="V60" s="60">
        <v>440131.23</v>
      </c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</row>
    <row r="61" spans="1:48" x14ac:dyDescent="0.25">
      <c r="A61" s="11" t="s">
        <v>53</v>
      </c>
      <c r="B61" s="5">
        <v>650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9121.51</v>
      </c>
      <c r="L61" s="5">
        <v>150081.57999999999</v>
      </c>
      <c r="M61" s="5">
        <v>0</v>
      </c>
      <c r="N61" s="5">
        <v>12145.72</v>
      </c>
      <c r="O61" s="5">
        <v>2077.0500000000002</v>
      </c>
      <c r="P61" s="5">
        <v>200720.03</v>
      </c>
      <c r="Q61" s="5">
        <v>4990.41</v>
      </c>
      <c r="R61" s="5">
        <v>4192.54</v>
      </c>
      <c r="S61" s="5">
        <v>0</v>
      </c>
      <c r="T61" s="5">
        <v>0</v>
      </c>
      <c r="U61" s="5">
        <v>18047.919999999998</v>
      </c>
      <c r="V61" s="60">
        <v>402026.76</v>
      </c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</row>
    <row r="62" spans="1:48" x14ac:dyDescent="0.25">
      <c r="A62" s="11" t="s">
        <v>54</v>
      </c>
      <c r="B62" s="5">
        <v>675</v>
      </c>
      <c r="C62" s="5">
        <v>121.92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14031.56</v>
      </c>
      <c r="L62" s="5">
        <v>188313.09</v>
      </c>
      <c r="M62" s="5">
        <v>4.59</v>
      </c>
      <c r="N62" s="5">
        <v>14780.49</v>
      </c>
      <c r="O62" s="5">
        <v>2322.6</v>
      </c>
      <c r="P62" s="5">
        <v>224451.49</v>
      </c>
      <c r="Q62" s="5">
        <v>1.53</v>
      </c>
      <c r="R62" s="5">
        <v>6265.67</v>
      </c>
      <c r="S62" s="5">
        <v>0</v>
      </c>
      <c r="T62" s="5">
        <v>0</v>
      </c>
      <c r="U62" s="5">
        <v>37187.980000000003</v>
      </c>
      <c r="V62" s="60">
        <v>488155.92</v>
      </c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</row>
    <row r="63" spans="1:48" x14ac:dyDescent="0.25">
      <c r="A63" s="11" t="s">
        <v>55</v>
      </c>
      <c r="B63" s="5">
        <v>510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8151.12</v>
      </c>
      <c r="L63" s="5">
        <v>202395.39</v>
      </c>
      <c r="M63" s="5">
        <v>0</v>
      </c>
      <c r="N63" s="5">
        <v>13692.97</v>
      </c>
      <c r="O63" s="5">
        <v>1192.8900000000001</v>
      </c>
      <c r="P63" s="5">
        <v>185920.19</v>
      </c>
      <c r="Q63" s="5">
        <v>5051.07</v>
      </c>
      <c r="R63" s="5">
        <v>5254.04</v>
      </c>
      <c r="S63" s="5">
        <v>0</v>
      </c>
      <c r="T63" s="5">
        <v>0</v>
      </c>
      <c r="U63" s="5">
        <v>47726.23</v>
      </c>
      <c r="V63" s="60">
        <v>469893.9</v>
      </c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</row>
    <row r="64" spans="1:48" x14ac:dyDescent="0.25">
      <c r="A64" s="11" t="s">
        <v>56</v>
      </c>
      <c r="B64" s="5">
        <v>750</v>
      </c>
      <c r="C64" s="5">
        <v>0</v>
      </c>
      <c r="D64" s="5">
        <v>0</v>
      </c>
      <c r="E64" s="5">
        <v>5080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29640.45</v>
      </c>
      <c r="L64" s="5">
        <v>152002.9</v>
      </c>
      <c r="M64" s="5">
        <v>0</v>
      </c>
      <c r="N64" s="5">
        <v>14128.49</v>
      </c>
      <c r="O64" s="5">
        <v>1359.73</v>
      </c>
      <c r="P64" s="5">
        <v>203021.91</v>
      </c>
      <c r="Q64" s="5">
        <v>697.48</v>
      </c>
      <c r="R64" s="5">
        <v>5648.45</v>
      </c>
      <c r="S64" s="5">
        <v>0</v>
      </c>
      <c r="T64" s="5">
        <v>0</v>
      </c>
      <c r="U64" s="5">
        <v>23968.5</v>
      </c>
      <c r="V64" s="60">
        <v>436297.91</v>
      </c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</row>
    <row r="65" spans="1:48" x14ac:dyDescent="0.25">
      <c r="A65" s="11" t="s">
        <v>57</v>
      </c>
      <c r="B65" s="5">
        <v>565</v>
      </c>
      <c r="C65" s="5">
        <v>0</v>
      </c>
      <c r="D65" s="5">
        <v>0</v>
      </c>
      <c r="E65" s="5">
        <v>0</v>
      </c>
      <c r="F65" s="5">
        <v>2</v>
      </c>
      <c r="G65" s="5">
        <v>0</v>
      </c>
      <c r="H65" s="5">
        <v>0</v>
      </c>
      <c r="I65" s="5">
        <v>0</v>
      </c>
      <c r="J65" s="5">
        <v>4.55</v>
      </c>
      <c r="K65" s="5">
        <v>28144.05</v>
      </c>
      <c r="L65" s="5">
        <v>163306.48000000001</v>
      </c>
      <c r="M65" s="5">
        <v>13.61</v>
      </c>
      <c r="N65" s="5">
        <v>13759.41</v>
      </c>
      <c r="O65" s="5">
        <v>2257.52</v>
      </c>
      <c r="P65" s="5">
        <v>251047.13</v>
      </c>
      <c r="Q65" s="5">
        <v>800.71</v>
      </c>
      <c r="R65" s="5">
        <v>6136.78</v>
      </c>
      <c r="S65" s="5">
        <v>0</v>
      </c>
      <c r="T65" s="5">
        <v>0</v>
      </c>
      <c r="U65" s="5">
        <v>44093.86</v>
      </c>
      <c r="V65" s="60">
        <v>510131.1</v>
      </c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</row>
    <row r="66" spans="1:48" x14ac:dyDescent="0.25">
      <c r="A66" s="11" t="s">
        <v>58</v>
      </c>
      <c r="B66" s="5">
        <v>600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3479.8</v>
      </c>
      <c r="J66" s="5">
        <v>0</v>
      </c>
      <c r="K66" s="5">
        <v>33572.07</v>
      </c>
      <c r="L66" s="5">
        <v>163877.42000000001</v>
      </c>
      <c r="M66" s="5">
        <v>0</v>
      </c>
      <c r="N66" s="5">
        <v>13500.09</v>
      </c>
      <c r="O66" s="5">
        <v>1798.97</v>
      </c>
      <c r="P66" s="5">
        <v>221765.1</v>
      </c>
      <c r="Q66" s="5">
        <v>1460.76</v>
      </c>
      <c r="R66" s="5">
        <v>7425.18</v>
      </c>
      <c r="S66" s="5">
        <v>0</v>
      </c>
      <c r="T66" s="5">
        <v>0</v>
      </c>
      <c r="U66" s="5">
        <v>55618.83</v>
      </c>
      <c r="V66" s="60">
        <v>503098.22</v>
      </c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</row>
    <row r="67" spans="1:48" x14ac:dyDescent="0.25">
      <c r="A67" s="11" t="s">
        <v>59</v>
      </c>
      <c r="B67" s="5">
        <v>550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35189</v>
      </c>
      <c r="L67" s="5">
        <v>188954.11</v>
      </c>
      <c r="M67" s="5">
        <v>0</v>
      </c>
      <c r="N67" s="5">
        <v>13008.11</v>
      </c>
      <c r="O67" s="5">
        <v>3016.81</v>
      </c>
      <c r="P67" s="5">
        <v>299719.03999999998</v>
      </c>
      <c r="Q67" s="5">
        <v>1601.42</v>
      </c>
      <c r="R67" s="5">
        <v>8458.2999999999993</v>
      </c>
      <c r="S67" s="5">
        <v>0</v>
      </c>
      <c r="T67" s="5">
        <v>0</v>
      </c>
      <c r="U67" s="5">
        <v>54924.91</v>
      </c>
      <c r="V67" s="60">
        <v>605421.69999999995</v>
      </c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</row>
    <row r="68" spans="1:48" x14ac:dyDescent="0.25">
      <c r="A68" s="11"/>
      <c r="B68" s="40">
        <f t="shared" ref="B68:V68" si="4">SUBTOTAL(109,B56:B67)</f>
        <v>8408.83</v>
      </c>
      <c r="C68" s="40">
        <f t="shared" si="4"/>
        <v>171.92000000000002</v>
      </c>
      <c r="D68" s="40">
        <f t="shared" si="4"/>
        <v>0</v>
      </c>
      <c r="E68" s="40">
        <f t="shared" si="4"/>
        <v>5080</v>
      </c>
      <c r="F68" s="40">
        <f t="shared" si="4"/>
        <v>2</v>
      </c>
      <c r="G68" s="40">
        <f t="shared" si="4"/>
        <v>0</v>
      </c>
      <c r="H68" s="40">
        <f t="shared" si="4"/>
        <v>0</v>
      </c>
      <c r="I68" s="40">
        <f t="shared" si="4"/>
        <v>24697.75</v>
      </c>
      <c r="J68" s="40">
        <f t="shared" si="4"/>
        <v>4.55</v>
      </c>
      <c r="K68" s="40">
        <f t="shared" si="4"/>
        <v>195603.44</v>
      </c>
      <c r="L68" s="40">
        <f t="shared" si="4"/>
        <v>1948284.0999999996</v>
      </c>
      <c r="M68" s="40">
        <f t="shared" si="4"/>
        <v>18.2</v>
      </c>
      <c r="N68" s="40">
        <f t="shared" si="4"/>
        <v>151130.33000000002</v>
      </c>
      <c r="O68" s="40">
        <f t="shared" si="4"/>
        <v>27275.57</v>
      </c>
      <c r="P68" s="40">
        <f t="shared" si="4"/>
        <v>2525290.1</v>
      </c>
      <c r="Q68" s="40">
        <f t="shared" si="4"/>
        <v>41640.379999999997</v>
      </c>
      <c r="R68" s="40">
        <f t="shared" si="4"/>
        <v>70226.259999999995</v>
      </c>
      <c r="S68" s="40">
        <f t="shared" si="4"/>
        <v>0</v>
      </c>
      <c r="T68" s="40">
        <f t="shared" si="4"/>
        <v>110.8</v>
      </c>
      <c r="U68" s="40">
        <f t="shared" si="4"/>
        <v>433280.16000000003</v>
      </c>
      <c r="V68" s="40">
        <f t="shared" si="4"/>
        <v>5431224.3899999997</v>
      </c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</row>
    <row r="69" spans="1:48" x14ac:dyDescent="0.25">
      <c r="A69" s="11" t="s">
        <v>60</v>
      </c>
      <c r="B69" s="5">
        <v>225</v>
      </c>
      <c r="C69" s="5">
        <v>50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25966.79</v>
      </c>
      <c r="L69" s="5">
        <v>135088.39000000001</v>
      </c>
      <c r="M69" s="5">
        <v>0</v>
      </c>
      <c r="N69" s="5">
        <v>9684.75</v>
      </c>
      <c r="O69" s="5">
        <v>1150.8800000000001</v>
      </c>
      <c r="P69" s="5">
        <v>136895.23000000001</v>
      </c>
      <c r="Q69" s="5">
        <v>356.66</v>
      </c>
      <c r="R69" s="5">
        <v>3717.77</v>
      </c>
      <c r="S69" s="5">
        <v>0</v>
      </c>
      <c r="T69" s="5">
        <v>0</v>
      </c>
      <c r="U69" s="5">
        <v>33968.85</v>
      </c>
      <c r="V69" s="60">
        <v>347104.32</v>
      </c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</row>
    <row r="70" spans="1:48" x14ac:dyDescent="0.25">
      <c r="A70" s="11" t="s">
        <v>61</v>
      </c>
      <c r="B70" s="5">
        <v>655</v>
      </c>
      <c r="C70" s="5">
        <v>15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29992.52</v>
      </c>
      <c r="L70" s="5">
        <v>228074.6</v>
      </c>
      <c r="M70" s="5">
        <v>0</v>
      </c>
      <c r="N70" s="5">
        <v>12456.48</v>
      </c>
      <c r="O70" s="5">
        <v>964.74</v>
      </c>
      <c r="P70" s="5">
        <v>184198.34</v>
      </c>
      <c r="Q70" s="5">
        <v>0</v>
      </c>
      <c r="R70" s="5">
        <v>5058.8900000000003</v>
      </c>
      <c r="S70" s="5">
        <v>0</v>
      </c>
      <c r="T70" s="5">
        <v>0</v>
      </c>
      <c r="U70" s="5">
        <v>31913.19</v>
      </c>
      <c r="V70" s="60">
        <v>493328.76</v>
      </c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</row>
    <row r="71" spans="1:48" x14ac:dyDescent="0.25">
      <c r="A71" s="11" t="s">
        <v>62</v>
      </c>
      <c r="B71" s="5">
        <v>995</v>
      </c>
      <c r="C71" s="5">
        <v>50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50013.33</v>
      </c>
      <c r="L71" s="5">
        <v>162852.5</v>
      </c>
      <c r="M71" s="5">
        <v>0</v>
      </c>
      <c r="N71" s="5">
        <v>13593.06</v>
      </c>
      <c r="O71" s="5">
        <v>1717.25</v>
      </c>
      <c r="P71" s="5">
        <v>152183.70000000001</v>
      </c>
      <c r="Q71" s="5">
        <v>1492.23</v>
      </c>
      <c r="R71" s="5">
        <v>6669.45</v>
      </c>
      <c r="S71" s="5">
        <v>0</v>
      </c>
      <c r="T71" s="5">
        <v>0</v>
      </c>
      <c r="U71" s="5">
        <v>45002.31</v>
      </c>
      <c r="V71" s="60">
        <v>434568.83</v>
      </c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</row>
    <row r="72" spans="1:48" x14ac:dyDescent="0.25">
      <c r="A72" s="11" t="s">
        <v>63</v>
      </c>
      <c r="B72" s="5">
        <v>1056</v>
      </c>
      <c r="C72" s="5">
        <v>65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31</v>
      </c>
      <c r="K72" s="5">
        <v>33241.97</v>
      </c>
      <c r="L72" s="5">
        <v>228151.73</v>
      </c>
      <c r="M72" s="5">
        <v>0</v>
      </c>
      <c r="N72" s="5">
        <v>12723.89</v>
      </c>
      <c r="O72" s="5">
        <v>1848.9</v>
      </c>
      <c r="P72" s="5">
        <v>195702.07</v>
      </c>
      <c r="Q72" s="5">
        <v>1276.94</v>
      </c>
      <c r="R72" s="5">
        <v>6906.55</v>
      </c>
      <c r="S72" s="5">
        <v>0</v>
      </c>
      <c r="T72" s="5">
        <v>0</v>
      </c>
      <c r="U72" s="5">
        <v>33714.620000000003</v>
      </c>
      <c r="V72" s="60">
        <v>514718.67</v>
      </c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</row>
    <row r="73" spans="1:48" x14ac:dyDescent="0.25">
      <c r="A73" s="11" t="s">
        <v>64</v>
      </c>
      <c r="B73" s="5">
        <v>645</v>
      </c>
      <c r="C73" s="5">
        <v>75</v>
      </c>
      <c r="D73" s="5">
        <v>0</v>
      </c>
      <c r="E73" s="5">
        <v>10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16868.080000000002</v>
      </c>
      <c r="L73" s="5">
        <v>257514.68</v>
      </c>
      <c r="M73" s="5">
        <v>0</v>
      </c>
      <c r="N73" s="5">
        <v>10616.43</v>
      </c>
      <c r="O73" s="5">
        <v>2880.61</v>
      </c>
      <c r="P73" s="5">
        <v>212808.57</v>
      </c>
      <c r="Q73" s="5">
        <v>10.49</v>
      </c>
      <c r="R73" s="5">
        <v>7887.72</v>
      </c>
      <c r="S73" s="5">
        <v>0</v>
      </c>
      <c r="T73" s="5">
        <v>0</v>
      </c>
      <c r="U73" s="5">
        <v>52285.67</v>
      </c>
      <c r="V73" s="60">
        <v>561602.25</v>
      </c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</row>
    <row r="74" spans="1:48" x14ac:dyDescent="0.25">
      <c r="A74" s="11" t="s">
        <v>65</v>
      </c>
      <c r="B74" s="5">
        <v>785</v>
      </c>
      <c r="C74" s="5">
        <v>75</v>
      </c>
      <c r="D74" s="5">
        <v>376</v>
      </c>
      <c r="E74" s="5">
        <v>930</v>
      </c>
      <c r="F74" s="5">
        <v>70</v>
      </c>
      <c r="G74" s="5">
        <v>0</v>
      </c>
      <c r="H74" s="5">
        <v>0</v>
      </c>
      <c r="I74" s="5">
        <v>0</v>
      </c>
      <c r="J74" s="5">
        <v>0</v>
      </c>
      <c r="K74" s="5">
        <v>25739.38</v>
      </c>
      <c r="L74" s="5">
        <v>221380.75</v>
      </c>
      <c r="M74" s="5">
        <v>0</v>
      </c>
      <c r="N74" s="5">
        <v>15485.42</v>
      </c>
      <c r="O74" s="5">
        <v>2729.66</v>
      </c>
      <c r="P74" s="5">
        <v>186994.31</v>
      </c>
      <c r="Q74" s="5">
        <v>888.6</v>
      </c>
      <c r="R74" s="5">
        <v>8607.99</v>
      </c>
      <c r="S74" s="5">
        <v>0</v>
      </c>
      <c r="T74" s="5">
        <v>0</v>
      </c>
      <c r="U74" s="5">
        <v>43839.38</v>
      </c>
      <c r="V74" s="60">
        <v>507901.49</v>
      </c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</row>
    <row r="75" spans="1:48" x14ac:dyDescent="0.25">
      <c r="A75" s="11" t="s">
        <v>66</v>
      </c>
      <c r="B75" s="5">
        <v>1605</v>
      </c>
      <c r="C75" s="5">
        <v>120</v>
      </c>
      <c r="D75" s="5">
        <v>0</v>
      </c>
      <c r="E75" s="5">
        <v>2171.9899999999998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24721.98</v>
      </c>
      <c r="L75" s="5">
        <v>228178.23</v>
      </c>
      <c r="M75" s="5">
        <v>385.45</v>
      </c>
      <c r="N75" s="5">
        <v>9919.2099999999991</v>
      </c>
      <c r="O75" s="5">
        <v>1822.79</v>
      </c>
      <c r="P75" s="5">
        <v>200504.66</v>
      </c>
      <c r="Q75" s="5">
        <v>1072.73</v>
      </c>
      <c r="R75" s="5">
        <v>6100.48</v>
      </c>
      <c r="S75" s="5">
        <v>0</v>
      </c>
      <c r="T75" s="5">
        <v>0</v>
      </c>
      <c r="U75" s="5">
        <v>47144.38</v>
      </c>
      <c r="V75" s="60">
        <v>523746.9</v>
      </c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</row>
    <row r="76" spans="1:48" x14ac:dyDescent="0.25">
      <c r="A76" s="11" t="s">
        <v>67</v>
      </c>
      <c r="B76" s="5">
        <v>1295</v>
      </c>
      <c r="C76" s="5">
        <v>100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60332.160000000003</v>
      </c>
      <c r="L76" s="5">
        <v>278343.63</v>
      </c>
      <c r="M76" s="5">
        <v>1264.74</v>
      </c>
      <c r="N76" s="5">
        <v>11752.8</v>
      </c>
      <c r="O76" s="5">
        <v>2899.92</v>
      </c>
      <c r="P76" s="5">
        <v>178861.28</v>
      </c>
      <c r="Q76" s="5">
        <v>738.32</v>
      </c>
      <c r="R76" s="5">
        <v>7228.14</v>
      </c>
      <c r="S76" s="5">
        <v>0</v>
      </c>
      <c r="T76" s="5">
        <v>0</v>
      </c>
      <c r="U76" s="5">
        <v>45422.03</v>
      </c>
      <c r="V76" s="60">
        <v>588238.02</v>
      </c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</row>
    <row r="77" spans="1:48" x14ac:dyDescent="0.25">
      <c r="A77" s="11" t="s">
        <v>68</v>
      </c>
      <c r="B77" s="5">
        <v>1070</v>
      </c>
      <c r="C77" s="5">
        <v>136</v>
      </c>
      <c r="D77" s="5">
        <v>0</v>
      </c>
      <c r="E77" s="5">
        <v>7620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13260.86</v>
      </c>
      <c r="L77" s="5">
        <v>239308.15</v>
      </c>
      <c r="M77" s="5">
        <v>1128.18</v>
      </c>
      <c r="N77" s="5">
        <v>12750.11</v>
      </c>
      <c r="O77" s="5">
        <v>2155.35</v>
      </c>
      <c r="P77" s="5">
        <v>177113.84</v>
      </c>
      <c r="Q77" s="5">
        <v>1079.3800000000001</v>
      </c>
      <c r="R77" s="5">
        <v>7483.74</v>
      </c>
      <c r="S77" s="5">
        <v>0</v>
      </c>
      <c r="T77" s="5">
        <v>0</v>
      </c>
      <c r="U77" s="5">
        <v>35700.01</v>
      </c>
      <c r="V77" s="60">
        <v>498805.62</v>
      </c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</row>
    <row r="78" spans="1:48" x14ac:dyDescent="0.25">
      <c r="A78" s="11" t="s">
        <v>69</v>
      </c>
      <c r="B78" s="5">
        <v>1225</v>
      </c>
      <c r="C78" s="5">
        <v>275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34301.26</v>
      </c>
      <c r="L78" s="5">
        <v>211714.06</v>
      </c>
      <c r="M78" s="5">
        <v>1270.54</v>
      </c>
      <c r="N78" s="5">
        <v>13506.41</v>
      </c>
      <c r="O78" s="5">
        <v>4479.83</v>
      </c>
      <c r="P78" s="5">
        <v>179302.63</v>
      </c>
      <c r="Q78" s="5">
        <v>1381.77</v>
      </c>
      <c r="R78" s="5">
        <v>7300.98</v>
      </c>
      <c r="S78" s="5">
        <v>0</v>
      </c>
      <c r="T78" s="5">
        <v>0</v>
      </c>
      <c r="U78" s="5">
        <v>47688.77</v>
      </c>
      <c r="V78" s="10">
        <v>502446.25</v>
      </c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</row>
    <row r="79" spans="1:48" x14ac:dyDescent="0.25">
      <c r="A79" s="11" t="s">
        <v>70</v>
      </c>
      <c r="B79" s="5">
        <v>1251</v>
      </c>
      <c r="C79" s="5">
        <v>298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16801.66</v>
      </c>
      <c r="L79" s="5">
        <v>187571.5</v>
      </c>
      <c r="M79" s="5">
        <v>1139.93</v>
      </c>
      <c r="N79" s="5">
        <v>14054.22</v>
      </c>
      <c r="O79" s="5">
        <v>2542.39</v>
      </c>
      <c r="P79" s="5">
        <v>193927.64</v>
      </c>
      <c r="Q79" s="5">
        <v>717.58</v>
      </c>
      <c r="R79" s="5">
        <v>10214.41</v>
      </c>
      <c r="S79" s="5">
        <v>0</v>
      </c>
      <c r="T79" s="5">
        <v>0</v>
      </c>
      <c r="U79" s="5">
        <v>65825.39</v>
      </c>
      <c r="V79" s="10">
        <v>494343.72</v>
      </c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</row>
    <row r="80" spans="1:48" x14ac:dyDescent="0.25">
      <c r="A80" s="11" t="s">
        <v>71</v>
      </c>
      <c r="B80" s="5">
        <v>1200</v>
      </c>
      <c r="C80" s="5">
        <v>155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1268</v>
      </c>
      <c r="J80" s="5">
        <v>0</v>
      </c>
      <c r="K80" s="5">
        <v>20523.669999999998</v>
      </c>
      <c r="L80" s="5">
        <v>255567.89</v>
      </c>
      <c r="M80" s="5">
        <v>1877.48</v>
      </c>
      <c r="N80" s="5">
        <v>12696.92</v>
      </c>
      <c r="O80" s="5">
        <v>3365.26</v>
      </c>
      <c r="P80" s="5">
        <v>263770</v>
      </c>
      <c r="Q80" s="5">
        <v>1949.4</v>
      </c>
      <c r="R80" s="5">
        <v>11253.06</v>
      </c>
      <c r="S80" s="5">
        <v>0</v>
      </c>
      <c r="T80" s="5">
        <v>15.23</v>
      </c>
      <c r="U80" s="5">
        <v>60711.12</v>
      </c>
      <c r="V80" s="10">
        <v>634353.03</v>
      </c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</row>
    <row r="81" spans="1:48" x14ac:dyDescent="0.25">
      <c r="A81" s="11"/>
      <c r="B81" s="40">
        <f t="shared" ref="B81:V81" si="5">SUBTOTAL(109,B69:B80)</f>
        <v>12007</v>
      </c>
      <c r="C81" s="40">
        <f t="shared" si="5"/>
        <v>1414</v>
      </c>
      <c r="D81" s="40">
        <f t="shared" si="5"/>
        <v>376</v>
      </c>
      <c r="E81" s="40">
        <f t="shared" si="5"/>
        <v>10731.99</v>
      </c>
      <c r="F81" s="40">
        <f t="shared" si="5"/>
        <v>70</v>
      </c>
      <c r="G81" s="40">
        <f t="shared" si="5"/>
        <v>0</v>
      </c>
      <c r="H81" s="40">
        <f t="shared" si="5"/>
        <v>0</v>
      </c>
      <c r="I81" s="40">
        <f t="shared" si="5"/>
        <v>1268</v>
      </c>
      <c r="J81" s="40">
        <f t="shared" si="5"/>
        <v>31</v>
      </c>
      <c r="K81" s="40">
        <f t="shared" si="5"/>
        <v>351763.66</v>
      </c>
      <c r="L81" s="40">
        <f t="shared" si="5"/>
        <v>2633746.11</v>
      </c>
      <c r="M81" s="40">
        <f t="shared" si="5"/>
        <v>7066.32</v>
      </c>
      <c r="N81" s="40">
        <f t="shared" si="5"/>
        <v>149239.70000000001</v>
      </c>
      <c r="O81" s="40">
        <f t="shared" si="5"/>
        <v>28557.58</v>
      </c>
      <c r="P81" s="40">
        <f t="shared" si="5"/>
        <v>2262262.2700000005</v>
      </c>
      <c r="Q81" s="40">
        <f t="shared" si="5"/>
        <v>10964.099999999999</v>
      </c>
      <c r="R81" s="40">
        <f t="shared" si="5"/>
        <v>88429.180000000008</v>
      </c>
      <c r="S81" s="40">
        <f t="shared" si="5"/>
        <v>0</v>
      </c>
      <c r="T81" s="40">
        <f t="shared" si="5"/>
        <v>15.23</v>
      </c>
      <c r="U81" s="40">
        <f t="shared" si="5"/>
        <v>543215.72000000009</v>
      </c>
      <c r="V81" s="40">
        <f t="shared" si="5"/>
        <v>6101157.8600000003</v>
      </c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</row>
    <row r="82" spans="1:48" x14ac:dyDescent="0.25">
      <c r="A82" s="11" t="s">
        <v>244</v>
      </c>
      <c r="B82" s="5">
        <v>1235</v>
      </c>
      <c r="C82" s="5">
        <v>187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13156.11</v>
      </c>
      <c r="L82" s="5">
        <v>195540.17</v>
      </c>
      <c r="M82" s="5">
        <v>1061.25</v>
      </c>
      <c r="N82" s="5">
        <v>6359.41</v>
      </c>
      <c r="O82" s="5">
        <v>1181.53</v>
      </c>
      <c r="P82" s="5">
        <v>168283.51999999999</v>
      </c>
      <c r="Q82" s="5">
        <v>1093.5</v>
      </c>
      <c r="R82" s="5">
        <v>4764.45</v>
      </c>
      <c r="S82" s="5">
        <v>0</v>
      </c>
      <c r="T82" s="5">
        <v>0</v>
      </c>
      <c r="U82" s="5">
        <v>35469.339999999997</v>
      </c>
      <c r="V82" s="60">
        <v>428331.28</v>
      </c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</row>
    <row r="83" spans="1:48" x14ac:dyDescent="0.25">
      <c r="A83" s="11" t="s">
        <v>246</v>
      </c>
      <c r="B83" s="5">
        <v>1440</v>
      </c>
      <c r="C83" s="5">
        <v>525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12</v>
      </c>
      <c r="K83" s="5">
        <v>14521.53</v>
      </c>
      <c r="L83" s="5">
        <v>258256.89</v>
      </c>
      <c r="M83" s="5">
        <v>1042.1400000000001</v>
      </c>
      <c r="N83" s="5">
        <v>14826.89</v>
      </c>
      <c r="O83" s="5">
        <v>1372.2</v>
      </c>
      <c r="P83" s="5">
        <v>171701.5</v>
      </c>
      <c r="Q83" s="5">
        <v>189</v>
      </c>
      <c r="R83" s="5">
        <v>5687.83</v>
      </c>
      <c r="S83" s="5">
        <v>0</v>
      </c>
      <c r="T83" s="5">
        <v>0</v>
      </c>
      <c r="U83" s="5">
        <v>44185.26</v>
      </c>
      <c r="V83" s="60">
        <v>513760.24</v>
      </c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</row>
    <row r="84" spans="1:48" x14ac:dyDescent="0.25">
      <c r="A84" s="11" t="s">
        <v>250</v>
      </c>
      <c r="B84" s="5">
        <v>1772</v>
      </c>
      <c r="C84" s="5">
        <v>155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21767.84</v>
      </c>
      <c r="L84" s="5">
        <v>278578.38</v>
      </c>
      <c r="M84" s="5">
        <v>1961.51</v>
      </c>
      <c r="N84" s="5">
        <v>11321.23</v>
      </c>
      <c r="O84" s="5">
        <v>3046.33</v>
      </c>
      <c r="P84" s="5">
        <v>197000.9</v>
      </c>
      <c r="Q84" s="5">
        <v>12</v>
      </c>
      <c r="R84" s="5">
        <v>13593.58</v>
      </c>
      <c r="S84" s="5">
        <v>0</v>
      </c>
      <c r="T84" s="5">
        <v>0</v>
      </c>
      <c r="U84" s="5">
        <v>67856.81</v>
      </c>
      <c r="V84" s="60">
        <v>597065.57999999996</v>
      </c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</row>
    <row r="85" spans="1:48" x14ac:dyDescent="0.25">
      <c r="A85" s="11" t="s">
        <v>254</v>
      </c>
      <c r="B85" s="22">
        <v>1770</v>
      </c>
      <c r="C85" s="22">
        <v>285</v>
      </c>
      <c r="D85" s="22">
        <v>4</v>
      </c>
      <c r="E85" s="22">
        <v>25</v>
      </c>
      <c r="F85" s="22">
        <v>0</v>
      </c>
      <c r="G85" s="22">
        <v>0</v>
      </c>
      <c r="H85" s="22">
        <v>0</v>
      </c>
      <c r="I85" s="22">
        <v>0</v>
      </c>
      <c r="J85" s="22">
        <v>16</v>
      </c>
      <c r="K85" s="22">
        <v>13022.46</v>
      </c>
      <c r="L85" s="22">
        <v>249016.46</v>
      </c>
      <c r="M85" s="22">
        <v>1112.06</v>
      </c>
      <c r="N85" s="22">
        <v>7699.24</v>
      </c>
      <c r="O85" s="22">
        <v>3770.46</v>
      </c>
      <c r="P85" s="22">
        <v>143878.73000000001</v>
      </c>
      <c r="Q85" s="22">
        <v>25</v>
      </c>
      <c r="R85" s="22">
        <v>5953.08</v>
      </c>
      <c r="S85" s="22">
        <v>0</v>
      </c>
      <c r="T85" s="22">
        <v>2</v>
      </c>
      <c r="U85" s="22">
        <v>52438.36</v>
      </c>
      <c r="V85" s="22">
        <v>479017.85</v>
      </c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</row>
    <row r="86" spans="1:48" x14ac:dyDescent="0.25">
      <c r="A86" s="11" t="s">
        <v>257</v>
      </c>
      <c r="B86" s="9">
        <v>1517</v>
      </c>
      <c r="C86" s="9">
        <v>240</v>
      </c>
      <c r="D86" s="9">
        <v>1</v>
      </c>
      <c r="E86" s="9">
        <v>8.8000000000000007</v>
      </c>
      <c r="F86" s="9">
        <v>0</v>
      </c>
      <c r="G86" s="9">
        <v>0</v>
      </c>
      <c r="H86" s="9">
        <v>0</v>
      </c>
      <c r="I86" s="9">
        <v>0</v>
      </c>
      <c r="J86" s="9">
        <v>35</v>
      </c>
      <c r="K86" s="9">
        <v>22727.34</v>
      </c>
      <c r="L86" s="9">
        <v>312653.53000000003</v>
      </c>
      <c r="M86" s="9">
        <v>1431.62</v>
      </c>
      <c r="N86" s="9">
        <v>9839.42</v>
      </c>
      <c r="O86" s="9">
        <v>5743.34</v>
      </c>
      <c r="P86" s="9">
        <v>202009.24</v>
      </c>
      <c r="Q86" s="9">
        <v>962.4</v>
      </c>
      <c r="R86" s="9">
        <v>9046.26</v>
      </c>
      <c r="S86" s="9">
        <v>3</v>
      </c>
      <c r="T86" s="9">
        <v>17</v>
      </c>
      <c r="U86" s="9">
        <v>56811.05</v>
      </c>
      <c r="V86" s="9">
        <v>623046</v>
      </c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</row>
    <row r="87" spans="1:48" x14ac:dyDescent="0.25">
      <c r="A87" s="30" t="s">
        <v>262</v>
      </c>
      <c r="B87" s="9">
        <v>1421</v>
      </c>
      <c r="C87" s="9">
        <v>126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36</v>
      </c>
      <c r="K87" s="9">
        <v>16670.28</v>
      </c>
      <c r="L87" s="9">
        <v>213964.99</v>
      </c>
      <c r="M87" s="9">
        <v>1847.14</v>
      </c>
      <c r="N87" s="9">
        <v>10123.52</v>
      </c>
      <c r="O87" s="9">
        <v>3681.92</v>
      </c>
      <c r="P87" s="9">
        <v>176266.05</v>
      </c>
      <c r="Q87" s="9">
        <v>543.4</v>
      </c>
      <c r="R87" s="9">
        <v>9835.8799999999992</v>
      </c>
      <c r="S87" s="61">
        <v>0</v>
      </c>
      <c r="T87" s="9">
        <v>30</v>
      </c>
      <c r="U87" s="9">
        <v>41639.93</v>
      </c>
      <c r="V87" s="9">
        <v>476186.11</v>
      </c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8" x14ac:dyDescent="0.25">
      <c r="A88" s="30" t="s">
        <v>266</v>
      </c>
      <c r="B88" s="9">
        <v>1542</v>
      </c>
      <c r="C88" s="9">
        <v>76</v>
      </c>
      <c r="D88" s="9">
        <v>5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1</v>
      </c>
      <c r="K88" s="9">
        <v>19010.64</v>
      </c>
      <c r="L88" s="9">
        <v>277116.84000000003</v>
      </c>
      <c r="M88" s="9">
        <v>1389.06</v>
      </c>
      <c r="N88" s="9">
        <v>11004.27</v>
      </c>
      <c r="O88" s="9">
        <v>4014.49</v>
      </c>
      <c r="P88" s="9">
        <v>255829.43</v>
      </c>
      <c r="Q88" s="9">
        <v>518.4</v>
      </c>
      <c r="R88" s="9">
        <v>7367.14</v>
      </c>
      <c r="S88" s="61">
        <v>5</v>
      </c>
      <c r="T88" s="9">
        <v>12</v>
      </c>
      <c r="U88" s="9">
        <v>83017.06</v>
      </c>
      <c r="V88" s="9">
        <v>660908.32999999996</v>
      </c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</row>
    <row r="89" spans="1:48" x14ac:dyDescent="0.25">
      <c r="A89" s="30" t="s">
        <v>268</v>
      </c>
      <c r="B89" s="9">
        <v>1024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41</v>
      </c>
      <c r="K89" s="9">
        <v>41185.56</v>
      </c>
      <c r="L89" s="9">
        <v>212733.04</v>
      </c>
      <c r="M89" s="9">
        <v>1706.12</v>
      </c>
      <c r="N89" s="9">
        <v>11943.07</v>
      </c>
      <c r="O89" s="9">
        <v>3294.89</v>
      </c>
      <c r="P89" s="9">
        <v>193454.41</v>
      </c>
      <c r="Q89" s="9">
        <v>702</v>
      </c>
      <c r="R89" s="9">
        <v>9166.3799999999992</v>
      </c>
      <c r="S89" s="61">
        <v>0</v>
      </c>
      <c r="T89" s="9">
        <v>43</v>
      </c>
      <c r="U89" s="9">
        <v>44909.64</v>
      </c>
      <c r="V89" s="9">
        <v>520203.11</v>
      </c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</row>
    <row r="90" spans="1:48" x14ac:dyDescent="0.25">
      <c r="A90" s="34" t="s">
        <v>269</v>
      </c>
      <c r="B90" s="22">
        <v>1555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13</v>
      </c>
      <c r="K90" s="22">
        <v>36189.040000000001</v>
      </c>
      <c r="L90" s="22">
        <v>250620.6</v>
      </c>
      <c r="M90" s="22">
        <v>1332.83</v>
      </c>
      <c r="N90" s="22">
        <v>9429.51</v>
      </c>
      <c r="O90" s="22">
        <v>1899.97</v>
      </c>
      <c r="P90" s="22">
        <v>251601.33</v>
      </c>
      <c r="Q90" s="22">
        <v>972.4</v>
      </c>
      <c r="R90" s="22">
        <v>6279.75</v>
      </c>
      <c r="S90" s="61">
        <v>0</v>
      </c>
      <c r="T90" s="22">
        <v>15.01</v>
      </c>
      <c r="U90" s="22">
        <v>62263.41</v>
      </c>
      <c r="V90" s="22">
        <v>622171.85</v>
      </c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8" x14ac:dyDescent="0.25">
      <c r="A91" s="34" t="s">
        <v>271</v>
      </c>
      <c r="B91" s="9">
        <v>1394</v>
      </c>
      <c r="C91" s="9">
        <v>20.3</v>
      </c>
      <c r="D91" s="9">
        <v>1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32</v>
      </c>
      <c r="K91" s="9">
        <v>40586.44</v>
      </c>
      <c r="L91" s="9">
        <v>244900.62</v>
      </c>
      <c r="M91" s="9">
        <v>965.88</v>
      </c>
      <c r="N91" s="9">
        <v>12748.43</v>
      </c>
      <c r="O91" s="9">
        <v>2265.46</v>
      </c>
      <c r="P91" s="9">
        <v>160668.43</v>
      </c>
      <c r="Q91" s="9">
        <v>739.45</v>
      </c>
      <c r="R91" s="9">
        <v>11861.46</v>
      </c>
      <c r="S91" s="61">
        <v>0</v>
      </c>
      <c r="T91" s="9">
        <v>3</v>
      </c>
      <c r="U91" s="9">
        <v>88628.43</v>
      </c>
      <c r="V91" s="9">
        <v>564814.9</v>
      </c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8" x14ac:dyDescent="0.25">
      <c r="A92" s="34" t="s">
        <v>272</v>
      </c>
      <c r="B92" s="9">
        <v>1905</v>
      </c>
      <c r="C92" s="9">
        <v>0</v>
      </c>
      <c r="D92" s="9">
        <v>1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14</v>
      </c>
      <c r="K92" s="9">
        <v>38238.83</v>
      </c>
      <c r="L92" s="9">
        <v>235387.7</v>
      </c>
      <c r="M92" s="9">
        <v>1113.52</v>
      </c>
      <c r="N92" s="9">
        <v>10754.82</v>
      </c>
      <c r="O92" s="9">
        <v>3928.09</v>
      </c>
      <c r="P92" s="9">
        <v>179391.34</v>
      </c>
      <c r="Q92" s="9">
        <v>1026.9000000000001</v>
      </c>
      <c r="R92" s="9">
        <v>9192.7199999999993</v>
      </c>
      <c r="S92" s="61">
        <v>0</v>
      </c>
      <c r="T92" s="9">
        <v>6</v>
      </c>
      <c r="U92" s="9">
        <v>68172.44</v>
      </c>
      <c r="V92" s="9">
        <v>549132.36</v>
      </c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8" x14ac:dyDescent="0.25">
      <c r="A93" s="34" t="s">
        <v>274</v>
      </c>
      <c r="B93" s="9">
        <v>1751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372</v>
      </c>
      <c r="K93" s="9">
        <v>46250.02</v>
      </c>
      <c r="L93" s="9">
        <v>244802.92</v>
      </c>
      <c r="M93" s="9">
        <v>2273.7399999999998</v>
      </c>
      <c r="N93" s="9">
        <v>16418.7</v>
      </c>
      <c r="O93" s="9">
        <v>3580.91</v>
      </c>
      <c r="P93" s="9">
        <v>256918.87</v>
      </c>
      <c r="Q93" s="9">
        <v>1351.48</v>
      </c>
      <c r="R93" s="9">
        <v>10108.620000000001</v>
      </c>
      <c r="S93" s="9">
        <v>0</v>
      </c>
      <c r="T93" s="9">
        <v>80</v>
      </c>
      <c r="U93" s="9">
        <v>74846.28</v>
      </c>
      <c r="V93" s="9">
        <v>658754.54</v>
      </c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8" x14ac:dyDescent="0.25">
      <c r="A94" s="34"/>
      <c r="B94" s="40">
        <f t="shared" ref="B94:V94" si="6">SUBTOTAL(109,B82:B93)</f>
        <v>18326</v>
      </c>
      <c r="C94" s="40">
        <f t="shared" si="6"/>
        <v>1614.3</v>
      </c>
      <c r="D94" s="40">
        <f t="shared" si="6"/>
        <v>12</v>
      </c>
      <c r="E94" s="40">
        <f t="shared" si="6"/>
        <v>33.799999999999997</v>
      </c>
      <c r="F94" s="40">
        <f t="shared" si="6"/>
        <v>0</v>
      </c>
      <c r="G94" s="40">
        <f t="shared" si="6"/>
        <v>0</v>
      </c>
      <c r="H94" s="40">
        <f t="shared" si="6"/>
        <v>0</v>
      </c>
      <c r="I94" s="40">
        <f t="shared" si="6"/>
        <v>0</v>
      </c>
      <c r="J94" s="40">
        <f t="shared" si="6"/>
        <v>572</v>
      </c>
      <c r="K94" s="40">
        <f t="shared" si="6"/>
        <v>323326.09000000003</v>
      </c>
      <c r="L94" s="40">
        <f t="shared" si="6"/>
        <v>2973572.1400000006</v>
      </c>
      <c r="M94" s="40">
        <f t="shared" si="6"/>
        <v>17236.870000000003</v>
      </c>
      <c r="N94" s="40">
        <f t="shared" si="6"/>
        <v>132468.51</v>
      </c>
      <c r="O94" s="40">
        <f t="shared" si="6"/>
        <v>37779.589999999997</v>
      </c>
      <c r="P94" s="40">
        <f t="shared" si="6"/>
        <v>2357003.75</v>
      </c>
      <c r="Q94" s="40">
        <f t="shared" si="6"/>
        <v>8135.93</v>
      </c>
      <c r="R94" s="40">
        <f t="shared" si="6"/>
        <v>102857.15</v>
      </c>
      <c r="S94" s="40">
        <f t="shared" si="6"/>
        <v>8</v>
      </c>
      <c r="T94" s="40">
        <f t="shared" si="6"/>
        <v>208.01</v>
      </c>
      <c r="U94" s="40">
        <f t="shared" si="6"/>
        <v>720238.01</v>
      </c>
      <c r="V94" s="40">
        <f t="shared" si="6"/>
        <v>6693392.1500000004</v>
      </c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8" x14ac:dyDescent="0.25">
      <c r="A95" s="48" t="s">
        <v>277</v>
      </c>
      <c r="B95" s="9">
        <v>1439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48897.120000000003</v>
      </c>
      <c r="L95" s="9">
        <v>212093.07</v>
      </c>
      <c r="M95" s="9">
        <v>995.22</v>
      </c>
      <c r="N95" s="9">
        <v>9699.56</v>
      </c>
      <c r="O95" s="9">
        <v>1505</v>
      </c>
      <c r="P95" s="9">
        <v>142649.59</v>
      </c>
      <c r="Q95" s="9">
        <v>994.96</v>
      </c>
      <c r="R95" s="9">
        <v>8156.9</v>
      </c>
      <c r="S95" s="9">
        <v>0</v>
      </c>
      <c r="T95" s="9">
        <v>0</v>
      </c>
      <c r="U95" s="9">
        <v>72226.75</v>
      </c>
      <c r="V95" s="9">
        <v>498657.17</v>
      </c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8" x14ac:dyDescent="0.25">
      <c r="A96" s="48" t="s">
        <v>279</v>
      </c>
      <c r="B96" s="9">
        <v>1581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31517.05</v>
      </c>
      <c r="L96" s="9">
        <v>275994.71999999997</v>
      </c>
      <c r="M96" s="9">
        <v>1266.9000000000001</v>
      </c>
      <c r="N96" s="9">
        <v>12504.98</v>
      </c>
      <c r="O96" s="9">
        <v>2612.77</v>
      </c>
      <c r="P96" s="9">
        <v>160906.54</v>
      </c>
      <c r="Q96" s="9">
        <v>1350.9</v>
      </c>
      <c r="R96" s="9">
        <v>9477.42</v>
      </c>
      <c r="S96" s="9">
        <v>0</v>
      </c>
      <c r="T96" s="9">
        <v>22</v>
      </c>
      <c r="U96" s="9">
        <v>55423.28</v>
      </c>
      <c r="V96" s="9">
        <v>552657.56000000006</v>
      </c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</row>
    <row r="97" spans="1:47" x14ac:dyDescent="0.25">
      <c r="A97" s="48" t="s">
        <v>283</v>
      </c>
      <c r="B97" s="9">
        <v>1753</v>
      </c>
      <c r="C97" s="9">
        <v>0</v>
      </c>
      <c r="D97" s="9">
        <v>1</v>
      </c>
      <c r="E97" s="9">
        <v>0</v>
      </c>
      <c r="F97" s="9">
        <v>0</v>
      </c>
      <c r="G97" s="9">
        <v>0</v>
      </c>
      <c r="H97" s="9">
        <v>30</v>
      </c>
      <c r="I97" s="9">
        <v>0</v>
      </c>
      <c r="J97" s="9">
        <v>0</v>
      </c>
      <c r="K97" s="9">
        <v>22646.63</v>
      </c>
      <c r="L97" s="9">
        <v>275258.99</v>
      </c>
      <c r="M97" s="9">
        <v>2626.99</v>
      </c>
      <c r="N97" s="9">
        <v>11532.33</v>
      </c>
      <c r="O97" s="9">
        <v>2442.52</v>
      </c>
      <c r="P97" s="9">
        <v>158072.26999999999</v>
      </c>
      <c r="Q97" s="9">
        <v>702.45</v>
      </c>
      <c r="R97" s="9">
        <v>10856.89</v>
      </c>
      <c r="S97" s="9">
        <v>0</v>
      </c>
      <c r="T97" s="9">
        <v>0</v>
      </c>
      <c r="U97" s="9">
        <v>72554.73</v>
      </c>
      <c r="V97" s="9">
        <v>558477.80000000005</v>
      </c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</row>
    <row r="98" spans="1:47" x14ac:dyDescent="0.25">
      <c r="A98" s="48" t="s">
        <v>285</v>
      </c>
      <c r="B98" s="9">
        <v>1591</v>
      </c>
      <c r="C98" s="9">
        <v>0</v>
      </c>
      <c r="D98" s="9">
        <v>2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25</v>
      </c>
      <c r="K98" s="9">
        <v>20977.27</v>
      </c>
      <c r="L98" s="9">
        <v>319219.76</v>
      </c>
      <c r="M98" s="9">
        <v>1875.17</v>
      </c>
      <c r="N98" s="9">
        <v>14451.37</v>
      </c>
      <c r="O98" s="9">
        <v>2091.79</v>
      </c>
      <c r="P98" s="9">
        <v>112903.99</v>
      </c>
      <c r="Q98" s="9">
        <v>518.85</v>
      </c>
      <c r="R98" s="9">
        <v>10895.73</v>
      </c>
      <c r="S98" s="9">
        <v>0</v>
      </c>
      <c r="T98" s="9">
        <v>30</v>
      </c>
      <c r="U98" s="9">
        <v>69216.56</v>
      </c>
      <c r="V98" s="9">
        <v>553798.49</v>
      </c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</row>
    <row r="99" spans="1:47" x14ac:dyDescent="0.25">
      <c r="A99" s="48" t="s">
        <v>287</v>
      </c>
      <c r="B99" s="9">
        <v>1525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2</v>
      </c>
      <c r="K99" s="9">
        <v>29909.84</v>
      </c>
      <c r="L99" s="9">
        <v>337668.07</v>
      </c>
      <c r="M99" s="9">
        <v>2029.52</v>
      </c>
      <c r="N99" s="9">
        <v>14420</v>
      </c>
      <c r="O99" s="9">
        <v>2762.58</v>
      </c>
      <c r="P99" s="9">
        <v>148429.87</v>
      </c>
      <c r="Q99" s="9">
        <v>2317.73</v>
      </c>
      <c r="R99" s="9">
        <v>5625.89</v>
      </c>
      <c r="S99" s="9">
        <v>0</v>
      </c>
      <c r="T99" s="9">
        <v>0</v>
      </c>
      <c r="U99" s="9">
        <v>92969.42</v>
      </c>
      <c r="V99" s="9">
        <v>637659.92000000004</v>
      </c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x14ac:dyDescent="0.25">
      <c r="A100" s="48" t="s">
        <v>289</v>
      </c>
      <c r="B100" s="9">
        <v>1620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10</v>
      </c>
      <c r="I100" s="9">
        <v>0</v>
      </c>
      <c r="J100" s="9">
        <v>0</v>
      </c>
      <c r="K100" s="9">
        <v>25570.78</v>
      </c>
      <c r="L100" s="9">
        <v>295626.19</v>
      </c>
      <c r="M100" s="9">
        <v>2314.4499999999998</v>
      </c>
      <c r="N100" s="9">
        <v>10554.54</v>
      </c>
      <c r="O100" s="9">
        <v>3925.96</v>
      </c>
      <c r="P100" s="9">
        <v>125410.14</v>
      </c>
      <c r="Q100" s="9">
        <v>945.91</v>
      </c>
      <c r="R100" s="9">
        <v>12491.2</v>
      </c>
      <c r="S100" s="9">
        <v>0</v>
      </c>
      <c r="T100" s="9">
        <v>20</v>
      </c>
      <c r="U100" s="9">
        <v>93066.04</v>
      </c>
      <c r="V100" s="9">
        <v>571555.21</v>
      </c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48" t="s">
        <v>291</v>
      </c>
      <c r="B101" s="9">
        <v>1252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45992.51</v>
      </c>
      <c r="L101" s="9">
        <v>385832.98</v>
      </c>
      <c r="M101" s="9">
        <v>1861.48</v>
      </c>
      <c r="N101" s="9">
        <v>14351.08</v>
      </c>
      <c r="O101" s="9">
        <v>3713.39</v>
      </c>
      <c r="P101" s="9">
        <v>197605.04</v>
      </c>
      <c r="Q101" s="9">
        <v>1553.85</v>
      </c>
      <c r="R101" s="9">
        <v>10389.219999999999</v>
      </c>
      <c r="S101" s="9">
        <v>0</v>
      </c>
      <c r="T101" s="9">
        <v>0</v>
      </c>
      <c r="U101" s="9">
        <v>101338.16</v>
      </c>
      <c r="V101" s="9">
        <v>763889.71</v>
      </c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x14ac:dyDescent="0.25">
      <c r="A102" s="48" t="s">
        <v>293</v>
      </c>
      <c r="B102" s="9">
        <v>1444</v>
      </c>
      <c r="C102" s="9">
        <v>45</v>
      </c>
      <c r="D102" s="9">
        <v>0</v>
      </c>
      <c r="E102" s="9">
        <v>7620</v>
      </c>
      <c r="F102" s="9">
        <v>0</v>
      </c>
      <c r="G102" s="9">
        <v>0</v>
      </c>
      <c r="H102" s="9">
        <v>10</v>
      </c>
      <c r="I102" s="9">
        <v>0</v>
      </c>
      <c r="J102" s="9">
        <v>13</v>
      </c>
      <c r="K102" s="9">
        <v>39190.800000000003</v>
      </c>
      <c r="L102" s="9">
        <v>339695.44</v>
      </c>
      <c r="M102" s="9">
        <v>1392.49</v>
      </c>
      <c r="N102" s="9">
        <v>14895.08</v>
      </c>
      <c r="O102" s="9">
        <v>3469.68</v>
      </c>
      <c r="P102" s="9">
        <v>118683.53</v>
      </c>
      <c r="Q102" s="9">
        <v>2187.83</v>
      </c>
      <c r="R102" s="9">
        <v>6578.78</v>
      </c>
      <c r="S102" s="9">
        <v>0</v>
      </c>
      <c r="T102" s="9">
        <v>60</v>
      </c>
      <c r="U102" s="9">
        <v>49624.46</v>
      </c>
      <c r="V102" s="9">
        <v>584910.09</v>
      </c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</row>
    <row r="103" spans="1:47" x14ac:dyDescent="0.25">
      <c r="A103" s="48" t="s">
        <v>297</v>
      </c>
      <c r="B103" s="9">
        <v>962</v>
      </c>
      <c r="C103" s="9">
        <v>175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51003.94</v>
      </c>
      <c r="L103" s="9">
        <v>290916.25</v>
      </c>
      <c r="M103" s="9">
        <v>2503.92</v>
      </c>
      <c r="N103" s="9">
        <v>13865.78</v>
      </c>
      <c r="O103" s="9">
        <v>3670.58</v>
      </c>
      <c r="P103" s="9">
        <v>178110.79</v>
      </c>
      <c r="Q103" s="9">
        <v>2716.2</v>
      </c>
      <c r="R103" s="9">
        <v>8334.15</v>
      </c>
      <c r="S103" s="9">
        <v>0</v>
      </c>
      <c r="T103" s="9">
        <v>0</v>
      </c>
      <c r="U103" s="9">
        <v>79953.009999999995</v>
      </c>
      <c r="V103" s="9">
        <v>632211.62</v>
      </c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04" spans="1:47" x14ac:dyDescent="0.25">
      <c r="A104" s="48" t="s">
        <v>299</v>
      </c>
      <c r="B104" s="9">
        <v>1330</v>
      </c>
      <c r="C104" s="9">
        <v>1</v>
      </c>
      <c r="D104" s="9">
        <v>2</v>
      </c>
      <c r="E104" s="9">
        <v>5</v>
      </c>
      <c r="F104" s="9">
        <v>0</v>
      </c>
      <c r="G104" s="9">
        <v>0</v>
      </c>
      <c r="H104" s="9">
        <v>0</v>
      </c>
      <c r="I104" s="9">
        <v>0</v>
      </c>
      <c r="J104" s="9">
        <v>23</v>
      </c>
      <c r="K104" s="9">
        <v>53410.16</v>
      </c>
      <c r="L104" s="9">
        <v>362100.64</v>
      </c>
      <c r="M104" s="9">
        <v>3891.56</v>
      </c>
      <c r="N104" s="9">
        <v>15320.12</v>
      </c>
      <c r="O104" s="9">
        <v>3650.15</v>
      </c>
      <c r="P104" s="9">
        <v>156260</v>
      </c>
      <c r="Q104" s="9">
        <v>1744.25</v>
      </c>
      <c r="R104" s="9">
        <v>12501.54</v>
      </c>
      <c r="S104" s="9">
        <v>1</v>
      </c>
      <c r="T104" s="9">
        <v>2983.1</v>
      </c>
      <c r="U104" s="9">
        <v>120601.68</v>
      </c>
      <c r="V104" s="9">
        <v>733825.2</v>
      </c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</row>
    <row r="105" spans="1:47" x14ac:dyDescent="0.25">
      <c r="A105" s="48" t="s">
        <v>301</v>
      </c>
      <c r="B105" s="9">
        <v>923</v>
      </c>
      <c r="C105" s="9">
        <v>0</v>
      </c>
      <c r="D105" s="9">
        <v>1</v>
      </c>
      <c r="E105" s="9">
        <v>3</v>
      </c>
      <c r="F105" s="9">
        <v>0</v>
      </c>
      <c r="G105" s="9">
        <v>0</v>
      </c>
      <c r="H105" s="9">
        <v>0</v>
      </c>
      <c r="I105" s="9">
        <v>0</v>
      </c>
      <c r="J105" s="9">
        <v>16</v>
      </c>
      <c r="K105" s="9">
        <v>63835.13</v>
      </c>
      <c r="L105" s="9">
        <v>279183.92</v>
      </c>
      <c r="M105" s="9">
        <v>3463.04</v>
      </c>
      <c r="N105" s="9">
        <v>15346.44</v>
      </c>
      <c r="O105" s="9">
        <v>1673.45</v>
      </c>
      <c r="P105" s="9">
        <v>162824.12</v>
      </c>
      <c r="Q105" s="9">
        <v>1391.73</v>
      </c>
      <c r="R105" s="9">
        <v>7028.93</v>
      </c>
      <c r="S105" s="9">
        <v>0</v>
      </c>
      <c r="T105" s="9">
        <v>345</v>
      </c>
      <c r="U105" s="9">
        <v>80323.039999999994</v>
      </c>
      <c r="V105" s="9">
        <v>616357.80000000005</v>
      </c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</row>
    <row r="106" spans="1:47" x14ac:dyDescent="0.25">
      <c r="A106" s="48" t="s">
        <v>304</v>
      </c>
      <c r="B106" s="9">
        <v>480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773</v>
      </c>
      <c r="I106" s="9">
        <v>0</v>
      </c>
      <c r="J106" s="9">
        <v>6</v>
      </c>
      <c r="K106" s="9">
        <v>51937.85</v>
      </c>
      <c r="L106" s="9">
        <v>293634.21999999997</v>
      </c>
      <c r="M106" s="9">
        <v>2847.35</v>
      </c>
      <c r="N106" s="9">
        <v>15829.01</v>
      </c>
      <c r="O106" s="9">
        <v>3154.15</v>
      </c>
      <c r="P106" s="9">
        <v>168827.63</v>
      </c>
      <c r="Q106" s="9">
        <v>4169.93</v>
      </c>
      <c r="R106" s="9">
        <v>9345.0499999999993</v>
      </c>
      <c r="S106" s="9">
        <v>0</v>
      </c>
      <c r="T106" s="9">
        <v>770.5</v>
      </c>
      <c r="U106" s="9">
        <v>102292.4</v>
      </c>
      <c r="V106" s="9">
        <v>654067.09</v>
      </c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</row>
    <row r="107" spans="1:47" x14ac:dyDescent="0.25">
      <c r="A107" s="48"/>
      <c r="B107" s="40">
        <f t="shared" ref="B107:V107" si="7">SUBTOTAL(109,B95:B106)</f>
        <v>15900</v>
      </c>
      <c r="C107" s="40">
        <f t="shared" si="7"/>
        <v>221</v>
      </c>
      <c r="D107" s="40">
        <f t="shared" si="7"/>
        <v>6</v>
      </c>
      <c r="E107" s="40">
        <f t="shared" si="7"/>
        <v>7628</v>
      </c>
      <c r="F107" s="40">
        <f t="shared" si="7"/>
        <v>0</v>
      </c>
      <c r="G107" s="40">
        <f t="shared" si="7"/>
        <v>0</v>
      </c>
      <c r="H107" s="40">
        <f t="shared" si="7"/>
        <v>823</v>
      </c>
      <c r="I107" s="40">
        <f t="shared" si="7"/>
        <v>0</v>
      </c>
      <c r="J107" s="40">
        <f t="shared" si="7"/>
        <v>85</v>
      </c>
      <c r="K107" s="40">
        <f t="shared" si="7"/>
        <v>484889.07999999996</v>
      </c>
      <c r="L107" s="40">
        <f t="shared" si="7"/>
        <v>3667224.25</v>
      </c>
      <c r="M107" s="40">
        <f t="shared" si="7"/>
        <v>27068.09</v>
      </c>
      <c r="N107" s="40">
        <f t="shared" si="7"/>
        <v>162770.29</v>
      </c>
      <c r="O107" s="40">
        <f t="shared" si="7"/>
        <v>34672.020000000004</v>
      </c>
      <c r="P107" s="40">
        <f t="shared" si="7"/>
        <v>1830683.5099999998</v>
      </c>
      <c r="Q107" s="40">
        <f t="shared" si="7"/>
        <v>20594.59</v>
      </c>
      <c r="R107" s="40">
        <f t="shared" si="7"/>
        <v>111681.7</v>
      </c>
      <c r="S107" s="40">
        <f t="shared" si="7"/>
        <v>1</v>
      </c>
      <c r="T107" s="40">
        <f t="shared" si="7"/>
        <v>4230.6000000000004</v>
      </c>
      <c r="U107" s="40">
        <f t="shared" si="7"/>
        <v>989589.52999999991</v>
      </c>
      <c r="V107" s="40">
        <f t="shared" si="7"/>
        <v>7358067.6600000001</v>
      </c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</row>
    <row r="108" spans="1:47" x14ac:dyDescent="0.25">
      <c r="A108" s="48" t="s">
        <v>307</v>
      </c>
      <c r="B108" s="9">
        <v>780.5</v>
      </c>
      <c r="C108" s="9">
        <v>862</v>
      </c>
      <c r="D108" s="9">
        <v>10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40</v>
      </c>
      <c r="K108" s="9">
        <v>45905.98</v>
      </c>
      <c r="L108" s="9">
        <v>293708.5</v>
      </c>
      <c r="M108" s="9">
        <v>1759.03</v>
      </c>
      <c r="N108" s="9">
        <v>5921.42</v>
      </c>
      <c r="O108" s="9">
        <v>2338.09</v>
      </c>
      <c r="P108" s="9">
        <v>155081.35</v>
      </c>
      <c r="Q108" s="9">
        <v>1323.9</v>
      </c>
      <c r="R108" s="9">
        <v>4945.07</v>
      </c>
      <c r="S108" s="9">
        <v>0</v>
      </c>
      <c r="T108" s="9">
        <v>10</v>
      </c>
      <c r="U108" s="9">
        <v>77037.820000000007</v>
      </c>
      <c r="V108" s="9">
        <v>589723.66</v>
      </c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</row>
    <row r="109" spans="1:47" x14ac:dyDescent="0.25">
      <c r="A109" s="48" t="s">
        <v>309</v>
      </c>
      <c r="B109" s="9">
        <v>3742.45</v>
      </c>
      <c r="C109" s="9">
        <v>19332.150000000001</v>
      </c>
      <c r="D109" s="9">
        <v>0</v>
      </c>
      <c r="E109" s="9">
        <v>0</v>
      </c>
      <c r="F109" s="9">
        <v>0</v>
      </c>
      <c r="G109" s="9">
        <v>202400</v>
      </c>
      <c r="H109" s="9">
        <v>0</v>
      </c>
      <c r="I109" s="9">
        <v>0</v>
      </c>
      <c r="J109" s="9">
        <v>21</v>
      </c>
      <c r="K109" s="9">
        <v>43914.89</v>
      </c>
      <c r="L109" s="9">
        <v>275785.31</v>
      </c>
      <c r="M109" s="9">
        <v>2750.81</v>
      </c>
      <c r="N109" s="9">
        <v>7755.42</v>
      </c>
      <c r="O109" s="9">
        <v>1583.31</v>
      </c>
      <c r="P109" s="9">
        <v>177774.14</v>
      </c>
      <c r="Q109" s="9">
        <v>1419.3</v>
      </c>
      <c r="R109" s="9">
        <v>5265.92</v>
      </c>
      <c r="S109" s="79">
        <v>0</v>
      </c>
      <c r="T109" s="9">
        <v>10</v>
      </c>
      <c r="U109" s="9">
        <v>58891.5</v>
      </c>
      <c r="V109" s="9">
        <v>800646.2</v>
      </c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</row>
    <row r="110" spans="1:47" x14ac:dyDescent="0.25">
      <c r="A110" s="48" t="s">
        <v>311</v>
      </c>
      <c r="B110" s="9">
        <v>913</v>
      </c>
      <c r="C110" s="9">
        <v>0</v>
      </c>
      <c r="D110" s="9">
        <v>8</v>
      </c>
      <c r="E110" s="9">
        <v>5</v>
      </c>
      <c r="F110" s="9">
        <v>0</v>
      </c>
      <c r="G110" s="9">
        <v>121440</v>
      </c>
      <c r="H110" s="9">
        <v>0</v>
      </c>
      <c r="I110" s="9">
        <v>0</v>
      </c>
      <c r="J110" s="9">
        <v>61</v>
      </c>
      <c r="K110" s="9">
        <v>53859</v>
      </c>
      <c r="L110" s="9">
        <v>351292.66</v>
      </c>
      <c r="M110" s="9">
        <v>2579.0700000000002</v>
      </c>
      <c r="N110" s="9">
        <v>8773.06</v>
      </c>
      <c r="O110" s="9">
        <v>4033.78</v>
      </c>
      <c r="P110" s="9">
        <v>189946.13</v>
      </c>
      <c r="Q110" s="9">
        <v>1961.85</v>
      </c>
      <c r="R110" s="9">
        <v>15412.04</v>
      </c>
      <c r="S110" s="79">
        <v>0</v>
      </c>
      <c r="T110" s="9">
        <v>155</v>
      </c>
      <c r="U110" s="9">
        <v>79366.13</v>
      </c>
      <c r="V110" s="9">
        <v>829805.72</v>
      </c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</row>
    <row r="111" spans="1:47" x14ac:dyDescent="0.25">
      <c r="A111" s="48" t="s">
        <v>317</v>
      </c>
      <c r="B111" s="9">
        <v>5668.41</v>
      </c>
      <c r="C111" s="9">
        <v>17297.2</v>
      </c>
      <c r="D111" s="9">
        <v>13</v>
      </c>
      <c r="E111" s="9">
        <v>20</v>
      </c>
      <c r="F111" s="9">
        <v>0</v>
      </c>
      <c r="G111" s="9">
        <v>0</v>
      </c>
      <c r="H111" s="9">
        <v>0</v>
      </c>
      <c r="I111" s="9">
        <v>0</v>
      </c>
      <c r="J111" s="9">
        <v>49</v>
      </c>
      <c r="K111" s="9">
        <v>42908.24</v>
      </c>
      <c r="L111" s="9">
        <v>342105.25</v>
      </c>
      <c r="M111" s="9">
        <v>2077.9499999999998</v>
      </c>
      <c r="N111" s="9">
        <v>9529.16</v>
      </c>
      <c r="O111" s="9">
        <v>3039.52</v>
      </c>
      <c r="P111" s="9">
        <v>194317.15</v>
      </c>
      <c r="Q111" s="9">
        <v>1174.9000000000001</v>
      </c>
      <c r="R111" s="9">
        <v>6636.09</v>
      </c>
      <c r="S111" s="85">
        <v>0</v>
      </c>
      <c r="T111" s="9">
        <v>150</v>
      </c>
      <c r="U111" s="9">
        <v>80213.899999999994</v>
      </c>
      <c r="V111" s="9">
        <v>705199.77</v>
      </c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</row>
    <row r="112" spans="1:47" x14ac:dyDescent="0.25">
      <c r="A112" s="48" t="s">
        <v>457</v>
      </c>
      <c r="B112" s="9">
        <v>820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43935.54</v>
      </c>
      <c r="L112" s="9">
        <v>332650.76</v>
      </c>
      <c r="M112" s="9">
        <v>2995.54</v>
      </c>
      <c r="N112" s="9">
        <v>9414.58</v>
      </c>
      <c r="O112" s="9">
        <v>2533.3200000000002</v>
      </c>
      <c r="P112" s="9">
        <v>177418.01</v>
      </c>
      <c r="Q112" s="9">
        <v>1594.35</v>
      </c>
      <c r="R112" s="9">
        <v>9937.2800000000007</v>
      </c>
      <c r="S112" s="85">
        <v>0</v>
      </c>
      <c r="T112" s="9">
        <v>0</v>
      </c>
      <c r="U112" s="9">
        <v>98103.37</v>
      </c>
      <c r="V112" s="9">
        <v>679402.75</v>
      </c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</row>
    <row r="113" spans="1:47" x14ac:dyDescent="0.25">
      <c r="A113" s="48" t="s">
        <v>460</v>
      </c>
      <c r="B113" s="9">
        <v>4814.93</v>
      </c>
      <c r="C113" s="9">
        <v>18314.68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49614.35</v>
      </c>
      <c r="L113" s="9">
        <v>478473.4</v>
      </c>
      <c r="M113" s="9">
        <v>4495.22</v>
      </c>
      <c r="N113" s="9">
        <v>9488.2199999999993</v>
      </c>
      <c r="O113" s="9">
        <v>5123.3900000000003</v>
      </c>
      <c r="P113" s="9">
        <v>195620.8</v>
      </c>
      <c r="Q113" s="9">
        <v>2648.25</v>
      </c>
      <c r="R113" s="9">
        <v>11399.4</v>
      </c>
      <c r="S113" s="85">
        <v>0</v>
      </c>
      <c r="T113" s="9">
        <v>0</v>
      </c>
      <c r="U113" s="9">
        <v>124633.61</v>
      </c>
      <c r="V113" s="9">
        <v>904626.25</v>
      </c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</row>
    <row r="114" spans="1:47" x14ac:dyDescent="0.25">
      <c r="A114" s="48" t="s">
        <v>462</v>
      </c>
      <c r="B114" s="9">
        <v>640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54433.06</v>
      </c>
      <c r="L114" s="9">
        <v>370847.56</v>
      </c>
      <c r="M114" s="9">
        <v>4255.37</v>
      </c>
      <c r="N114" s="9">
        <v>14069.57</v>
      </c>
      <c r="O114" s="9">
        <v>4063.3</v>
      </c>
      <c r="P114" s="9">
        <v>215339.59</v>
      </c>
      <c r="Q114" s="9">
        <v>3765.49</v>
      </c>
      <c r="R114" s="9">
        <v>14308.35</v>
      </c>
      <c r="S114" s="85">
        <v>0</v>
      </c>
      <c r="T114" s="9">
        <v>0</v>
      </c>
      <c r="U114" s="9">
        <v>102840.75</v>
      </c>
      <c r="V114" s="9">
        <v>784563.04</v>
      </c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</row>
    <row r="115" spans="1:47" x14ac:dyDescent="0.25">
      <c r="A115" s="48" t="s">
        <v>464</v>
      </c>
      <c r="B115" s="9">
        <v>660</v>
      </c>
      <c r="C115" s="9">
        <v>17199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50691.76</v>
      </c>
      <c r="L115" s="9">
        <v>407877.9</v>
      </c>
      <c r="M115" s="9">
        <v>3934.19</v>
      </c>
      <c r="N115" s="9">
        <v>10037.08</v>
      </c>
      <c r="O115" s="9">
        <v>2605.96</v>
      </c>
      <c r="P115" s="9">
        <v>237252.84</v>
      </c>
      <c r="Q115" s="9">
        <v>2432.6999999999998</v>
      </c>
      <c r="R115" s="9">
        <v>10953.53</v>
      </c>
      <c r="S115" s="85">
        <v>0</v>
      </c>
      <c r="T115" s="9">
        <v>0</v>
      </c>
      <c r="U115" s="9">
        <v>78303.740000000005</v>
      </c>
      <c r="V115" s="9">
        <v>821948.7</v>
      </c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</row>
    <row r="116" spans="1:47" x14ac:dyDescent="0.25">
      <c r="A116" s="48" t="s">
        <v>467</v>
      </c>
      <c r="B116" s="9">
        <v>11095.52</v>
      </c>
      <c r="C116" s="9">
        <v>10565.52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49454.7</v>
      </c>
      <c r="L116" s="9">
        <v>364565.68</v>
      </c>
      <c r="M116" s="9">
        <v>3630.08</v>
      </c>
      <c r="N116" s="9">
        <v>10376.66</v>
      </c>
      <c r="O116" s="9">
        <v>2517.4299999999998</v>
      </c>
      <c r="P116" s="9">
        <v>170785.99</v>
      </c>
      <c r="Q116" s="9">
        <v>1729.8</v>
      </c>
      <c r="R116" s="9">
        <v>8105.92</v>
      </c>
      <c r="S116" s="90">
        <v>0</v>
      </c>
      <c r="T116" s="9">
        <v>0</v>
      </c>
      <c r="U116" s="9">
        <v>54690.29</v>
      </c>
      <c r="V116" s="9">
        <v>687517.59</v>
      </c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</row>
    <row r="117" spans="1:47" x14ac:dyDescent="0.25">
      <c r="A117" s="48" t="s">
        <v>470</v>
      </c>
      <c r="B117" s="9">
        <v>560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50600.63</v>
      </c>
      <c r="L117" s="9">
        <v>308177.45</v>
      </c>
      <c r="M117" s="9">
        <v>2784.83</v>
      </c>
      <c r="N117" s="9">
        <v>11827.58</v>
      </c>
      <c r="O117" s="9">
        <v>3319.87</v>
      </c>
      <c r="P117" s="9">
        <v>186899.92</v>
      </c>
      <c r="Q117" s="9">
        <v>1054.3599999999999</v>
      </c>
      <c r="R117" s="9">
        <v>10978.81</v>
      </c>
      <c r="S117" s="93">
        <v>0</v>
      </c>
      <c r="T117" s="9">
        <v>0</v>
      </c>
      <c r="U117" s="9">
        <v>93638.93</v>
      </c>
      <c r="V117" s="9">
        <v>669842.38</v>
      </c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</row>
    <row r="118" spans="1:47" x14ac:dyDescent="0.25">
      <c r="A118" s="48" t="s">
        <v>474</v>
      </c>
      <c r="B118" s="9">
        <v>640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6</v>
      </c>
      <c r="K118" s="9">
        <v>51328.77</v>
      </c>
      <c r="L118" s="9">
        <v>357163.47</v>
      </c>
      <c r="M118" s="9">
        <v>4457.2700000000004</v>
      </c>
      <c r="N118" s="9">
        <v>12011.26</v>
      </c>
      <c r="O118" s="9">
        <v>2705.83</v>
      </c>
      <c r="P118" s="9">
        <v>219481.1</v>
      </c>
      <c r="Q118" s="9">
        <v>3351.6</v>
      </c>
      <c r="R118" s="9">
        <v>9782.23</v>
      </c>
      <c r="S118" s="93">
        <v>0</v>
      </c>
      <c r="T118" s="9">
        <v>0</v>
      </c>
      <c r="U118" s="9">
        <v>108788.36</v>
      </c>
      <c r="V118" s="9">
        <v>769715.89</v>
      </c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</row>
    <row r="119" spans="1:47" x14ac:dyDescent="0.25">
      <c r="A119" s="48" t="s">
        <v>478</v>
      </c>
      <c r="B119" s="9">
        <v>328</v>
      </c>
      <c r="C119" s="9">
        <v>0</v>
      </c>
      <c r="D119" s="9">
        <v>0</v>
      </c>
      <c r="E119" s="9">
        <v>0</v>
      </c>
      <c r="F119" s="9">
        <v>0</v>
      </c>
      <c r="G119" s="9">
        <v>0</v>
      </c>
      <c r="H119" s="9">
        <v>17540</v>
      </c>
      <c r="I119" s="9">
        <v>0</v>
      </c>
      <c r="J119" s="9">
        <v>17</v>
      </c>
      <c r="K119" s="9">
        <v>50089.94</v>
      </c>
      <c r="L119" s="9">
        <v>220375.84</v>
      </c>
      <c r="M119" s="9">
        <v>3329.92</v>
      </c>
      <c r="N119" s="9">
        <v>5982.11</v>
      </c>
      <c r="O119" s="9">
        <v>3649.01</v>
      </c>
      <c r="P119" s="9">
        <v>240862.87</v>
      </c>
      <c r="Q119" s="9">
        <v>2162.25</v>
      </c>
      <c r="R119" s="9">
        <v>12382.41</v>
      </c>
      <c r="S119" s="61">
        <v>0</v>
      </c>
      <c r="T119" s="9">
        <v>0</v>
      </c>
      <c r="U119" s="9">
        <v>101600.36</v>
      </c>
      <c r="V119" s="9">
        <f>+(Tabla7[[#This Row],[ 0406909000]]+Tabla7[[#This Row],[ 0406902000]]+Tabla7[[#This Row],[Columna1]]+Tabla7[[#This Row],[ 0406300000]]+Tabla7[[#This Row],[ 0406209000]]+Tabla7[[#This Row],[ 0406202000]]+Tabla7[[#This Row],[ 0406201000]]+Tabla7[[#This Row],[ 0406109000]]+Tabla7[[#This Row],[ 0406101000]]+Tabla7[[#This Row],[ 0403109000]]+Tabla7[[#This Row],[ 0402912000]]+Tabla7[[#This Row],[ 0402290000]]+Tabla7[[#This Row],[ 0402212200]]+Tabla7[[#This Row],[ 0402212100]]+Tabla7[[#This Row],[ 0402211200]]+Tabla7[[#This Row],[ 0402211100]]+Tabla7[[#This Row],[ 0402100000]]+Tabla7[[#This Row],[ 0401400000]]+Tabla7[[#This Row],[ 0401200000]]+Tabla7[[#This Row],[ 0401100000]])</f>
        <v>658319.71</v>
      </c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</row>
    <row r="120" spans="1:47" x14ac:dyDescent="0.25">
      <c r="A120" s="48"/>
      <c r="B120" s="40">
        <f t="shared" ref="B120:V120" si="8">SUBTOTAL(109,B108:B119)</f>
        <v>30662.81</v>
      </c>
      <c r="C120" s="40">
        <f t="shared" si="8"/>
        <v>83570.55</v>
      </c>
      <c r="D120" s="40">
        <f t="shared" si="8"/>
        <v>31</v>
      </c>
      <c r="E120" s="40">
        <f t="shared" si="8"/>
        <v>25</v>
      </c>
      <c r="F120" s="40">
        <f t="shared" si="8"/>
        <v>0</v>
      </c>
      <c r="G120" s="40">
        <f t="shared" si="8"/>
        <v>323840</v>
      </c>
      <c r="H120" s="40">
        <f t="shared" si="8"/>
        <v>17540</v>
      </c>
      <c r="I120" s="40">
        <f t="shared" si="8"/>
        <v>0</v>
      </c>
      <c r="J120" s="40">
        <f t="shared" si="8"/>
        <v>194</v>
      </c>
      <c r="K120" s="40">
        <f t="shared" si="8"/>
        <v>586736.8600000001</v>
      </c>
      <c r="L120" s="40">
        <f t="shared" si="8"/>
        <v>4103023.7800000003</v>
      </c>
      <c r="M120" s="40">
        <f t="shared" si="8"/>
        <v>39049.279999999999</v>
      </c>
      <c r="N120" s="40">
        <f t="shared" si="8"/>
        <v>115186.12</v>
      </c>
      <c r="O120" s="40">
        <f t="shared" si="8"/>
        <v>37512.81</v>
      </c>
      <c r="P120" s="40">
        <f t="shared" si="8"/>
        <v>2360779.89</v>
      </c>
      <c r="Q120" s="40">
        <f t="shared" si="8"/>
        <v>24618.749999999996</v>
      </c>
      <c r="R120" s="40">
        <f t="shared" si="8"/>
        <v>120107.05</v>
      </c>
      <c r="S120" s="40">
        <f t="shared" si="8"/>
        <v>0</v>
      </c>
      <c r="T120" s="40">
        <f t="shared" si="8"/>
        <v>325</v>
      </c>
      <c r="U120" s="40">
        <f t="shared" si="8"/>
        <v>1058108.76</v>
      </c>
      <c r="V120" s="40">
        <f t="shared" si="8"/>
        <v>8901311.6600000001</v>
      </c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</row>
    <row r="121" spans="1:47" x14ac:dyDescent="0.25">
      <c r="A121" s="48" t="s">
        <v>479</v>
      </c>
      <c r="B121" s="9">
        <v>340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12</v>
      </c>
      <c r="K121" s="9">
        <v>27438.5</v>
      </c>
      <c r="L121" s="9">
        <v>328790.57</v>
      </c>
      <c r="M121" s="9">
        <v>4887.1400000000003</v>
      </c>
      <c r="N121" s="9">
        <v>7715.41</v>
      </c>
      <c r="O121" s="9">
        <v>2381.2800000000002</v>
      </c>
      <c r="P121" s="9">
        <v>234787.81</v>
      </c>
      <c r="Q121" s="9">
        <v>1428.33</v>
      </c>
      <c r="R121" s="9">
        <v>11036.54</v>
      </c>
      <c r="S121" s="9">
        <v>0</v>
      </c>
      <c r="T121" s="9">
        <v>0</v>
      </c>
      <c r="U121" s="9">
        <v>95449.35</v>
      </c>
      <c r="V121" s="9">
        <f>+(Tabla7[[#This Row],[ 0406909000]]+Tabla7[[#This Row],[ 0406902000]]+Tabla7[[#This Row],[Columna1]]+Tabla7[[#This Row],[ 0406300000]]+Tabla7[[#This Row],[ 0406209000]]+Tabla7[[#This Row],[ 0406202000]]+Tabla7[[#This Row],[ 0406201000]]+Tabla7[[#This Row],[ 0406109000]]+Tabla7[[#This Row],[ 0406101000]]+Tabla7[[#This Row],[ 0403109000]]+Tabla7[[#This Row],[ 0402912000]]+Tabla7[[#This Row],[ 0402290000]]+Tabla7[[#This Row],[ 0402212200]]+Tabla7[[#This Row],[ 0402212100]]+Tabla7[[#This Row],[ 0402211200]]+Tabla7[[#This Row],[ 0402211100]]+Tabla7[[#This Row],[ 0402100000]]+Tabla7[[#This Row],[ 0401400000]]+Tabla7[[#This Row],[ 0401200000]]+Tabla7[[#This Row],[ 0401100000]])</f>
        <v>714266.93</v>
      </c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</row>
    <row r="122" spans="1:47" x14ac:dyDescent="0.25">
      <c r="A122" s="48" t="s">
        <v>480</v>
      </c>
      <c r="B122" s="9">
        <v>485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134</v>
      </c>
      <c r="K122" s="9">
        <v>29957.61</v>
      </c>
      <c r="L122" s="9">
        <v>384853.7</v>
      </c>
      <c r="M122" s="9">
        <v>4196.8599999999997</v>
      </c>
      <c r="N122" s="9">
        <v>6542.95</v>
      </c>
      <c r="O122" s="9">
        <v>2671.16</v>
      </c>
      <c r="P122" s="9">
        <v>205986.54</v>
      </c>
      <c r="Q122" s="9">
        <v>2567.48</v>
      </c>
      <c r="R122" s="9">
        <v>10133.74</v>
      </c>
      <c r="S122" s="9">
        <v>0</v>
      </c>
      <c r="T122" s="9">
        <v>0</v>
      </c>
      <c r="U122" s="9">
        <v>69848.44</v>
      </c>
      <c r="V122" s="9">
        <f>+(Tabla7[[#This Row],[ 0406909000]]+Tabla7[[#This Row],[ 0406902000]]+Tabla7[[#This Row],[Columna1]]+Tabla7[[#This Row],[ 0406300000]]+Tabla7[[#This Row],[ 0406209000]]+Tabla7[[#This Row],[ 0406202000]]+Tabla7[[#This Row],[ 0406201000]]+Tabla7[[#This Row],[ 0406109000]]+Tabla7[[#This Row],[ 0406101000]]+Tabla7[[#This Row],[ 0403109000]]+Tabla7[[#This Row],[ 0402912000]]+Tabla7[[#This Row],[ 0402290000]]+Tabla7[[#This Row],[ 0402212200]]+Tabla7[[#This Row],[ 0402212100]]+Tabla7[[#This Row],[ 0402211200]]+Tabla7[[#This Row],[ 0402211100]]+Tabla7[[#This Row],[ 0402100000]]+Tabla7[[#This Row],[ 0401400000]]+Tabla7[[#This Row],[ 0401200000]]+Tabla7[[#This Row],[ 0401100000]])</f>
        <v>717377.48</v>
      </c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</row>
    <row r="123" spans="1:47" x14ac:dyDescent="0.25">
      <c r="A123" s="48" t="s">
        <v>481</v>
      </c>
      <c r="B123" s="9">
        <v>860</v>
      </c>
      <c r="C123" s="9">
        <v>70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99</v>
      </c>
      <c r="K123" s="9">
        <v>62638.68</v>
      </c>
      <c r="L123" s="9">
        <v>425464.36</v>
      </c>
      <c r="M123" s="9">
        <v>5004.09</v>
      </c>
      <c r="N123" s="9">
        <v>13526.03</v>
      </c>
      <c r="O123" s="9">
        <v>2200.96</v>
      </c>
      <c r="P123" s="9">
        <v>195986.91</v>
      </c>
      <c r="Q123" s="9">
        <v>3162.4</v>
      </c>
      <c r="R123" s="9">
        <v>11427.63</v>
      </c>
      <c r="S123" s="61">
        <v>0</v>
      </c>
      <c r="T123" s="9">
        <v>120607.61</v>
      </c>
      <c r="U123" s="9">
        <v>0</v>
      </c>
      <c r="V123" s="9">
        <f>+(Tabla7[[#This Row],[ 0406909000]]+Tabla7[[#This Row],[ 0406902000]]+Tabla7[[#This Row],[Columna1]]+Tabla7[[#This Row],[ 0406300000]]+Tabla7[[#This Row],[ 0406209000]]+Tabla7[[#This Row],[ 0406202000]]+Tabla7[[#This Row],[ 0406201000]]+Tabla7[[#This Row],[ 0406109000]]+Tabla7[[#This Row],[ 0406101000]]+Tabla7[[#This Row],[ 0403109000]]+Tabla7[[#This Row],[ 0402912000]]+Tabla7[[#This Row],[ 0402290000]]+Tabla7[[#This Row],[ 0402212200]]+Tabla7[[#This Row],[ 0402212100]]+Tabla7[[#This Row],[ 0402211200]]+Tabla7[[#This Row],[ 0402211100]]+Tabla7[[#This Row],[ 0402100000]]+Tabla7[[#This Row],[ 0401400000]]+Tabla7[[#This Row],[ 0401200000]]+Tabla7[[#This Row],[ 0401100000]])</f>
        <v>841047.67</v>
      </c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</row>
    <row r="124" spans="1:47" x14ac:dyDescent="0.25">
      <c r="A124" s="48" t="s">
        <v>483</v>
      </c>
      <c r="B124" s="9">
        <v>1010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5</v>
      </c>
      <c r="K124" s="9">
        <v>32776.03</v>
      </c>
      <c r="L124" s="9">
        <v>403771.9</v>
      </c>
      <c r="M124" s="9">
        <v>3335.14</v>
      </c>
      <c r="N124" s="9">
        <v>6566.51</v>
      </c>
      <c r="O124" s="9">
        <v>3454.47</v>
      </c>
      <c r="P124" s="9">
        <v>197472.23</v>
      </c>
      <c r="Q124" s="9">
        <v>1540.15</v>
      </c>
      <c r="R124" s="9">
        <v>10875.98</v>
      </c>
      <c r="S124" s="104">
        <v>0</v>
      </c>
      <c r="T124" s="9">
        <v>0</v>
      </c>
      <c r="U124" s="9">
        <v>99894.03</v>
      </c>
      <c r="V124" s="9">
        <f>+(Tabla7[[#This Row],[ 0406909000]]+Tabla7[[#This Row],[ 0406902000]]+Tabla7[[#This Row],[Columna1]]+Tabla7[[#This Row],[ 0406300000]]+Tabla7[[#This Row],[ 0406209000]]+Tabla7[[#This Row],[ 0406202000]]+Tabla7[[#This Row],[ 0406201000]]+Tabla7[[#This Row],[ 0406109000]]+Tabla7[[#This Row],[ 0406101000]]+Tabla7[[#This Row],[ 0403109000]]+Tabla7[[#This Row],[ 0402912000]]+Tabla7[[#This Row],[ 0402290000]]+Tabla7[[#This Row],[ 0402212200]]+Tabla7[[#This Row],[ 0402212100]]+Tabla7[[#This Row],[ 0402211200]]+Tabla7[[#This Row],[ 0402211100]]+Tabla7[[#This Row],[ 0402100000]]+Tabla7[[#This Row],[ 0401400000]]+Tabla7[[#This Row],[ 0401200000]]+Tabla7[[#This Row],[ 0401100000]])</f>
        <v>760701.44000000006</v>
      </c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</row>
    <row r="125" spans="1:47" x14ac:dyDescent="0.25">
      <c r="A125" s="48" t="s">
        <v>484</v>
      </c>
      <c r="B125" s="9">
        <v>675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10</v>
      </c>
      <c r="K125" s="9">
        <v>31814.99</v>
      </c>
      <c r="L125" s="9">
        <v>322332.7</v>
      </c>
      <c r="M125" s="9">
        <v>5114.42</v>
      </c>
      <c r="N125" s="9">
        <v>13197.54</v>
      </c>
      <c r="O125" s="9">
        <v>2335.29</v>
      </c>
      <c r="P125" s="9">
        <v>247925.19</v>
      </c>
      <c r="Q125" s="9">
        <v>2928.04</v>
      </c>
      <c r="R125" s="9">
        <v>8870.9500000000007</v>
      </c>
      <c r="S125" s="104">
        <v>0</v>
      </c>
      <c r="T125" s="9">
        <v>0</v>
      </c>
      <c r="U125" s="9">
        <v>84543.46</v>
      </c>
      <c r="V125" s="9">
        <f>+(Tabla7[[#This Row],[ 0406909000]]+Tabla7[[#This Row],[ 0406902000]]+Tabla7[[#This Row],[Columna1]]+Tabla7[[#This Row],[ 0406300000]]+Tabla7[[#This Row],[ 0406209000]]+Tabla7[[#This Row],[ 0406202000]]+Tabla7[[#This Row],[ 0406201000]]+Tabla7[[#This Row],[ 0406109000]]+Tabla7[[#This Row],[ 0406101000]]+Tabla7[[#This Row],[ 0403109000]]+Tabla7[[#This Row],[ 0402912000]]+Tabla7[[#This Row],[ 0402290000]]+Tabla7[[#This Row],[ 0402212200]]+Tabla7[[#This Row],[ 0402212100]]+Tabla7[[#This Row],[ 0402211200]]+Tabla7[[#This Row],[ 0402211100]]+Tabla7[[#This Row],[ 0402100000]]+Tabla7[[#This Row],[ 0401400000]]+Tabla7[[#This Row],[ 0401200000]]+Tabla7[[#This Row],[ 0401100000]])</f>
        <v>719747.58</v>
      </c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</row>
    <row r="126" spans="1:47" x14ac:dyDescent="0.25">
      <c r="A126" s="48" t="s">
        <v>486</v>
      </c>
      <c r="B126" s="9">
        <v>582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35890.629999999997</v>
      </c>
      <c r="L126" s="9">
        <v>399870.71999999997</v>
      </c>
      <c r="M126" s="9">
        <v>5156.72</v>
      </c>
      <c r="N126" s="9">
        <v>14434.65</v>
      </c>
      <c r="O126" s="9">
        <v>2529.15</v>
      </c>
      <c r="P126" s="9">
        <v>260228.99</v>
      </c>
      <c r="Q126" s="9">
        <v>3911.31</v>
      </c>
      <c r="R126" s="9">
        <v>9351.36</v>
      </c>
      <c r="S126" s="61">
        <v>0</v>
      </c>
      <c r="T126" s="9">
        <v>0</v>
      </c>
      <c r="U126" s="9">
        <v>82800.7</v>
      </c>
      <c r="V126" s="9">
        <f>+(Tabla7[[#This Row],[ 0406909000]]+Tabla7[[#This Row],[ 0406902000]]+Tabla7[[#This Row],[Columna1]]+Tabla7[[#This Row],[ 0406300000]]+Tabla7[[#This Row],[ 0406209000]]+Tabla7[[#This Row],[ 0406202000]]+Tabla7[[#This Row],[ 0406201000]]+Tabla7[[#This Row],[ 0406109000]]+Tabla7[[#This Row],[ 0406101000]]+Tabla7[[#This Row],[ 0403109000]]+Tabla7[[#This Row],[ 0402912000]]+Tabla7[[#This Row],[ 0402290000]]+Tabla7[[#This Row],[ 0402212200]]+Tabla7[[#This Row],[ 0402212100]]+Tabla7[[#This Row],[ 0402211200]]+Tabla7[[#This Row],[ 0402211100]]+Tabla7[[#This Row],[ 0402100000]]+Tabla7[[#This Row],[ 0401400000]]+Tabla7[[#This Row],[ 0401200000]]+Tabla7[[#This Row],[ 0401100000]])</f>
        <v>814756.23</v>
      </c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</row>
    <row r="127" spans="1:47" x14ac:dyDescent="0.25">
      <c r="A127" s="48" t="s">
        <v>487</v>
      </c>
      <c r="B127" s="9">
        <v>630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10</v>
      </c>
      <c r="K127" s="9">
        <v>46268.95</v>
      </c>
      <c r="L127" s="9">
        <v>482185.73</v>
      </c>
      <c r="M127" s="9">
        <v>3865.1</v>
      </c>
      <c r="N127" s="9">
        <v>12955.42</v>
      </c>
      <c r="O127" s="9">
        <v>2070.15</v>
      </c>
      <c r="P127" s="9">
        <v>247534.85</v>
      </c>
      <c r="Q127" s="9">
        <v>2619.7199999999998</v>
      </c>
      <c r="R127" s="9">
        <v>10792.69</v>
      </c>
      <c r="S127" s="61">
        <v>0</v>
      </c>
      <c r="T127" s="9">
        <v>0</v>
      </c>
      <c r="U127" s="9">
        <v>99625.600000000006</v>
      </c>
      <c r="V127" s="9">
        <f>+(Tabla7[[#This Row],[ 0406909000]]+Tabla7[[#This Row],[ 0406902000]]+Tabla7[[#This Row],[Columna1]]+Tabla7[[#This Row],[ 0406300000]]+Tabla7[[#This Row],[ 0406209000]]+Tabla7[[#This Row],[ 0406202000]]+Tabla7[[#This Row],[ 0406201000]]+Tabla7[[#This Row],[ 0406109000]]+Tabla7[[#This Row],[ 0406101000]]+Tabla7[[#This Row],[ 0403109000]]+Tabla7[[#This Row],[ 0402912000]]+Tabla7[[#This Row],[ 0402290000]]+Tabla7[[#This Row],[ 0402212200]]+Tabla7[[#This Row],[ 0402212100]]+Tabla7[[#This Row],[ 0402211200]]+Tabla7[[#This Row],[ 0402211100]]+Tabla7[[#This Row],[ 0402100000]]+Tabla7[[#This Row],[ 0401400000]]+Tabla7[[#This Row],[ 0401200000]]+Tabla7[[#This Row],[ 0401100000]])</f>
        <v>908558.21</v>
      </c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</row>
    <row r="128" spans="1:47" x14ac:dyDescent="0.25">
      <c r="A128" s="48" t="s">
        <v>488</v>
      </c>
      <c r="B128" s="9">
        <v>540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48513.53</v>
      </c>
      <c r="L128" s="9">
        <v>428679.96</v>
      </c>
      <c r="M128" s="9">
        <v>3887.02</v>
      </c>
      <c r="N128" s="9">
        <v>11737.39</v>
      </c>
      <c r="O128" s="9">
        <v>4052.64</v>
      </c>
      <c r="P128" s="9">
        <v>269481.89</v>
      </c>
      <c r="Q128" s="9">
        <v>4837.6899999999996</v>
      </c>
      <c r="R128" s="9">
        <v>14377.74</v>
      </c>
      <c r="S128" s="61">
        <v>0</v>
      </c>
      <c r="T128" s="9">
        <v>0</v>
      </c>
      <c r="U128" s="9">
        <v>99339.65</v>
      </c>
      <c r="V128" s="9">
        <f>+(Tabla7[[#This Row],[ 0406909000]]+Tabla7[[#This Row],[ 0406902000]]+Tabla7[[#This Row],[Columna1]]+Tabla7[[#This Row],[ 0406300000]]+Tabla7[[#This Row],[ 0406209000]]+Tabla7[[#This Row],[ 0406202000]]+Tabla7[[#This Row],[ 0406201000]]+Tabla7[[#This Row],[ 0406109000]]+Tabla7[[#This Row],[ 0406101000]]+Tabla7[[#This Row],[ 0403109000]]+Tabla7[[#This Row],[ 0402912000]]+Tabla7[[#This Row],[ 0402290000]]+Tabla7[[#This Row],[ 0402212200]]+Tabla7[[#This Row],[ 0402212100]]+Tabla7[[#This Row],[ 0402211200]]+Tabla7[[#This Row],[ 0402211100]]+Tabla7[[#This Row],[ 0402100000]]+Tabla7[[#This Row],[ 0401400000]]+Tabla7[[#This Row],[ 0401200000]]+Tabla7[[#This Row],[ 0401100000]])</f>
        <v>885447.51000000013</v>
      </c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</row>
    <row r="129" spans="1:47" x14ac:dyDescent="0.25">
      <c r="A129" s="48" t="s">
        <v>489</v>
      </c>
      <c r="B129" s="9">
        <v>500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54</v>
      </c>
      <c r="K129" s="9">
        <v>48749.3</v>
      </c>
      <c r="L129" s="9">
        <v>313297.51</v>
      </c>
      <c r="M129" s="9">
        <v>4600.4799999999996</v>
      </c>
      <c r="N129" s="9">
        <v>11841.83</v>
      </c>
      <c r="O129" s="9">
        <v>2610.8000000000002</v>
      </c>
      <c r="P129" s="9">
        <v>215378.74</v>
      </c>
      <c r="Q129" s="9">
        <v>4318.68</v>
      </c>
      <c r="R129" s="9">
        <v>10232.34</v>
      </c>
      <c r="S129" s="61">
        <v>0</v>
      </c>
      <c r="T129" s="9">
        <v>0</v>
      </c>
      <c r="U129" s="9">
        <v>88070.61</v>
      </c>
      <c r="V129" s="9">
        <f>+(Tabla7[[#This Row],[ 0406909000]]+Tabla7[[#This Row],[ 0406902000]]+Tabla7[[#This Row],[Columna1]]+Tabla7[[#This Row],[ 0406300000]]+Tabla7[[#This Row],[ 0406209000]]+Tabla7[[#This Row],[ 0406202000]]+Tabla7[[#This Row],[ 0406201000]]+Tabla7[[#This Row],[ 0406109000]]+Tabla7[[#This Row],[ 0406101000]]+Tabla7[[#This Row],[ 0403109000]]+Tabla7[[#This Row],[ 0402912000]]+Tabla7[[#This Row],[ 0402290000]]+Tabla7[[#This Row],[ 0402212200]]+Tabla7[[#This Row],[ 0402212100]]+Tabla7[[#This Row],[ 0402211200]]+Tabla7[[#This Row],[ 0402211100]]+Tabla7[[#This Row],[ 0402100000]]+Tabla7[[#This Row],[ 0401400000]]+Tabla7[[#This Row],[ 0401200000]]+Tabla7[[#This Row],[ 0401100000]])</f>
        <v>699654.29</v>
      </c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</row>
    <row r="130" spans="1:47" x14ac:dyDescent="0.25">
      <c r="A130" s="48" t="s">
        <v>490</v>
      </c>
      <c r="B130" s="9">
        <v>435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41139.879999999997</v>
      </c>
      <c r="L130" s="9">
        <v>399942.9</v>
      </c>
      <c r="M130" s="9">
        <v>4771.24</v>
      </c>
      <c r="N130" s="9">
        <v>10113.86</v>
      </c>
      <c r="O130" s="9">
        <v>3706.86</v>
      </c>
      <c r="P130" s="9">
        <v>214264.16</v>
      </c>
      <c r="Q130" s="9">
        <v>2376.1</v>
      </c>
      <c r="R130" s="9">
        <v>17734.14</v>
      </c>
      <c r="S130" s="61">
        <v>0</v>
      </c>
      <c r="T130" s="9">
        <v>0</v>
      </c>
      <c r="U130" s="9">
        <v>104513.94</v>
      </c>
      <c r="V130" s="9">
        <f>+(Tabla7[[#This Row],[ 0406909000]]+Tabla7[[#This Row],[ 0406902000]]+Tabla7[[#This Row],[Columna1]]+Tabla7[[#This Row],[ 0406300000]]+Tabla7[[#This Row],[ 0406209000]]+Tabla7[[#This Row],[ 0406202000]]+Tabla7[[#This Row],[ 0406201000]]+Tabla7[[#This Row],[ 0406109000]]+Tabla7[[#This Row],[ 0406101000]]+Tabla7[[#This Row],[ 0403109000]]+Tabla7[[#This Row],[ 0402912000]]+Tabla7[[#This Row],[ 0402290000]]+Tabla7[[#This Row],[ 0402212200]]+Tabla7[[#This Row],[ 0402212100]]+Tabla7[[#This Row],[ 0402211200]]+Tabla7[[#This Row],[ 0402211100]]+Tabla7[[#This Row],[ 0402100000]]+Tabla7[[#This Row],[ 0401400000]]+Tabla7[[#This Row],[ 0401200000]]+Tabla7[[#This Row],[ 0401100000]])</f>
        <v>798998.08</v>
      </c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</row>
    <row r="131" spans="1:47" x14ac:dyDescent="0.25">
      <c r="A131" s="48" t="s">
        <v>491</v>
      </c>
      <c r="B131" s="9">
        <v>720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49756.82</v>
      </c>
      <c r="L131" s="9">
        <v>417028.36</v>
      </c>
      <c r="M131" s="9">
        <v>11567.49</v>
      </c>
      <c r="N131" s="9">
        <v>17633.37</v>
      </c>
      <c r="O131" s="9">
        <v>3218.32</v>
      </c>
      <c r="P131" s="9">
        <v>280858.61</v>
      </c>
      <c r="Q131" s="9">
        <v>4002.4</v>
      </c>
      <c r="R131" s="9">
        <v>12153.26</v>
      </c>
      <c r="S131" s="108">
        <v>0</v>
      </c>
      <c r="T131" s="9">
        <v>0</v>
      </c>
      <c r="U131" s="9">
        <v>131146.07999999999</v>
      </c>
      <c r="V131" s="9">
        <f>+(Tabla7[[#This Row],[ 0406909000]]+Tabla7[[#This Row],[ 0406902000]]+Tabla7[[#This Row],[Columna1]]+Tabla7[[#This Row],[ 0406300000]]+Tabla7[[#This Row],[ 0406209000]]+Tabla7[[#This Row],[ 0406202000]]+Tabla7[[#This Row],[ 0406201000]]+Tabla7[[#This Row],[ 0406109000]]+Tabla7[[#This Row],[ 0406101000]]+Tabla7[[#This Row],[ 0403109000]]+Tabla7[[#This Row],[ 0402912000]]+Tabla7[[#This Row],[ 0402290000]]+Tabla7[[#This Row],[ 0402212200]]+Tabla7[[#This Row],[ 0402212100]]+Tabla7[[#This Row],[ 0402211200]]+Tabla7[[#This Row],[ 0402211100]]+Tabla7[[#This Row],[ 0402100000]]+Tabla7[[#This Row],[ 0401400000]]+Tabla7[[#This Row],[ 0401200000]]+Tabla7[[#This Row],[ 0401100000]])</f>
        <v>928084.70999999985</v>
      </c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</row>
    <row r="132" spans="1:47" x14ac:dyDescent="0.25">
      <c r="A132" s="48" t="s">
        <v>493</v>
      </c>
      <c r="B132" s="9">
        <v>555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54246.32</v>
      </c>
      <c r="L132" s="9">
        <v>255092.4</v>
      </c>
      <c r="M132" s="9">
        <v>11583.11</v>
      </c>
      <c r="N132" s="9">
        <v>11117.74</v>
      </c>
      <c r="O132" s="9">
        <v>3736.49</v>
      </c>
      <c r="P132" s="9">
        <v>273065.21000000002</v>
      </c>
      <c r="Q132" s="9">
        <v>4432.45</v>
      </c>
      <c r="R132" s="9">
        <v>12435.68</v>
      </c>
      <c r="S132" s="61">
        <v>0</v>
      </c>
      <c r="T132" s="9">
        <v>0</v>
      </c>
      <c r="U132" s="9">
        <v>88745.279999999999</v>
      </c>
      <c r="V132" s="9">
        <f>+(Tabla7[[#This Row],[ 0406909000]]+Tabla7[[#This Row],[ 0406902000]]+Tabla7[[#This Row],[Columna1]]+Tabla7[[#This Row],[ 0406300000]]+Tabla7[[#This Row],[ 0406209000]]+Tabla7[[#This Row],[ 0406202000]]+Tabla7[[#This Row],[ 0406201000]]+Tabla7[[#This Row],[ 0406109000]]+Tabla7[[#This Row],[ 0406101000]]+Tabla7[[#This Row],[ 0403109000]]+Tabla7[[#This Row],[ 0402912000]]+Tabla7[[#This Row],[ 0402290000]]+Tabla7[[#This Row],[ 0402212200]]+Tabla7[[#This Row],[ 0402212100]]+Tabla7[[#This Row],[ 0402211200]]+Tabla7[[#This Row],[ 0402211100]]+Tabla7[[#This Row],[ 0402100000]]+Tabla7[[#This Row],[ 0401400000]]+Tabla7[[#This Row],[ 0401200000]]+Tabla7[[#This Row],[ 0401100000]])</f>
        <v>715009.67999999993</v>
      </c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</row>
    <row r="133" spans="1:47" x14ac:dyDescent="0.25">
      <c r="A133" s="48"/>
      <c r="B133" s="97">
        <f>SUBTOTAL(109,B121:B132)</f>
        <v>7332</v>
      </c>
      <c r="C133" s="97">
        <f t="shared" ref="C133:U133" si="9">SUBTOTAL(109,C121:C132)</f>
        <v>70</v>
      </c>
      <c r="D133" s="97">
        <f t="shared" si="9"/>
        <v>0</v>
      </c>
      <c r="E133" s="97">
        <f t="shared" si="9"/>
        <v>0</v>
      </c>
      <c r="F133" s="97">
        <f t="shared" si="9"/>
        <v>0</v>
      </c>
      <c r="G133" s="97">
        <f t="shared" si="9"/>
        <v>0</v>
      </c>
      <c r="H133" s="97">
        <f t="shared" si="9"/>
        <v>0</v>
      </c>
      <c r="I133" s="97">
        <f t="shared" si="9"/>
        <v>0</v>
      </c>
      <c r="J133" s="97">
        <f t="shared" si="9"/>
        <v>324</v>
      </c>
      <c r="K133" s="97">
        <f t="shared" si="9"/>
        <v>509191.24000000005</v>
      </c>
      <c r="L133" s="97">
        <f t="shared" si="9"/>
        <v>4561310.8099999996</v>
      </c>
      <c r="M133" s="97">
        <f t="shared" si="9"/>
        <v>67968.81</v>
      </c>
      <c r="N133" s="97">
        <f t="shared" si="9"/>
        <v>137382.70000000001</v>
      </c>
      <c r="O133" s="97">
        <f t="shared" si="9"/>
        <v>34967.57</v>
      </c>
      <c r="P133" s="97">
        <f t="shared" si="9"/>
        <v>2842971.13</v>
      </c>
      <c r="Q133" s="97">
        <f t="shared" si="9"/>
        <v>38124.749999999993</v>
      </c>
      <c r="R133" s="97">
        <f t="shared" si="9"/>
        <v>139422.04999999999</v>
      </c>
      <c r="S133" s="97">
        <f t="shared" si="9"/>
        <v>0</v>
      </c>
      <c r="T133" s="97">
        <f t="shared" si="9"/>
        <v>120607.61</v>
      </c>
      <c r="U133" s="97">
        <f t="shared" si="9"/>
        <v>1043977.14</v>
      </c>
      <c r="V133" s="97">
        <f>SUBTOTAL(109,V121:V132)</f>
        <v>9503649.8099999987</v>
      </c>
    </row>
    <row r="134" spans="1:47" x14ac:dyDescent="0.25">
      <c r="A134" s="48" t="s">
        <v>507</v>
      </c>
      <c r="B134" s="113">
        <v>854.16</v>
      </c>
      <c r="C134" s="113">
        <v>0</v>
      </c>
      <c r="D134" s="113">
        <v>0</v>
      </c>
      <c r="E134" s="113">
        <v>0</v>
      </c>
      <c r="F134" s="113">
        <v>0</v>
      </c>
      <c r="G134" s="113">
        <v>0</v>
      </c>
      <c r="H134" s="113">
        <v>0</v>
      </c>
      <c r="I134" s="113">
        <v>0</v>
      </c>
      <c r="J134" s="113">
        <v>0</v>
      </c>
      <c r="K134" s="113">
        <v>35195.46</v>
      </c>
      <c r="L134" s="113">
        <v>479615.84</v>
      </c>
      <c r="M134" s="113">
        <v>10404.82</v>
      </c>
      <c r="N134" s="113">
        <v>11001.83</v>
      </c>
      <c r="O134" s="113">
        <v>2722.9</v>
      </c>
      <c r="P134" s="113">
        <v>180515.97</v>
      </c>
      <c r="Q134" s="113">
        <v>5903.48</v>
      </c>
      <c r="R134" s="113">
        <v>14228.27</v>
      </c>
      <c r="S134" s="113">
        <v>0</v>
      </c>
      <c r="T134" s="113">
        <v>0</v>
      </c>
      <c r="U134" s="113">
        <v>136104.85999999999</v>
      </c>
      <c r="V134" s="114">
        <v>876547.59</v>
      </c>
    </row>
    <row r="135" spans="1:47" x14ac:dyDescent="0.25">
      <c r="A135" s="48" t="s">
        <v>509</v>
      </c>
      <c r="B135" s="9">
        <v>725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3</v>
      </c>
      <c r="K135" s="9">
        <v>34858.65</v>
      </c>
      <c r="L135" s="9">
        <v>401210.63</v>
      </c>
      <c r="M135" s="9">
        <v>34821.760000000002</v>
      </c>
      <c r="N135" s="9">
        <v>12797.48</v>
      </c>
      <c r="O135" s="9">
        <v>2672.42</v>
      </c>
      <c r="P135" s="9">
        <v>187858.8</v>
      </c>
      <c r="Q135" s="9">
        <v>4077.24</v>
      </c>
      <c r="R135" s="9">
        <v>10169.469999999999</v>
      </c>
      <c r="S135" s="9">
        <v>0</v>
      </c>
      <c r="T135" s="9">
        <v>0</v>
      </c>
      <c r="U135" s="9">
        <v>72236.88</v>
      </c>
      <c r="V135" s="124">
        <v>761431.33</v>
      </c>
    </row>
    <row r="136" spans="1:47" x14ac:dyDescent="0.25">
      <c r="A136" s="48" t="s">
        <v>511</v>
      </c>
      <c r="B136" s="135">
        <v>839.46</v>
      </c>
      <c r="C136" s="135">
        <v>0</v>
      </c>
      <c r="D136" s="135">
        <v>0</v>
      </c>
      <c r="E136" s="135">
        <v>0</v>
      </c>
      <c r="F136" s="135">
        <v>0</v>
      </c>
      <c r="G136" s="135">
        <v>0</v>
      </c>
      <c r="H136" s="135">
        <v>0</v>
      </c>
      <c r="I136" s="135">
        <v>0</v>
      </c>
      <c r="J136" s="135">
        <v>1</v>
      </c>
      <c r="K136" s="135">
        <v>43887.72</v>
      </c>
      <c r="L136" s="135">
        <v>382077.81</v>
      </c>
      <c r="M136" s="135">
        <v>21989.119999999999</v>
      </c>
      <c r="N136" s="135">
        <v>13100.25</v>
      </c>
      <c r="O136" s="135">
        <v>3326.48</v>
      </c>
      <c r="P136" s="135">
        <v>221182.29</v>
      </c>
      <c r="Q136" s="135">
        <v>4825.8999999999996</v>
      </c>
      <c r="R136" s="135">
        <v>15090.81</v>
      </c>
      <c r="S136" s="135">
        <v>0</v>
      </c>
      <c r="T136" s="135">
        <v>0</v>
      </c>
      <c r="U136" s="135">
        <v>128482.04</v>
      </c>
      <c r="V136" s="136">
        <v>834802.88</v>
      </c>
    </row>
    <row r="137" spans="1:47" x14ac:dyDescent="0.25">
      <c r="A137" s="48" t="s">
        <v>513</v>
      </c>
      <c r="B137" s="9">
        <v>740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2</v>
      </c>
      <c r="K137" s="9">
        <v>35269.94</v>
      </c>
      <c r="L137" s="9">
        <v>449842.74</v>
      </c>
      <c r="M137" s="9">
        <v>3804.74</v>
      </c>
      <c r="N137" s="9">
        <v>13184.06</v>
      </c>
      <c r="O137" s="9">
        <v>2788.12</v>
      </c>
      <c r="P137" s="9">
        <v>208682.1</v>
      </c>
      <c r="Q137" s="9">
        <v>3771.11</v>
      </c>
      <c r="R137" s="9">
        <v>12152.5</v>
      </c>
      <c r="S137" s="9">
        <v>0</v>
      </c>
      <c r="T137" s="9">
        <v>0</v>
      </c>
      <c r="U137" s="9">
        <v>91712.76</v>
      </c>
      <c r="V137" s="124">
        <v>821950.07</v>
      </c>
    </row>
    <row r="138" spans="1:47" x14ac:dyDescent="0.25">
      <c r="A138" s="48" t="s">
        <v>515</v>
      </c>
      <c r="B138" s="135">
        <v>778.14</v>
      </c>
      <c r="C138" s="135">
        <v>7620</v>
      </c>
      <c r="D138" s="135">
        <v>0</v>
      </c>
      <c r="E138" s="135">
        <v>7620</v>
      </c>
      <c r="F138" s="135">
        <v>0</v>
      </c>
      <c r="G138" s="135">
        <v>0</v>
      </c>
      <c r="H138" s="135">
        <v>0</v>
      </c>
      <c r="I138" s="135">
        <v>0</v>
      </c>
      <c r="J138" s="135">
        <v>15</v>
      </c>
      <c r="K138" s="135">
        <v>54175.08</v>
      </c>
      <c r="L138" s="135">
        <v>463976.83</v>
      </c>
      <c r="M138" s="135">
        <v>6217</v>
      </c>
      <c r="N138" s="135">
        <v>16584.169999999998</v>
      </c>
      <c r="O138" s="135">
        <v>4023.69</v>
      </c>
      <c r="P138" s="135">
        <v>248878.65</v>
      </c>
      <c r="Q138" s="135">
        <v>9034.5</v>
      </c>
      <c r="R138" s="135">
        <v>14647.5</v>
      </c>
      <c r="S138" s="135">
        <v>0</v>
      </c>
      <c r="T138" s="135">
        <v>0</v>
      </c>
      <c r="U138" s="135">
        <v>126345.38</v>
      </c>
      <c r="V138" s="136">
        <v>959915.94</v>
      </c>
    </row>
    <row r="139" spans="1:47" x14ac:dyDescent="0.25">
      <c r="A139" s="48" t="s">
        <v>517</v>
      </c>
      <c r="B139" s="9">
        <v>510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46030.99</v>
      </c>
      <c r="L139" s="9">
        <v>451938.19</v>
      </c>
      <c r="M139" s="9">
        <v>5883.24</v>
      </c>
      <c r="N139" s="9">
        <v>13970.72</v>
      </c>
      <c r="O139" s="9">
        <v>3484.78</v>
      </c>
      <c r="P139" s="9">
        <v>209335.33</v>
      </c>
      <c r="Q139" s="9">
        <v>4907.1400000000003</v>
      </c>
      <c r="R139" s="9">
        <v>12006.32</v>
      </c>
      <c r="S139" s="9">
        <v>0</v>
      </c>
      <c r="T139" s="9">
        <v>0</v>
      </c>
      <c r="U139" s="9">
        <v>106870.57</v>
      </c>
      <c r="V139" s="124">
        <v>854937.28</v>
      </c>
    </row>
    <row r="140" spans="1:47" x14ac:dyDescent="0.25">
      <c r="A140" s="48" t="s">
        <v>519</v>
      </c>
      <c r="B140" s="135">
        <v>1065</v>
      </c>
      <c r="C140" s="135">
        <v>0</v>
      </c>
      <c r="D140" s="135">
        <v>0</v>
      </c>
      <c r="E140" s="135">
        <v>0</v>
      </c>
      <c r="F140" s="135">
        <v>0</v>
      </c>
      <c r="G140" s="135">
        <v>0</v>
      </c>
      <c r="H140" s="135">
        <v>0</v>
      </c>
      <c r="I140" s="135">
        <v>0</v>
      </c>
      <c r="J140" s="135">
        <v>0</v>
      </c>
      <c r="K140" s="135">
        <v>56687.199999999997</v>
      </c>
      <c r="L140" s="135">
        <v>528253.80000000005</v>
      </c>
      <c r="M140" s="135">
        <v>5706.48</v>
      </c>
      <c r="N140" s="135">
        <v>21421.599999999999</v>
      </c>
      <c r="O140" s="135">
        <v>4245.53</v>
      </c>
      <c r="P140" s="135">
        <v>259523.08</v>
      </c>
      <c r="Q140" s="135">
        <v>4563.2299999999996</v>
      </c>
      <c r="R140" s="135">
        <v>21361.42</v>
      </c>
      <c r="S140" s="135">
        <v>0</v>
      </c>
      <c r="T140" s="135">
        <v>0</v>
      </c>
      <c r="U140" s="135">
        <v>141784.51999999999</v>
      </c>
      <c r="V140" s="136">
        <v>1044611.86</v>
      </c>
    </row>
    <row r="141" spans="1:47" x14ac:dyDescent="0.25">
      <c r="A141" s="48" t="s">
        <v>521</v>
      </c>
      <c r="B141" s="9">
        <v>610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32395.84</v>
      </c>
      <c r="L141" s="9">
        <v>385869.74</v>
      </c>
      <c r="M141" s="9">
        <v>6152.9</v>
      </c>
      <c r="N141" s="9">
        <v>12890.64</v>
      </c>
      <c r="O141" s="9">
        <v>2677.74</v>
      </c>
      <c r="P141" s="9">
        <v>185051.61</v>
      </c>
      <c r="Q141" s="9">
        <v>2413.52</v>
      </c>
      <c r="R141" s="9">
        <v>14679.77</v>
      </c>
      <c r="S141" s="9">
        <v>0</v>
      </c>
      <c r="T141" s="9">
        <v>0</v>
      </c>
      <c r="U141" s="9">
        <v>88623.9</v>
      </c>
      <c r="V141" s="124">
        <v>731365.66</v>
      </c>
    </row>
    <row r="142" spans="1:47" x14ac:dyDescent="0.25">
      <c r="A142" s="48" t="s">
        <v>523</v>
      </c>
      <c r="B142" s="135">
        <v>950</v>
      </c>
      <c r="C142" s="135">
        <v>0</v>
      </c>
      <c r="D142" s="135">
        <v>0</v>
      </c>
      <c r="E142" s="135">
        <v>0</v>
      </c>
      <c r="F142" s="135">
        <v>0</v>
      </c>
      <c r="G142" s="135">
        <v>0</v>
      </c>
      <c r="H142" s="135">
        <v>0</v>
      </c>
      <c r="I142" s="135">
        <v>12675</v>
      </c>
      <c r="J142" s="135">
        <v>0</v>
      </c>
      <c r="K142" s="135">
        <v>42688.13</v>
      </c>
      <c r="L142" s="135">
        <v>386002.48</v>
      </c>
      <c r="M142" s="135">
        <v>5700.44</v>
      </c>
      <c r="N142" s="135">
        <v>19046.650000000001</v>
      </c>
      <c r="O142" s="135">
        <v>2746.88</v>
      </c>
      <c r="P142" s="135">
        <v>217517.31</v>
      </c>
      <c r="Q142" s="135">
        <v>5586.34</v>
      </c>
      <c r="R142" s="135">
        <v>11221.76</v>
      </c>
      <c r="S142" s="135">
        <v>0</v>
      </c>
      <c r="T142" s="135">
        <v>0</v>
      </c>
      <c r="U142" s="135">
        <v>90678.91</v>
      </c>
      <c r="V142" s="136">
        <v>794813.9</v>
      </c>
    </row>
    <row r="143" spans="1:47" x14ac:dyDescent="0.25">
      <c r="A143" s="48" t="s">
        <v>525</v>
      </c>
      <c r="B143" s="9">
        <v>1050</v>
      </c>
      <c r="C143" s="9">
        <v>0</v>
      </c>
      <c r="D143" s="9">
        <v>0</v>
      </c>
      <c r="E143" s="9">
        <v>0</v>
      </c>
      <c r="F143" s="9">
        <v>0</v>
      </c>
      <c r="G143" s="9">
        <v>0</v>
      </c>
      <c r="H143" s="9">
        <v>0</v>
      </c>
      <c r="I143" s="9">
        <v>22815</v>
      </c>
      <c r="J143" s="9">
        <v>0</v>
      </c>
      <c r="K143" s="9">
        <v>51059.92</v>
      </c>
      <c r="L143" s="9">
        <v>475571.33</v>
      </c>
      <c r="M143" s="9">
        <v>6124.52</v>
      </c>
      <c r="N143" s="9">
        <v>16106.29</v>
      </c>
      <c r="O143" s="9">
        <v>4088.62</v>
      </c>
      <c r="P143" s="9">
        <v>281691.82</v>
      </c>
      <c r="Q143" s="9">
        <v>5710.01</v>
      </c>
      <c r="R143" s="9">
        <v>24604.84</v>
      </c>
      <c r="S143" s="9">
        <v>0</v>
      </c>
      <c r="T143" s="9">
        <v>0</v>
      </c>
      <c r="U143" s="9">
        <v>129603.72</v>
      </c>
      <c r="V143" s="124">
        <v>1018426.07</v>
      </c>
    </row>
    <row r="144" spans="1:47" x14ac:dyDescent="0.25">
      <c r="A144" s="48" t="s">
        <v>527</v>
      </c>
      <c r="B144" s="135">
        <v>680</v>
      </c>
      <c r="C144" s="135">
        <v>0</v>
      </c>
      <c r="D144" s="135">
        <v>0</v>
      </c>
      <c r="E144" s="135">
        <v>0</v>
      </c>
      <c r="F144" s="135">
        <v>0</v>
      </c>
      <c r="G144" s="135">
        <v>0</v>
      </c>
      <c r="H144" s="135">
        <v>0</v>
      </c>
      <c r="I144" s="135">
        <v>0</v>
      </c>
      <c r="J144" s="135">
        <v>0</v>
      </c>
      <c r="K144" s="135">
        <v>43974.18</v>
      </c>
      <c r="L144" s="135">
        <v>382631.07</v>
      </c>
      <c r="M144" s="135">
        <v>5576.3</v>
      </c>
      <c r="N144" s="135">
        <v>14593.58</v>
      </c>
      <c r="O144" s="135">
        <v>9545.81</v>
      </c>
      <c r="P144" s="135">
        <v>347055.67</v>
      </c>
      <c r="Q144" s="135">
        <v>5690.39</v>
      </c>
      <c r="R144" s="135">
        <v>19079.46</v>
      </c>
      <c r="S144" s="135">
        <v>0</v>
      </c>
      <c r="T144" s="135">
        <v>0</v>
      </c>
      <c r="U144" s="135">
        <v>109730.52</v>
      </c>
      <c r="V144" s="136">
        <v>938556.98</v>
      </c>
    </row>
    <row r="145" spans="1:22" x14ac:dyDescent="0.25">
      <c r="A145" s="48" t="s">
        <v>529</v>
      </c>
      <c r="B145" s="9">
        <v>540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6749.99</v>
      </c>
      <c r="I145" s="9">
        <v>0</v>
      </c>
      <c r="J145" s="9">
        <v>0</v>
      </c>
      <c r="K145" s="9">
        <v>54987.83</v>
      </c>
      <c r="L145" s="9">
        <v>337027.84000000003</v>
      </c>
      <c r="M145" s="9">
        <v>6278.98</v>
      </c>
      <c r="N145" s="9">
        <v>13448.02</v>
      </c>
      <c r="O145" s="9">
        <v>4215.0600000000004</v>
      </c>
      <c r="P145" s="9">
        <v>356888.02</v>
      </c>
      <c r="Q145" s="9">
        <v>5255.29</v>
      </c>
      <c r="R145" s="9">
        <v>17700.41</v>
      </c>
      <c r="S145" s="9">
        <v>0</v>
      </c>
      <c r="T145" s="9">
        <v>5328.31</v>
      </c>
      <c r="U145" s="9">
        <v>96199.29</v>
      </c>
      <c r="V145" s="124">
        <v>904619.04</v>
      </c>
    </row>
    <row r="146" spans="1:22" x14ac:dyDescent="0.25">
      <c r="A146" s="152"/>
      <c r="B146" s="97">
        <f>SUBTOTAL(109,B134:B145)</f>
        <v>9341.76</v>
      </c>
      <c r="C146" s="97">
        <f t="shared" ref="C146:V146" si="10">SUBTOTAL(109,C134:C145)</f>
        <v>7620</v>
      </c>
      <c r="D146" s="97">
        <f t="shared" si="10"/>
        <v>0</v>
      </c>
      <c r="E146" s="97">
        <f t="shared" si="10"/>
        <v>7620</v>
      </c>
      <c r="F146" s="97">
        <f t="shared" si="10"/>
        <v>0</v>
      </c>
      <c r="G146" s="97">
        <f t="shared" si="10"/>
        <v>0</v>
      </c>
      <c r="H146" s="97">
        <f t="shared" si="10"/>
        <v>6749.99</v>
      </c>
      <c r="I146" s="97">
        <f t="shared" si="10"/>
        <v>35490</v>
      </c>
      <c r="J146" s="97">
        <f t="shared" si="10"/>
        <v>21</v>
      </c>
      <c r="K146" s="97">
        <f t="shared" si="10"/>
        <v>531210.94000000006</v>
      </c>
      <c r="L146" s="97">
        <f t="shared" si="10"/>
        <v>5124018.3</v>
      </c>
      <c r="M146" s="97">
        <f t="shared" si="10"/>
        <v>118660.3</v>
      </c>
      <c r="N146" s="97">
        <f t="shared" si="10"/>
        <v>178145.28999999998</v>
      </c>
      <c r="O146" s="97">
        <f t="shared" si="10"/>
        <v>46538.029999999992</v>
      </c>
      <c r="P146" s="97">
        <f t="shared" si="10"/>
        <v>2904180.65</v>
      </c>
      <c r="Q146" s="97">
        <f t="shared" si="10"/>
        <v>61738.149999999994</v>
      </c>
      <c r="R146" s="97">
        <f t="shared" si="10"/>
        <v>186942.53</v>
      </c>
      <c r="S146" s="97">
        <f t="shared" si="10"/>
        <v>0</v>
      </c>
      <c r="T146" s="97">
        <f t="shared" si="10"/>
        <v>5328.31</v>
      </c>
      <c r="U146" s="97">
        <f t="shared" si="10"/>
        <v>1318373.3500000001</v>
      </c>
      <c r="V146" s="97">
        <f t="shared" si="10"/>
        <v>10541978.600000001</v>
      </c>
    </row>
    <row r="147" spans="1:22" x14ac:dyDescent="0.25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18.75" x14ac:dyDescent="0.3">
      <c r="A148" s="17" t="s">
        <v>242</v>
      </c>
      <c r="B148" s="18"/>
      <c r="C148" s="18"/>
      <c r="D148" s="18"/>
      <c r="E148" s="18"/>
    </row>
    <row r="149" spans="1:22" ht="18.75" x14ac:dyDescent="0.3">
      <c r="A149" s="121" t="s">
        <v>530</v>
      </c>
      <c r="B149" s="18"/>
      <c r="C149" s="18"/>
      <c r="D149" s="18"/>
      <c r="E149" s="18"/>
    </row>
  </sheetData>
  <sheetProtection password="9E07" sheet="1" objects="1" scenarios="1"/>
  <mergeCells count="1">
    <mergeCell ref="A1:V1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V149"/>
  <sheetViews>
    <sheetView zoomScaleNormal="100" workbookViewId="0">
      <pane ySplit="3" topLeftCell="A130" activePane="bottomLeft" state="frozen"/>
      <selection activeCell="A85" sqref="A85"/>
      <selection pane="bottomLeft" activeCell="I153" sqref="I153"/>
    </sheetView>
  </sheetViews>
  <sheetFormatPr baseColWidth="10" defaultRowHeight="15" x14ac:dyDescent="0.25"/>
  <cols>
    <col min="1" max="1" width="12.42578125" customWidth="1"/>
    <col min="16" max="16" width="13.140625" customWidth="1"/>
    <col min="22" max="22" width="14.28515625" customWidth="1"/>
  </cols>
  <sheetData>
    <row r="1" spans="1:48" ht="57.75" customHeight="1" x14ac:dyDescent="0.35">
      <c r="A1" s="160" t="s">
        <v>501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</row>
    <row r="2" spans="1:48" x14ac:dyDescent="0.25">
      <c r="A2" s="2" t="s">
        <v>110</v>
      </c>
      <c r="B2" s="3" t="s">
        <v>406</v>
      </c>
      <c r="C2" s="3" t="s">
        <v>407</v>
      </c>
      <c r="D2" s="3" t="s">
        <v>408</v>
      </c>
      <c r="E2" s="3" t="s">
        <v>409</v>
      </c>
      <c r="F2" s="3" t="s">
        <v>410</v>
      </c>
      <c r="G2" s="3" t="s">
        <v>411</v>
      </c>
      <c r="H2" s="3" t="s">
        <v>412</v>
      </c>
      <c r="I2" s="3" t="s">
        <v>413</v>
      </c>
      <c r="J2" s="3" t="s">
        <v>414</v>
      </c>
      <c r="K2" s="3" t="s">
        <v>415</v>
      </c>
      <c r="L2" s="3" t="s">
        <v>416</v>
      </c>
      <c r="M2" s="3" t="s">
        <v>417</v>
      </c>
      <c r="N2" s="3" t="s">
        <v>418</v>
      </c>
      <c r="O2" s="3" t="s">
        <v>419</v>
      </c>
      <c r="P2" s="3" t="s">
        <v>420</v>
      </c>
      <c r="Q2" s="3" t="s">
        <v>421</v>
      </c>
      <c r="R2" s="3" t="s">
        <v>422</v>
      </c>
      <c r="S2" s="3" t="s">
        <v>425</v>
      </c>
      <c r="T2" s="3" t="s">
        <v>423</v>
      </c>
      <c r="U2" s="3" t="s">
        <v>424</v>
      </c>
      <c r="V2" s="4" t="s">
        <v>109</v>
      </c>
    </row>
    <row r="3" spans="1:48" x14ac:dyDescent="0.25">
      <c r="A3" s="4" t="s">
        <v>241</v>
      </c>
      <c r="B3" s="3" t="s">
        <v>148</v>
      </c>
      <c r="C3" s="3" t="s">
        <v>149</v>
      </c>
      <c r="D3" s="3" t="s">
        <v>150</v>
      </c>
      <c r="E3" s="3" t="s">
        <v>151</v>
      </c>
      <c r="F3" s="3" t="s">
        <v>152</v>
      </c>
      <c r="G3" s="3" t="s">
        <v>153</v>
      </c>
      <c r="H3" s="3" t="s">
        <v>154</v>
      </c>
      <c r="I3" s="3" t="s">
        <v>155</v>
      </c>
      <c r="J3" s="3" t="s">
        <v>99</v>
      </c>
      <c r="K3" s="3" t="s">
        <v>156</v>
      </c>
      <c r="L3" s="3" t="s">
        <v>79</v>
      </c>
      <c r="M3" s="3" t="s">
        <v>157</v>
      </c>
      <c r="N3" s="3" t="s">
        <v>79</v>
      </c>
      <c r="O3" s="3" t="s">
        <v>158</v>
      </c>
      <c r="P3" s="3" t="s">
        <v>157</v>
      </c>
      <c r="Q3" s="3" t="s">
        <v>79</v>
      </c>
      <c r="R3" s="3" t="s">
        <v>159</v>
      </c>
      <c r="S3" s="3" t="s">
        <v>258</v>
      </c>
      <c r="T3" s="3" t="s">
        <v>160</v>
      </c>
      <c r="U3" s="3" t="s">
        <v>79</v>
      </c>
      <c r="V3" s="4"/>
    </row>
    <row r="4" spans="1:48" x14ac:dyDescent="0.25">
      <c r="A4" s="11" t="s">
        <v>0</v>
      </c>
      <c r="B4" s="5" t="s">
        <v>88</v>
      </c>
      <c r="C4" s="5" t="s">
        <v>161</v>
      </c>
      <c r="D4" s="5" t="s">
        <v>162</v>
      </c>
      <c r="E4" s="5" t="s">
        <v>88</v>
      </c>
      <c r="F4" s="5" t="s">
        <v>88</v>
      </c>
      <c r="G4" s="5" t="s">
        <v>88</v>
      </c>
      <c r="H4" s="5" t="s">
        <v>88</v>
      </c>
      <c r="I4" s="5" t="s">
        <v>88</v>
      </c>
      <c r="J4" s="5">
        <v>0</v>
      </c>
      <c r="K4" s="5">
        <v>2586.88</v>
      </c>
      <c r="L4" s="5">
        <v>101723.34</v>
      </c>
      <c r="M4" s="5">
        <v>0</v>
      </c>
      <c r="N4" s="5">
        <v>9648.52</v>
      </c>
      <c r="O4" s="5" t="s">
        <v>163</v>
      </c>
      <c r="P4" s="5">
        <v>342141.1</v>
      </c>
      <c r="Q4" s="5">
        <v>4990.3999999999996</v>
      </c>
      <c r="R4" s="5">
        <v>27433.35</v>
      </c>
      <c r="S4" s="5">
        <v>0</v>
      </c>
      <c r="T4" s="5">
        <v>0</v>
      </c>
      <c r="U4" s="5">
        <v>19972.63</v>
      </c>
      <c r="V4" s="6">
        <v>554977.62</v>
      </c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x14ac:dyDescent="0.25">
      <c r="A5" s="11" t="s">
        <v>1</v>
      </c>
      <c r="B5" s="5">
        <v>0</v>
      </c>
      <c r="C5" s="5">
        <v>6143.16</v>
      </c>
      <c r="D5" s="5">
        <v>12991.86</v>
      </c>
      <c r="E5" s="5">
        <v>0</v>
      </c>
      <c r="F5" s="5">
        <v>0</v>
      </c>
      <c r="G5" s="5">
        <v>0</v>
      </c>
      <c r="H5" s="5">
        <v>0</v>
      </c>
      <c r="I5" s="5">
        <v>91754.55</v>
      </c>
      <c r="J5" s="5">
        <v>0</v>
      </c>
      <c r="K5" s="5">
        <v>3523.36</v>
      </c>
      <c r="L5" s="5">
        <v>125170.77</v>
      </c>
      <c r="M5" s="5">
        <v>0</v>
      </c>
      <c r="N5" s="5">
        <v>14071.82</v>
      </c>
      <c r="O5" s="5">
        <v>13635</v>
      </c>
      <c r="P5" s="5">
        <v>238896.09</v>
      </c>
      <c r="Q5" s="5">
        <v>6813.36</v>
      </c>
      <c r="R5" s="5">
        <v>34292.239999999998</v>
      </c>
      <c r="S5" s="5">
        <v>0</v>
      </c>
      <c r="T5" s="5">
        <v>0</v>
      </c>
      <c r="U5" s="5">
        <v>37872.19</v>
      </c>
      <c r="V5" s="6">
        <v>585164.4</v>
      </c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 x14ac:dyDescent="0.25">
      <c r="A6" s="11" t="s">
        <v>2</v>
      </c>
      <c r="B6" s="5">
        <v>0</v>
      </c>
      <c r="C6" s="5">
        <v>1801.2</v>
      </c>
      <c r="D6" s="5">
        <v>4222.4399999999996</v>
      </c>
      <c r="E6" s="5">
        <v>0</v>
      </c>
      <c r="F6" s="5">
        <v>0</v>
      </c>
      <c r="G6" s="5">
        <v>0</v>
      </c>
      <c r="H6" s="5">
        <v>66000</v>
      </c>
      <c r="I6" s="5">
        <v>0</v>
      </c>
      <c r="J6" s="5">
        <v>0</v>
      </c>
      <c r="K6" s="5">
        <v>8820.76</v>
      </c>
      <c r="L6" s="5">
        <v>97802.01</v>
      </c>
      <c r="M6" s="5">
        <v>0</v>
      </c>
      <c r="N6" s="5">
        <v>13415.78</v>
      </c>
      <c r="O6" s="5">
        <v>5400</v>
      </c>
      <c r="P6" s="5">
        <v>178316.6</v>
      </c>
      <c r="Q6" s="5">
        <v>2663.36</v>
      </c>
      <c r="R6" s="5">
        <v>30599.58</v>
      </c>
      <c r="S6" s="5">
        <v>0</v>
      </c>
      <c r="T6" s="5">
        <v>0</v>
      </c>
      <c r="U6" s="5">
        <v>81097.81</v>
      </c>
      <c r="V6" s="6">
        <v>490139.54</v>
      </c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x14ac:dyDescent="0.25">
      <c r="A7" s="11" t="s">
        <v>3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33000</v>
      </c>
      <c r="I7" s="5">
        <v>0</v>
      </c>
      <c r="J7" s="5">
        <v>0</v>
      </c>
      <c r="K7" s="5">
        <v>3560.32</v>
      </c>
      <c r="L7" s="5">
        <v>94439.6</v>
      </c>
      <c r="M7" s="5">
        <v>0</v>
      </c>
      <c r="N7" s="5">
        <v>8992.24</v>
      </c>
      <c r="O7" s="5">
        <v>23782.5</v>
      </c>
      <c r="P7" s="5">
        <v>223965.81</v>
      </c>
      <c r="Q7" s="5">
        <v>695.52</v>
      </c>
      <c r="R7" s="5">
        <v>15268.83</v>
      </c>
      <c r="S7" s="5">
        <v>0</v>
      </c>
      <c r="T7" s="5">
        <v>0</v>
      </c>
      <c r="U7" s="5">
        <v>170611.5</v>
      </c>
      <c r="V7" s="6">
        <v>574316.31999999995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 x14ac:dyDescent="0.25">
      <c r="A8" s="11" t="s">
        <v>4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33000</v>
      </c>
      <c r="I8" s="5">
        <v>0</v>
      </c>
      <c r="J8" s="5">
        <v>0</v>
      </c>
      <c r="K8" s="5">
        <v>4925.04</v>
      </c>
      <c r="L8" s="5">
        <v>119585.45</v>
      </c>
      <c r="M8" s="5">
        <v>0</v>
      </c>
      <c r="N8" s="5">
        <v>14096.31</v>
      </c>
      <c r="O8" s="5">
        <v>15879.75</v>
      </c>
      <c r="P8" s="5">
        <v>405843.85</v>
      </c>
      <c r="Q8" s="5">
        <v>1984.32</v>
      </c>
      <c r="R8" s="5">
        <v>22073.05</v>
      </c>
      <c r="S8" s="5">
        <v>0</v>
      </c>
      <c r="T8" s="5">
        <v>0</v>
      </c>
      <c r="U8" s="5">
        <v>141361.57999999999</v>
      </c>
      <c r="V8" s="6">
        <v>758749.35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 x14ac:dyDescent="0.25">
      <c r="A9" s="11" t="s">
        <v>5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14039.64</v>
      </c>
      <c r="L9" s="5">
        <v>112759.18</v>
      </c>
      <c r="M9" s="5">
        <v>0</v>
      </c>
      <c r="N9" s="5">
        <v>16904.93</v>
      </c>
      <c r="O9" s="5">
        <v>6079.5</v>
      </c>
      <c r="P9" s="5">
        <v>144366.62</v>
      </c>
      <c r="Q9" s="5">
        <v>1546.56</v>
      </c>
      <c r="R9" s="5">
        <v>27452.87</v>
      </c>
      <c r="S9" s="5">
        <v>0</v>
      </c>
      <c r="T9" s="5">
        <v>0</v>
      </c>
      <c r="U9" s="5">
        <v>77217.149999999994</v>
      </c>
      <c r="V9" s="6">
        <v>400366.45</v>
      </c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 x14ac:dyDescent="0.25">
      <c r="A10" s="11" t="s">
        <v>6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6085.38</v>
      </c>
      <c r="L10" s="5">
        <v>88975.14</v>
      </c>
      <c r="M10" s="5">
        <v>0</v>
      </c>
      <c r="N10" s="5">
        <v>12954.72</v>
      </c>
      <c r="O10" s="5">
        <v>14484.4</v>
      </c>
      <c r="P10" s="5">
        <v>367799.61</v>
      </c>
      <c r="Q10" s="5">
        <v>3783.92</v>
      </c>
      <c r="R10" s="5">
        <v>33326.239999999998</v>
      </c>
      <c r="S10" s="5">
        <v>0</v>
      </c>
      <c r="T10" s="5">
        <v>0</v>
      </c>
      <c r="U10" s="5">
        <v>137976.04999999999</v>
      </c>
      <c r="V10" s="6">
        <v>665385.46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 x14ac:dyDescent="0.25">
      <c r="A11" s="11" t="s">
        <v>7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66000</v>
      </c>
      <c r="I11" s="5">
        <v>0</v>
      </c>
      <c r="J11" s="5">
        <v>0</v>
      </c>
      <c r="K11" s="5">
        <v>13178.38</v>
      </c>
      <c r="L11" s="5">
        <v>82786.880000000005</v>
      </c>
      <c r="M11" s="5">
        <v>0</v>
      </c>
      <c r="N11" s="5">
        <v>12679.79</v>
      </c>
      <c r="O11" s="5">
        <v>13093.1</v>
      </c>
      <c r="P11" s="5">
        <v>332637.46999999997</v>
      </c>
      <c r="Q11" s="5">
        <v>3794.23</v>
      </c>
      <c r="R11" s="5">
        <v>26201.5</v>
      </c>
      <c r="S11" s="5">
        <v>0</v>
      </c>
      <c r="T11" s="5">
        <v>0</v>
      </c>
      <c r="U11" s="5">
        <v>174607.38</v>
      </c>
      <c r="V11" s="6">
        <v>724978.73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 x14ac:dyDescent="0.25">
      <c r="A12" s="11" t="s">
        <v>8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17</v>
      </c>
      <c r="H12" s="5">
        <v>0</v>
      </c>
      <c r="I12" s="5">
        <v>0</v>
      </c>
      <c r="J12" s="5">
        <v>0</v>
      </c>
      <c r="K12" s="5">
        <v>12161.99</v>
      </c>
      <c r="L12" s="5">
        <v>83804.92</v>
      </c>
      <c r="M12" s="5">
        <v>0</v>
      </c>
      <c r="N12" s="5">
        <v>12836.13</v>
      </c>
      <c r="O12" s="5">
        <v>9006.9</v>
      </c>
      <c r="P12" s="5">
        <v>151680.04999999999</v>
      </c>
      <c r="Q12" s="5">
        <v>5572.78</v>
      </c>
      <c r="R12" s="5">
        <v>25442.58</v>
      </c>
      <c r="S12" s="5">
        <v>0</v>
      </c>
      <c r="T12" s="5">
        <v>0</v>
      </c>
      <c r="U12" s="5">
        <v>138088.98000000001</v>
      </c>
      <c r="V12" s="6">
        <v>438611.33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 x14ac:dyDescent="0.25">
      <c r="A13" s="11" t="s">
        <v>9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19946.02</v>
      </c>
      <c r="L13" s="5">
        <v>112171.02</v>
      </c>
      <c r="M13" s="5">
        <v>0</v>
      </c>
      <c r="N13" s="5">
        <v>14273.8</v>
      </c>
      <c r="O13" s="5">
        <v>12383</v>
      </c>
      <c r="P13" s="5">
        <v>212512.77</v>
      </c>
      <c r="Q13" s="5">
        <v>2845.68</v>
      </c>
      <c r="R13" s="5">
        <v>32866</v>
      </c>
      <c r="S13" s="5">
        <v>0</v>
      </c>
      <c r="T13" s="5">
        <v>0</v>
      </c>
      <c r="U13" s="5">
        <v>132180.29999999999</v>
      </c>
      <c r="V13" s="6">
        <v>539178.59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 x14ac:dyDescent="0.25">
      <c r="A14" s="11" t="s">
        <v>10</v>
      </c>
      <c r="B14" s="5">
        <v>0</v>
      </c>
      <c r="C14" s="5">
        <v>0</v>
      </c>
      <c r="D14" s="5">
        <v>323.89999999999998</v>
      </c>
      <c r="E14" s="5">
        <v>0</v>
      </c>
      <c r="F14" s="5">
        <v>0</v>
      </c>
      <c r="G14" s="5">
        <v>0</v>
      </c>
      <c r="H14" s="5">
        <v>54912</v>
      </c>
      <c r="I14" s="5">
        <v>0</v>
      </c>
      <c r="J14" s="5">
        <v>0</v>
      </c>
      <c r="K14" s="5">
        <v>22478.7</v>
      </c>
      <c r="L14" s="5">
        <v>54837.68</v>
      </c>
      <c r="M14" s="5">
        <v>0</v>
      </c>
      <c r="N14" s="5">
        <v>7982.64</v>
      </c>
      <c r="O14" s="5">
        <v>18925.900000000001</v>
      </c>
      <c r="P14" s="5">
        <v>393984.3</v>
      </c>
      <c r="Q14" s="5">
        <v>2845.68</v>
      </c>
      <c r="R14" s="5">
        <v>23921.77</v>
      </c>
      <c r="S14" s="5">
        <v>0</v>
      </c>
      <c r="T14" s="5">
        <v>0</v>
      </c>
      <c r="U14" s="5">
        <v>137407.76999999999</v>
      </c>
      <c r="V14" s="6">
        <v>717620.34</v>
      </c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 x14ac:dyDescent="0.25">
      <c r="A15" s="11" t="s">
        <v>11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29575.7</v>
      </c>
      <c r="I15" s="5">
        <v>0</v>
      </c>
      <c r="J15" s="5">
        <v>0</v>
      </c>
      <c r="K15" s="5">
        <v>16696.12</v>
      </c>
      <c r="L15" s="5">
        <v>105994.9</v>
      </c>
      <c r="M15" s="5">
        <v>0</v>
      </c>
      <c r="N15" s="5">
        <v>16344.88</v>
      </c>
      <c r="O15" s="5">
        <v>11626.85</v>
      </c>
      <c r="P15" s="5">
        <v>361153.3</v>
      </c>
      <c r="Q15" s="5">
        <v>7114.19</v>
      </c>
      <c r="R15" s="5">
        <v>54334.96</v>
      </c>
      <c r="S15" s="5">
        <v>0</v>
      </c>
      <c r="T15" s="5">
        <v>0</v>
      </c>
      <c r="U15" s="5">
        <v>162008.26</v>
      </c>
      <c r="V15" s="6">
        <v>764849.16</v>
      </c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 x14ac:dyDescent="0.25">
      <c r="A16" s="11"/>
      <c r="B16" s="40">
        <f>SUBTOTAL(109,B4:B15)</f>
        <v>0</v>
      </c>
      <c r="C16" s="40">
        <f t="shared" ref="C16:V16" si="0">SUBTOTAL(109,C4:C15)</f>
        <v>7944.36</v>
      </c>
      <c r="D16" s="40">
        <f t="shared" si="0"/>
        <v>17538.2</v>
      </c>
      <c r="E16" s="40">
        <f t="shared" si="0"/>
        <v>0</v>
      </c>
      <c r="F16" s="40">
        <f t="shared" si="0"/>
        <v>0</v>
      </c>
      <c r="G16" s="40">
        <f t="shared" si="0"/>
        <v>17</v>
      </c>
      <c r="H16" s="40">
        <f t="shared" si="0"/>
        <v>282487.7</v>
      </c>
      <c r="I16" s="40">
        <f t="shared" si="0"/>
        <v>91754.55</v>
      </c>
      <c r="J16" s="40">
        <f t="shared" si="0"/>
        <v>0</v>
      </c>
      <c r="K16" s="40">
        <f t="shared" si="0"/>
        <v>128002.59</v>
      </c>
      <c r="L16" s="40">
        <f t="shared" si="0"/>
        <v>1180050.8899999999</v>
      </c>
      <c r="M16" s="40">
        <f t="shared" si="0"/>
        <v>0</v>
      </c>
      <c r="N16" s="40">
        <f t="shared" si="0"/>
        <v>154201.56000000003</v>
      </c>
      <c r="O16" s="40">
        <f t="shared" si="0"/>
        <v>144296.9</v>
      </c>
      <c r="P16" s="40">
        <f t="shared" si="0"/>
        <v>3353297.5699999989</v>
      </c>
      <c r="Q16" s="40">
        <f t="shared" si="0"/>
        <v>44650</v>
      </c>
      <c r="R16" s="40">
        <f t="shared" si="0"/>
        <v>353212.97000000003</v>
      </c>
      <c r="S16" s="40">
        <f t="shared" si="0"/>
        <v>0</v>
      </c>
      <c r="T16" s="40">
        <f t="shared" si="0"/>
        <v>0</v>
      </c>
      <c r="U16" s="40">
        <f t="shared" si="0"/>
        <v>1410401.5999999999</v>
      </c>
      <c r="V16" s="40">
        <f t="shared" si="0"/>
        <v>7214337.29</v>
      </c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 x14ac:dyDescent="0.25">
      <c r="A17" s="11" t="s">
        <v>12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16650.68</v>
      </c>
      <c r="L17" s="5">
        <v>114599.94</v>
      </c>
      <c r="M17" s="5">
        <v>0</v>
      </c>
      <c r="N17" s="5">
        <v>12485.88</v>
      </c>
      <c r="O17" s="5">
        <v>18615.2</v>
      </c>
      <c r="P17" s="5">
        <v>412314.2</v>
      </c>
      <c r="Q17" s="5">
        <v>2608.54</v>
      </c>
      <c r="R17" s="5">
        <v>25673.62</v>
      </c>
      <c r="S17" s="5">
        <v>0</v>
      </c>
      <c r="T17" s="5">
        <v>0</v>
      </c>
      <c r="U17" s="5">
        <v>126958.37</v>
      </c>
      <c r="V17" s="6">
        <v>729906.43</v>
      </c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 x14ac:dyDescent="0.25">
      <c r="A18" s="11" t="s">
        <v>13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60750</v>
      </c>
      <c r="I18" s="5">
        <v>0</v>
      </c>
      <c r="J18" s="5">
        <v>0</v>
      </c>
      <c r="K18" s="5">
        <v>16637.5</v>
      </c>
      <c r="L18" s="5">
        <v>114847.12</v>
      </c>
      <c r="M18" s="5">
        <v>0</v>
      </c>
      <c r="N18" s="5">
        <v>14447.84</v>
      </c>
      <c r="O18" s="5">
        <v>8495.2000000000007</v>
      </c>
      <c r="P18" s="5">
        <v>200355.84</v>
      </c>
      <c r="Q18" s="5">
        <v>7351.31</v>
      </c>
      <c r="R18" s="5">
        <v>22902.84</v>
      </c>
      <c r="S18" s="5">
        <v>0</v>
      </c>
      <c r="T18" s="5">
        <v>0</v>
      </c>
      <c r="U18" s="5">
        <v>234075.13</v>
      </c>
      <c r="V18" s="6">
        <v>679862.78</v>
      </c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 x14ac:dyDescent="0.25">
      <c r="A19" s="11" t="s">
        <v>14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60750</v>
      </c>
      <c r="I19" s="5">
        <v>0</v>
      </c>
      <c r="J19" s="5">
        <v>0</v>
      </c>
      <c r="K19" s="5">
        <v>18500.72</v>
      </c>
      <c r="L19" s="5">
        <v>138177.84</v>
      </c>
      <c r="M19" s="5">
        <v>0</v>
      </c>
      <c r="N19" s="5">
        <v>15261.44</v>
      </c>
      <c r="O19" s="5">
        <v>14681.95</v>
      </c>
      <c r="P19" s="5">
        <v>310803.01</v>
      </c>
      <c r="Q19" s="5">
        <v>4268.5200000000004</v>
      </c>
      <c r="R19" s="5">
        <v>31480.86</v>
      </c>
      <c r="S19" s="5">
        <v>0</v>
      </c>
      <c r="T19" s="5">
        <v>0</v>
      </c>
      <c r="U19" s="5">
        <v>161861.19</v>
      </c>
      <c r="V19" s="6">
        <v>755785.53</v>
      </c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 x14ac:dyDescent="0.25">
      <c r="A20" s="11" t="s">
        <v>15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19254.8</v>
      </c>
      <c r="L20" s="5">
        <v>122733.91</v>
      </c>
      <c r="M20" s="5">
        <v>0</v>
      </c>
      <c r="N20" s="5">
        <v>8463.52</v>
      </c>
      <c r="O20" s="5">
        <v>13854.45</v>
      </c>
      <c r="P20" s="5">
        <v>248628.5</v>
      </c>
      <c r="Q20" s="5">
        <v>3538.71</v>
      </c>
      <c r="R20" s="5">
        <v>16925.53</v>
      </c>
      <c r="S20" s="5">
        <v>0</v>
      </c>
      <c r="T20" s="5">
        <v>0</v>
      </c>
      <c r="U20" s="5">
        <v>42432.14</v>
      </c>
      <c r="V20" s="6">
        <v>475831.56</v>
      </c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 x14ac:dyDescent="0.25">
      <c r="A21" s="11" t="s">
        <v>16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19226.39</v>
      </c>
      <c r="L21" s="5">
        <v>111252.85</v>
      </c>
      <c r="M21" s="5">
        <v>0</v>
      </c>
      <c r="N21" s="5">
        <v>9347.4</v>
      </c>
      <c r="O21" s="5">
        <v>13820.95</v>
      </c>
      <c r="P21" s="5">
        <v>212592.52</v>
      </c>
      <c r="Q21" s="5">
        <v>12536.94</v>
      </c>
      <c r="R21" s="5">
        <v>14269.59</v>
      </c>
      <c r="S21" s="5">
        <v>0</v>
      </c>
      <c r="T21" s="5">
        <v>0</v>
      </c>
      <c r="U21" s="5">
        <v>129516.6</v>
      </c>
      <c r="V21" s="6">
        <v>522563.24</v>
      </c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 x14ac:dyDescent="0.25">
      <c r="A22" s="11" t="s">
        <v>17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57216.9</v>
      </c>
      <c r="I22" s="5">
        <v>0</v>
      </c>
      <c r="J22" s="5">
        <v>0</v>
      </c>
      <c r="K22" s="5">
        <v>8162.15</v>
      </c>
      <c r="L22" s="5">
        <v>92725.77</v>
      </c>
      <c r="M22" s="5">
        <v>0</v>
      </c>
      <c r="N22" s="5">
        <v>13881.05</v>
      </c>
      <c r="O22" s="5">
        <v>6596.2</v>
      </c>
      <c r="P22" s="5">
        <v>374491.32</v>
      </c>
      <c r="Q22" s="5">
        <v>25031.97</v>
      </c>
      <c r="R22" s="5">
        <v>12913.06</v>
      </c>
      <c r="S22" s="5">
        <v>0</v>
      </c>
      <c r="T22" s="5">
        <v>0</v>
      </c>
      <c r="U22" s="5">
        <v>42277.72</v>
      </c>
      <c r="V22" s="6">
        <v>633296.14</v>
      </c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 x14ac:dyDescent="0.25">
      <c r="A23" s="11" t="s">
        <v>18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18649.63</v>
      </c>
      <c r="L23" s="5">
        <v>161152.04</v>
      </c>
      <c r="M23" s="5">
        <v>0</v>
      </c>
      <c r="N23" s="5">
        <v>11156.12</v>
      </c>
      <c r="O23" s="5">
        <v>16406.599999999999</v>
      </c>
      <c r="P23" s="5">
        <v>588499.65</v>
      </c>
      <c r="Q23" s="5">
        <v>21573.78</v>
      </c>
      <c r="R23" s="5">
        <v>18864.169999999998</v>
      </c>
      <c r="S23" s="5">
        <v>0</v>
      </c>
      <c r="T23" s="5">
        <v>0</v>
      </c>
      <c r="U23" s="5">
        <v>148305.64000000001</v>
      </c>
      <c r="V23" s="6">
        <v>984607.63</v>
      </c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 x14ac:dyDescent="0.25">
      <c r="A24" s="11" t="s">
        <v>19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17483.79</v>
      </c>
      <c r="L24" s="5">
        <v>105521.62</v>
      </c>
      <c r="M24" s="5">
        <v>0</v>
      </c>
      <c r="N24" s="5">
        <v>9201.7000000000007</v>
      </c>
      <c r="O24" s="5">
        <v>14747.45</v>
      </c>
      <c r="P24" s="5">
        <v>414410.96</v>
      </c>
      <c r="Q24" s="5">
        <v>3160.56</v>
      </c>
      <c r="R24" s="5">
        <v>11710.81</v>
      </c>
      <c r="S24" s="5">
        <v>0</v>
      </c>
      <c r="T24" s="5">
        <v>0</v>
      </c>
      <c r="U24" s="5">
        <v>23315.17</v>
      </c>
      <c r="V24" s="6">
        <v>599552.06000000006</v>
      </c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 x14ac:dyDescent="0.25">
      <c r="A25" s="11" t="s">
        <v>20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13997.62</v>
      </c>
      <c r="L25" s="5">
        <v>132617.82999999999</v>
      </c>
      <c r="M25" s="5">
        <v>0</v>
      </c>
      <c r="N25" s="5">
        <v>12329.86</v>
      </c>
      <c r="O25" s="5">
        <v>10888.2</v>
      </c>
      <c r="P25" s="5">
        <v>388970.68</v>
      </c>
      <c r="Q25" s="5">
        <v>10044.1</v>
      </c>
      <c r="R25" s="5">
        <v>16598.72</v>
      </c>
      <c r="S25" s="5">
        <v>0</v>
      </c>
      <c r="T25" s="5">
        <v>0</v>
      </c>
      <c r="U25" s="5">
        <v>185234.13</v>
      </c>
      <c r="V25" s="6">
        <v>770681.14</v>
      </c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 x14ac:dyDescent="0.25">
      <c r="A26" s="11" t="s">
        <v>21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36092.75</v>
      </c>
      <c r="L26" s="5">
        <v>122841.58</v>
      </c>
      <c r="M26" s="5">
        <v>0</v>
      </c>
      <c r="N26" s="5">
        <v>13647.81</v>
      </c>
      <c r="O26" s="5">
        <v>12002.6</v>
      </c>
      <c r="P26" s="5">
        <v>511618.62</v>
      </c>
      <c r="Q26" s="5">
        <v>17923.12</v>
      </c>
      <c r="R26" s="5">
        <v>12526.22</v>
      </c>
      <c r="S26" s="5">
        <v>0</v>
      </c>
      <c r="T26" s="5">
        <v>0</v>
      </c>
      <c r="U26" s="5">
        <v>140764.82999999999</v>
      </c>
      <c r="V26" s="6">
        <v>867417.53</v>
      </c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 x14ac:dyDescent="0.25">
      <c r="A27" s="11" t="s">
        <v>22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15892.14</v>
      </c>
      <c r="I27" s="5">
        <v>0</v>
      </c>
      <c r="J27" s="5">
        <v>0</v>
      </c>
      <c r="K27" s="5">
        <v>7937.13</v>
      </c>
      <c r="L27" s="5">
        <v>124183.87</v>
      </c>
      <c r="M27" s="5">
        <v>0</v>
      </c>
      <c r="N27" s="5">
        <v>7825.96</v>
      </c>
      <c r="O27" s="5">
        <v>9049.5499999999993</v>
      </c>
      <c r="P27" s="5">
        <v>448094.9</v>
      </c>
      <c r="Q27" s="5">
        <v>24307.49</v>
      </c>
      <c r="R27" s="5">
        <v>19925.09</v>
      </c>
      <c r="S27" s="5">
        <v>0</v>
      </c>
      <c r="T27" s="5">
        <v>0</v>
      </c>
      <c r="U27" s="5">
        <v>103870.38</v>
      </c>
      <c r="V27" s="6">
        <v>761086.51</v>
      </c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 x14ac:dyDescent="0.25">
      <c r="A28" s="11" t="s">
        <v>23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28814.06</v>
      </c>
      <c r="L28" s="5">
        <v>109844.1</v>
      </c>
      <c r="M28" s="5">
        <v>0</v>
      </c>
      <c r="N28" s="5">
        <v>9673.2000000000007</v>
      </c>
      <c r="O28" s="5">
        <v>18308.900000000001</v>
      </c>
      <c r="P28" s="5">
        <v>685346.71</v>
      </c>
      <c r="Q28" s="5">
        <v>24227.29</v>
      </c>
      <c r="R28" s="5">
        <v>24092.29</v>
      </c>
      <c r="S28" s="5">
        <v>0</v>
      </c>
      <c r="T28" s="5">
        <v>0</v>
      </c>
      <c r="U28" s="5">
        <v>115446.23</v>
      </c>
      <c r="V28" s="6" t="s">
        <v>164</v>
      </c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 x14ac:dyDescent="0.25">
      <c r="A29" s="11"/>
      <c r="B29" s="40">
        <f t="shared" ref="B29:V29" si="1">SUBTOTAL(109,B17:B28)</f>
        <v>0</v>
      </c>
      <c r="C29" s="40">
        <f t="shared" si="1"/>
        <v>0</v>
      </c>
      <c r="D29" s="40">
        <f t="shared" si="1"/>
        <v>0</v>
      </c>
      <c r="E29" s="40">
        <f t="shared" si="1"/>
        <v>0</v>
      </c>
      <c r="F29" s="40">
        <f t="shared" si="1"/>
        <v>0</v>
      </c>
      <c r="G29" s="40">
        <f t="shared" si="1"/>
        <v>0</v>
      </c>
      <c r="H29" s="40">
        <f t="shared" si="1"/>
        <v>194609.03999999998</v>
      </c>
      <c r="I29" s="40">
        <f t="shared" si="1"/>
        <v>0</v>
      </c>
      <c r="J29" s="40">
        <f t="shared" si="1"/>
        <v>0</v>
      </c>
      <c r="K29" s="40">
        <f t="shared" si="1"/>
        <v>221407.22</v>
      </c>
      <c r="L29" s="40">
        <f t="shared" si="1"/>
        <v>1450498.4700000002</v>
      </c>
      <c r="M29" s="40">
        <f t="shared" si="1"/>
        <v>0</v>
      </c>
      <c r="N29" s="40">
        <f t="shared" si="1"/>
        <v>137721.78</v>
      </c>
      <c r="O29" s="40">
        <f t="shared" si="1"/>
        <v>157467.24999999997</v>
      </c>
      <c r="P29" s="40">
        <f t="shared" si="1"/>
        <v>4796126.91</v>
      </c>
      <c r="Q29" s="40">
        <f t="shared" si="1"/>
        <v>156572.33000000002</v>
      </c>
      <c r="R29" s="40">
        <f t="shared" si="1"/>
        <v>227882.8</v>
      </c>
      <c r="S29" s="40">
        <f t="shared" si="1"/>
        <v>0</v>
      </c>
      <c r="T29" s="40">
        <f t="shared" si="1"/>
        <v>0</v>
      </c>
      <c r="U29" s="40">
        <f t="shared" si="1"/>
        <v>1454057.5299999998</v>
      </c>
      <c r="V29" s="40">
        <f t="shared" si="1"/>
        <v>7780590.5500000007</v>
      </c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 x14ac:dyDescent="0.25">
      <c r="A30" s="11" t="s">
        <v>24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9920</v>
      </c>
      <c r="J30" s="5">
        <v>0</v>
      </c>
      <c r="K30" s="5">
        <v>23913.119999999999</v>
      </c>
      <c r="L30" s="5">
        <v>126819.7</v>
      </c>
      <c r="M30" s="5">
        <v>0</v>
      </c>
      <c r="N30" s="5">
        <v>10567.32</v>
      </c>
      <c r="O30" s="5">
        <v>10215.6</v>
      </c>
      <c r="P30" s="5">
        <v>493702.95</v>
      </c>
      <c r="Q30" s="5">
        <v>18673.78</v>
      </c>
      <c r="R30" s="5">
        <v>13218.6</v>
      </c>
      <c r="S30" s="5">
        <v>0</v>
      </c>
      <c r="T30" s="5">
        <v>0</v>
      </c>
      <c r="U30" s="5">
        <v>151368.20000000001</v>
      </c>
      <c r="V30" s="6">
        <v>858399.27</v>
      </c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 x14ac:dyDescent="0.25">
      <c r="A31" s="11" t="s">
        <v>25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203448</v>
      </c>
      <c r="J31" s="5">
        <v>0</v>
      </c>
      <c r="K31" s="5">
        <v>14465.18</v>
      </c>
      <c r="L31" s="5">
        <v>132046.92000000001</v>
      </c>
      <c r="M31" s="5">
        <v>0</v>
      </c>
      <c r="N31" s="5">
        <v>9668.32</v>
      </c>
      <c r="O31" s="5">
        <v>7396.2</v>
      </c>
      <c r="P31" s="5">
        <v>437787.15</v>
      </c>
      <c r="Q31" s="5">
        <v>21000.959999999999</v>
      </c>
      <c r="R31" s="5">
        <v>21728.799999999999</v>
      </c>
      <c r="S31" s="5">
        <v>0</v>
      </c>
      <c r="T31" s="5">
        <v>0</v>
      </c>
      <c r="U31" s="5">
        <v>118209.92</v>
      </c>
      <c r="V31" s="6">
        <v>965751.45</v>
      </c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 x14ac:dyDescent="0.25">
      <c r="A32" s="11" t="s">
        <v>26</v>
      </c>
      <c r="B32" s="5">
        <v>0</v>
      </c>
      <c r="C32" s="5">
        <v>243</v>
      </c>
      <c r="D32" s="5">
        <v>189</v>
      </c>
      <c r="E32" s="5">
        <v>0</v>
      </c>
      <c r="F32" s="5">
        <v>0</v>
      </c>
      <c r="G32" s="5">
        <v>0</v>
      </c>
      <c r="H32" s="5">
        <v>7547.23</v>
      </c>
      <c r="I32" s="5">
        <v>138267</v>
      </c>
      <c r="J32" s="5">
        <v>0</v>
      </c>
      <c r="K32" s="5">
        <v>23198.76</v>
      </c>
      <c r="L32" s="5">
        <v>103746.3</v>
      </c>
      <c r="M32" s="5">
        <v>0</v>
      </c>
      <c r="N32" s="5">
        <v>10570.72</v>
      </c>
      <c r="O32" s="5">
        <v>9079.4500000000007</v>
      </c>
      <c r="P32" s="5">
        <v>658970.43000000005</v>
      </c>
      <c r="Q32" s="5">
        <v>17157.099999999999</v>
      </c>
      <c r="R32" s="5">
        <v>19483.060000000001</v>
      </c>
      <c r="S32" s="5">
        <v>0</v>
      </c>
      <c r="T32" s="5">
        <v>0</v>
      </c>
      <c r="U32" s="5">
        <v>138792.79</v>
      </c>
      <c r="V32" s="6" t="s">
        <v>165</v>
      </c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 x14ac:dyDescent="0.25">
      <c r="A33" s="11" t="s">
        <v>27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231165.6</v>
      </c>
      <c r="J33" s="5">
        <v>0</v>
      </c>
      <c r="K33" s="5">
        <v>24953.97</v>
      </c>
      <c r="L33" s="5">
        <v>128600.81</v>
      </c>
      <c r="M33" s="5">
        <v>0</v>
      </c>
      <c r="N33" s="5">
        <v>9515.0400000000009</v>
      </c>
      <c r="O33" s="5">
        <v>16502.2</v>
      </c>
      <c r="P33" s="5">
        <v>630080.94999999995</v>
      </c>
      <c r="Q33" s="5">
        <v>23748.48</v>
      </c>
      <c r="R33" s="5">
        <v>24945.73</v>
      </c>
      <c r="S33" s="5">
        <v>0</v>
      </c>
      <c r="T33" s="5">
        <v>0</v>
      </c>
      <c r="U33" s="5">
        <v>70607.75</v>
      </c>
      <c r="V33" s="6" t="s">
        <v>166</v>
      </c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 x14ac:dyDescent="0.25">
      <c r="A34" s="11" t="s">
        <v>28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26792.76</v>
      </c>
      <c r="L34" s="5">
        <v>108555.09</v>
      </c>
      <c r="M34" s="5">
        <v>0</v>
      </c>
      <c r="N34" s="5">
        <v>13691.08</v>
      </c>
      <c r="O34" s="5">
        <v>12376.1</v>
      </c>
      <c r="P34" s="5">
        <v>659347.94999999995</v>
      </c>
      <c r="Q34" s="5">
        <v>17015.759999999998</v>
      </c>
      <c r="R34" s="5">
        <v>17183.98</v>
      </c>
      <c r="S34" s="5">
        <v>0</v>
      </c>
      <c r="T34" s="5">
        <v>0</v>
      </c>
      <c r="U34" s="5">
        <v>154693.22</v>
      </c>
      <c r="V34" s="6" t="s">
        <v>167</v>
      </c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 x14ac:dyDescent="0.25">
      <c r="A35" s="11" t="s">
        <v>29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10989.52</v>
      </c>
      <c r="L35" s="5">
        <v>115445.75999999999</v>
      </c>
      <c r="M35" s="5">
        <v>0</v>
      </c>
      <c r="N35" s="5">
        <v>13560.98</v>
      </c>
      <c r="O35" s="5">
        <v>10851.6</v>
      </c>
      <c r="P35" s="5">
        <v>565260.55000000005</v>
      </c>
      <c r="Q35" s="5">
        <v>5288.64</v>
      </c>
      <c r="R35" s="5">
        <v>16745.86</v>
      </c>
      <c r="S35" s="5">
        <v>0</v>
      </c>
      <c r="T35" s="5">
        <v>0</v>
      </c>
      <c r="U35" s="5">
        <v>139860.87</v>
      </c>
      <c r="V35" s="6">
        <v>878003.78</v>
      </c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 x14ac:dyDescent="0.25">
      <c r="A36" s="11" t="s">
        <v>30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29535.32</v>
      </c>
      <c r="L36" s="5">
        <v>137346.07999999999</v>
      </c>
      <c r="M36" s="5">
        <v>0</v>
      </c>
      <c r="N36" s="5">
        <v>9594.9599999999991</v>
      </c>
      <c r="O36" s="5">
        <v>20364.2</v>
      </c>
      <c r="P36" s="5">
        <v>713858.78</v>
      </c>
      <c r="Q36" s="5">
        <v>25758.53</v>
      </c>
      <c r="R36" s="5">
        <v>16179.26</v>
      </c>
      <c r="S36" s="5">
        <v>0</v>
      </c>
      <c r="T36" s="5">
        <v>0</v>
      </c>
      <c r="U36" s="5">
        <v>79224.539999999994</v>
      </c>
      <c r="V36" s="6" t="s">
        <v>168</v>
      </c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 x14ac:dyDescent="0.25">
      <c r="A37" s="11" t="s">
        <v>31</v>
      </c>
      <c r="B37" s="5">
        <v>0</v>
      </c>
      <c r="C37" s="5">
        <v>0</v>
      </c>
      <c r="D37" s="5">
        <v>0</v>
      </c>
      <c r="E37" s="5">
        <v>9505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22630.21</v>
      </c>
      <c r="L37" s="5">
        <v>131812.81</v>
      </c>
      <c r="M37" s="5">
        <v>0</v>
      </c>
      <c r="N37" s="5">
        <v>14943.26</v>
      </c>
      <c r="O37" s="5">
        <v>12508.15</v>
      </c>
      <c r="P37" s="5">
        <v>657091.17000000004</v>
      </c>
      <c r="Q37" s="5">
        <v>9331.66</v>
      </c>
      <c r="R37" s="5">
        <v>19569.36</v>
      </c>
      <c r="S37" s="5">
        <v>0</v>
      </c>
      <c r="T37" s="5">
        <v>0</v>
      </c>
      <c r="U37" s="5">
        <v>167332.9</v>
      </c>
      <c r="V37" s="6" t="s">
        <v>169</v>
      </c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 x14ac:dyDescent="0.25">
      <c r="A38" s="11" t="s">
        <v>32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695.02</v>
      </c>
      <c r="K38" s="5">
        <v>21569.03</v>
      </c>
      <c r="L38" s="5">
        <v>131555.07999999999</v>
      </c>
      <c r="M38" s="5">
        <v>0</v>
      </c>
      <c r="N38" s="5">
        <v>12985.07</v>
      </c>
      <c r="O38" s="5">
        <v>17940.5</v>
      </c>
      <c r="P38" s="5">
        <v>701627.06</v>
      </c>
      <c r="Q38" s="5">
        <v>18209.73</v>
      </c>
      <c r="R38" s="5">
        <v>16983.98</v>
      </c>
      <c r="S38" s="5">
        <v>0</v>
      </c>
      <c r="T38" s="5">
        <v>0</v>
      </c>
      <c r="U38" s="5">
        <v>51685.66</v>
      </c>
      <c r="V38" s="6">
        <v>973251.13</v>
      </c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 x14ac:dyDescent="0.25">
      <c r="A39" s="11" t="s">
        <v>33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67749.14</v>
      </c>
      <c r="L39" s="5">
        <v>131122.67000000001</v>
      </c>
      <c r="M39" s="5">
        <v>0</v>
      </c>
      <c r="N39" s="5">
        <v>12701.82</v>
      </c>
      <c r="O39" s="5">
        <v>14143.45</v>
      </c>
      <c r="P39" s="5">
        <v>706493.48</v>
      </c>
      <c r="Q39" s="5">
        <v>18976.490000000002</v>
      </c>
      <c r="R39" s="5">
        <v>25904.86</v>
      </c>
      <c r="S39" s="5">
        <v>0</v>
      </c>
      <c r="T39" s="5">
        <v>0</v>
      </c>
      <c r="U39" s="5">
        <v>186871.3</v>
      </c>
      <c r="V39" s="6" t="s">
        <v>170</v>
      </c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 x14ac:dyDescent="0.25">
      <c r="A40" s="11" t="s">
        <v>34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50850.3</v>
      </c>
      <c r="I40" s="5">
        <v>0</v>
      </c>
      <c r="J40" s="5">
        <v>0</v>
      </c>
      <c r="K40" s="5">
        <v>22674.95</v>
      </c>
      <c r="L40" s="5">
        <v>120293.56</v>
      </c>
      <c r="M40" s="5">
        <v>0</v>
      </c>
      <c r="N40" s="5">
        <v>9406.44</v>
      </c>
      <c r="O40" s="5">
        <v>15920.55</v>
      </c>
      <c r="P40" s="5">
        <v>665108.59</v>
      </c>
      <c r="Q40" s="5">
        <v>17282</v>
      </c>
      <c r="R40" s="5">
        <v>24100.75</v>
      </c>
      <c r="S40" s="5">
        <v>0</v>
      </c>
      <c r="T40" s="5">
        <v>0</v>
      </c>
      <c r="U40" s="5">
        <v>88650.28</v>
      </c>
      <c r="V40" s="6" t="s">
        <v>171</v>
      </c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 x14ac:dyDescent="0.25">
      <c r="A41" s="11" t="s">
        <v>35</v>
      </c>
      <c r="B41" s="5">
        <v>0</v>
      </c>
      <c r="C41" s="5">
        <v>0</v>
      </c>
      <c r="D41" s="5">
        <v>382.32</v>
      </c>
      <c r="E41" s="5">
        <v>0</v>
      </c>
      <c r="F41" s="5">
        <v>560.71</v>
      </c>
      <c r="G41" s="5">
        <v>0</v>
      </c>
      <c r="H41" s="5">
        <v>631.86</v>
      </c>
      <c r="I41" s="5">
        <v>0</v>
      </c>
      <c r="J41" s="5">
        <v>0</v>
      </c>
      <c r="K41" s="5">
        <v>32440.79</v>
      </c>
      <c r="L41" s="5">
        <v>139960.20000000001</v>
      </c>
      <c r="M41" s="5">
        <v>0</v>
      </c>
      <c r="N41" s="5">
        <v>18303.3</v>
      </c>
      <c r="O41" s="5">
        <v>21458.35</v>
      </c>
      <c r="P41" s="5">
        <v>985430.68</v>
      </c>
      <c r="Q41" s="5">
        <v>47774.83</v>
      </c>
      <c r="R41" s="5">
        <v>28518.09</v>
      </c>
      <c r="S41" s="5">
        <v>0</v>
      </c>
      <c r="T41" s="5">
        <v>0</v>
      </c>
      <c r="U41" s="5">
        <v>228355.46</v>
      </c>
      <c r="V41" s="6" t="s">
        <v>172</v>
      </c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 x14ac:dyDescent="0.25">
      <c r="A42" s="11"/>
      <c r="B42" s="40">
        <f t="shared" ref="B42:V42" si="2">SUBTOTAL(109,B30:B41)</f>
        <v>0</v>
      </c>
      <c r="C42" s="40">
        <f t="shared" si="2"/>
        <v>243</v>
      </c>
      <c r="D42" s="40">
        <f t="shared" si="2"/>
        <v>571.31999999999994</v>
      </c>
      <c r="E42" s="40">
        <f t="shared" si="2"/>
        <v>9505</v>
      </c>
      <c r="F42" s="40">
        <f t="shared" si="2"/>
        <v>560.71</v>
      </c>
      <c r="G42" s="40">
        <f t="shared" si="2"/>
        <v>0</v>
      </c>
      <c r="H42" s="40">
        <f t="shared" si="2"/>
        <v>59029.39</v>
      </c>
      <c r="I42" s="40">
        <f t="shared" si="2"/>
        <v>582800.6</v>
      </c>
      <c r="J42" s="40">
        <f t="shared" si="2"/>
        <v>695.02</v>
      </c>
      <c r="K42" s="40">
        <f t="shared" si="2"/>
        <v>320912.75</v>
      </c>
      <c r="L42" s="40">
        <f t="shared" si="2"/>
        <v>1507304.98</v>
      </c>
      <c r="M42" s="40">
        <f t="shared" si="2"/>
        <v>0</v>
      </c>
      <c r="N42" s="40">
        <f t="shared" si="2"/>
        <v>145508.31</v>
      </c>
      <c r="O42" s="40">
        <f t="shared" si="2"/>
        <v>168756.34999999998</v>
      </c>
      <c r="P42" s="40">
        <f t="shared" si="2"/>
        <v>7874759.7400000002</v>
      </c>
      <c r="Q42" s="40">
        <f t="shared" si="2"/>
        <v>240217.95999999996</v>
      </c>
      <c r="R42" s="40">
        <f t="shared" si="2"/>
        <v>244562.33</v>
      </c>
      <c r="S42" s="40">
        <f t="shared" si="2"/>
        <v>0</v>
      </c>
      <c r="T42" s="40">
        <f t="shared" si="2"/>
        <v>0</v>
      </c>
      <c r="U42" s="40">
        <f t="shared" si="2"/>
        <v>1575652.8900000001</v>
      </c>
      <c r="V42" s="40">
        <f t="shared" si="2"/>
        <v>3675405.63</v>
      </c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 x14ac:dyDescent="0.25">
      <c r="A43" s="11" t="s">
        <v>36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70288.69</v>
      </c>
      <c r="L43" s="5">
        <v>153107.94</v>
      </c>
      <c r="M43" s="5">
        <v>0</v>
      </c>
      <c r="N43" s="5">
        <v>8659.92</v>
      </c>
      <c r="O43" s="5">
        <v>5203.95</v>
      </c>
      <c r="P43" s="5">
        <v>637125.26</v>
      </c>
      <c r="Q43" s="5">
        <v>7523.56</v>
      </c>
      <c r="R43" s="5">
        <v>30727.32</v>
      </c>
      <c r="S43" s="5">
        <v>0</v>
      </c>
      <c r="T43" s="5">
        <v>0</v>
      </c>
      <c r="U43" s="5">
        <v>44332.69</v>
      </c>
      <c r="V43" s="6">
        <v>956969.33</v>
      </c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 x14ac:dyDescent="0.25">
      <c r="A44" s="11" t="s">
        <v>37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163680</v>
      </c>
      <c r="J44" s="5">
        <v>0</v>
      </c>
      <c r="K44" s="5">
        <v>18515.400000000001</v>
      </c>
      <c r="L44" s="5">
        <v>163729.48000000001</v>
      </c>
      <c r="M44" s="5">
        <v>0</v>
      </c>
      <c r="N44" s="5">
        <v>11530.56</v>
      </c>
      <c r="O44" s="5">
        <v>14857.35</v>
      </c>
      <c r="P44" s="5">
        <v>793434.33</v>
      </c>
      <c r="Q44" s="5">
        <v>11248.18</v>
      </c>
      <c r="R44" s="5">
        <v>30750.15</v>
      </c>
      <c r="S44" s="5">
        <v>0</v>
      </c>
      <c r="T44" s="5">
        <v>0</v>
      </c>
      <c r="U44" s="5">
        <v>116671.54</v>
      </c>
      <c r="V44" s="6" t="s">
        <v>173</v>
      </c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 x14ac:dyDescent="0.25">
      <c r="A45" s="11" t="s">
        <v>38</v>
      </c>
      <c r="B45" s="5">
        <v>369.03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20715.2</v>
      </c>
      <c r="I45" s="5">
        <v>160201.79999999999</v>
      </c>
      <c r="J45" s="5">
        <v>0</v>
      </c>
      <c r="K45" s="5">
        <v>35070.050000000003</v>
      </c>
      <c r="L45" s="5">
        <v>159655.10999999999</v>
      </c>
      <c r="M45" s="5">
        <v>0</v>
      </c>
      <c r="N45" s="5">
        <v>10814.76</v>
      </c>
      <c r="O45" s="5">
        <v>20236.400000000001</v>
      </c>
      <c r="P45" s="5">
        <v>947946.77</v>
      </c>
      <c r="Q45" s="5">
        <v>22335.08</v>
      </c>
      <c r="R45" s="5">
        <v>33711.75</v>
      </c>
      <c r="S45" s="5">
        <v>0</v>
      </c>
      <c r="T45" s="5">
        <v>0</v>
      </c>
      <c r="U45" s="5">
        <v>51460.74</v>
      </c>
      <c r="V45" s="6" t="s">
        <v>174</v>
      </c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 x14ac:dyDescent="0.25">
      <c r="A46" s="11" t="s">
        <v>39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139.11000000000001</v>
      </c>
      <c r="I46" s="5">
        <v>0</v>
      </c>
      <c r="J46" s="5">
        <v>0</v>
      </c>
      <c r="K46" s="5">
        <v>23932.85</v>
      </c>
      <c r="L46" s="5">
        <v>194947.1</v>
      </c>
      <c r="M46" s="5">
        <v>0</v>
      </c>
      <c r="N46" s="5">
        <v>12228.44</v>
      </c>
      <c r="O46" s="5">
        <v>16423.900000000001</v>
      </c>
      <c r="P46" s="5">
        <v>658098.6</v>
      </c>
      <c r="Q46" s="5">
        <v>21427.200000000001</v>
      </c>
      <c r="R46" s="5">
        <v>26699.5</v>
      </c>
      <c r="S46" s="5">
        <v>0</v>
      </c>
      <c r="T46" s="5">
        <v>0</v>
      </c>
      <c r="U46" s="5">
        <v>147603.20000000001</v>
      </c>
      <c r="V46" s="6" t="s">
        <v>175</v>
      </c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 x14ac:dyDescent="0.25">
      <c r="A47" s="11" t="s">
        <v>40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27135.84</v>
      </c>
      <c r="L47" s="5">
        <v>193902.24</v>
      </c>
      <c r="M47" s="5">
        <v>0</v>
      </c>
      <c r="N47" s="5">
        <v>14622.76</v>
      </c>
      <c r="O47" s="5">
        <v>15065</v>
      </c>
      <c r="P47" s="5" t="s">
        <v>176</v>
      </c>
      <c r="Q47" s="5">
        <v>15681.12</v>
      </c>
      <c r="R47" s="5">
        <v>29240.86</v>
      </c>
      <c r="S47" s="5">
        <v>0</v>
      </c>
      <c r="T47" s="5">
        <v>0</v>
      </c>
      <c r="U47" s="5">
        <v>189450.12</v>
      </c>
      <c r="V47" s="6" t="s">
        <v>177</v>
      </c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 x14ac:dyDescent="0.25">
      <c r="A48" s="11" t="s">
        <v>41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15657.8</v>
      </c>
      <c r="L48" s="5">
        <v>144844.78</v>
      </c>
      <c r="M48" s="5">
        <v>0</v>
      </c>
      <c r="N48" s="5">
        <v>12703.75</v>
      </c>
      <c r="O48" s="5">
        <v>15243.1</v>
      </c>
      <c r="P48" s="5">
        <v>692805.34</v>
      </c>
      <c r="Q48" s="5">
        <v>11672.64</v>
      </c>
      <c r="R48" s="5">
        <v>17885.95</v>
      </c>
      <c r="S48" s="5">
        <v>0</v>
      </c>
      <c r="T48" s="5">
        <v>0</v>
      </c>
      <c r="U48" s="5">
        <v>201591.67</v>
      </c>
      <c r="V48" s="6" t="s">
        <v>178</v>
      </c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spans="1:48" x14ac:dyDescent="0.25">
      <c r="A49" s="11" t="s">
        <v>42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29748.799999999999</v>
      </c>
      <c r="L49" s="5">
        <v>249947.72</v>
      </c>
      <c r="M49" s="5">
        <v>0</v>
      </c>
      <c r="N49" s="5">
        <v>20723.04</v>
      </c>
      <c r="O49" s="5">
        <v>20049.5</v>
      </c>
      <c r="P49" s="5" t="s">
        <v>179</v>
      </c>
      <c r="Q49" s="5">
        <v>28452.48</v>
      </c>
      <c r="R49" s="5">
        <v>44599</v>
      </c>
      <c r="S49" s="5">
        <v>0</v>
      </c>
      <c r="T49" s="5">
        <v>0</v>
      </c>
      <c r="U49" s="5">
        <v>211176.59</v>
      </c>
      <c r="V49" s="6" t="s">
        <v>180</v>
      </c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48" x14ac:dyDescent="0.25">
      <c r="A50" s="11" t="s">
        <v>43</v>
      </c>
      <c r="B50" s="5">
        <v>1056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29190</v>
      </c>
      <c r="L50" s="5">
        <v>210128.91</v>
      </c>
      <c r="M50" s="5">
        <v>0</v>
      </c>
      <c r="N50" s="5">
        <v>29851.69</v>
      </c>
      <c r="O50" s="5">
        <v>21346.400000000001</v>
      </c>
      <c r="P50" s="5">
        <v>981849.16</v>
      </c>
      <c r="Q50" s="5">
        <v>18468.48</v>
      </c>
      <c r="R50" s="5">
        <v>36260.800000000003</v>
      </c>
      <c r="S50" s="5">
        <v>0</v>
      </c>
      <c r="T50" s="5">
        <v>0</v>
      </c>
      <c r="U50" s="5">
        <v>246881.2</v>
      </c>
      <c r="V50" s="6" t="s">
        <v>181</v>
      </c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1:48" x14ac:dyDescent="0.25">
      <c r="A51" s="11" t="s">
        <v>44</v>
      </c>
      <c r="B51" s="5">
        <v>1120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17134.080000000002</v>
      </c>
      <c r="I51" s="5">
        <v>0</v>
      </c>
      <c r="J51" s="5">
        <v>0</v>
      </c>
      <c r="K51" s="5">
        <v>21830.9</v>
      </c>
      <c r="L51" s="5">
        <v>188465.85</v>
      </c>
      <c r="M51" s="5">
        <v>0</v>
      </c>
      <c r="N51" s="5">
        <v>24191.599999999999</v>
      </c>
      <c r="O51" s="5">
        <v>12956.2</v>
      </c>
      <c r="P51" s="5">
        <v>876142.7</v>
      </c>
      <c r="Q51" s="5">
        <v>31988.639999999999</v>
      </c>
      <c r="R51" s="5">
        <v>24231.13</v>
      </c>
      <c r="S51" s="5">
        <v>0</v>
      </c>
      <c r="T51" s="5">
        <v>0</v>
      </c>
      <c r="U51" s="5">
        <v>259779.28</v>
      </c>
      <c r="V51" s="6" t="s">
        <v>182</v>
      </c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1:48" x14ac:dyDescent="0.25">
      <c r="A52" s="11" t="s">
        <v>45</v>
      </c>
      <c r="B52" s="5">
        <v>1080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24909.7</v>
      </c>
      <c r="L52" s="5">
        <v>198913.6</v>
      </c>
      <c r="M52" s="5">
        <v>0</v>
      </c>
      <c r="N52" s="5">
        <v>27384.73</v>
      </c>
      <c r="O52" s="5">
        <v>14484</v>
      </c>
      <c r="P52" s="5" t="s">
        <v>183</v>
      </c>
      <c r="Q52" s="5">
        <v>14018.16</v>
      </c>
      <c r="R52" s="5">
        <v>32764.49</v>
      </c>
      <c r="S52" s="5">
        <v>0</v>
      </c>
      <c r="T52" s="5">
        <v>0</v>
      </c>
      <c r="U52" s="5">
        <v>117980.46</v>
      </c>
      <c r="V52" s="6" t="s">
        <v>184</v>
      </c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1:48" x14ac:dyDescent="0.25">
      <c r="A53" s="11" t="s">
        <v>46</v>
      </c>
      <c r="B53" s="5">
        <v>1787.79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29127.75</v>
      </c>
      <c r="L53" s="5">
        <v>193487.32</v>
      </c>
      <c r="M53" s="5">
        <v>0</v>
      </c>
      <c r="N53" s="5">
        <v>33515.74</v>
      </c>
      <c r="O53" s="5">
        <v>15384.7</v>
      </c>
      <c r="P53" s="5" t="s">
        <v>185</v>
      </c>
      <c r="Q53" s="5">
        <v>20305.080000000002</v>
      </c>
      <c r="R53" s="5">
        <v>25671.200000000001</v>
      </c>
      <c r="S53" s="5">
        <v>0</v>
      </c>
      <c r="T53" s="5">
        <v>0</v>
      </c>
      <c r="U53" s="5">
        <v>192283.28</v>
      </c>
      <c r="V53" s="6" t="s">
        <v>186</v>
      </c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1:48" x14ac:dyDescent="0.25">
      <c r="A54" s="11" t="s">
        <v>47</v>
      </c>
      <c r="B54" s="5">
        <v>1280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144642.37</v>
      </c>
      <c r="I54" s="5">
        <v>0</v>
      </c>
      <c r="J54" s="5">
        <v>0</v>
      </c>
      <c r="K54" s="5">
        <v>19907.48</v>
      </c>
      <c r="L54" s="5">
        <v>193286.3</v>
      </c>
      <c r="M54" s="5">
        <v>0</v>
      </c>
      <c r="N54" s="5">
        <v>29210</v>
      </c>
      <c r="O54" s="5">
        <v>14532.5</v>
      </c>
      <c r="P54" s="5" t="s">
        <v>187</v>
      </c>
      <c r="Q54" s="5">
        <v>33096.04</v>
      </c>
      <c r="R54" s="5">
        <v>45798.400000000001</v>
      </c>
      <c r="S54" s="5">
        <v>0</v>
      </c>
      <c r="T54" s="5">
        <v>0</v>
      </c>
      <c r="U54" s="5">
        <v>88878.78</v>
      </c>
      <c r="V54" s="6" t="s">
        <v>188</v>
      </c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1:48" x14ac:dyDescent="0.25">
      <c r="A55" s="11"/>
      <c r="B55" s="40">
        <f t="shared" ref="B55:V55" si="3">SUBTOTAL(109,B43:B54)</f>
        <v>6692.82</v>
      </c>
      <c r="C55" s="40">
        <f t="shared" si="3"/>
        <v>0</v>
      </c>
      <c r="D55" s="40">
        <f t="shared" si="3"/>
        <v>0</v>
      </c>
      <c r="E55" s="40">
        <f t="shared" si="3"/>
        <v>0</v>
      </c>
      <c r="F55" s="40">
        <f t="shared" si="3"/>
        <v>0</v>
      </c>
      <c r="G55" s="40">
        <f t="shared" si="3"/>
        <v>0</v>
      </c>
      <c r="H55" s="40">
        <f t="shared" si="3"/>
        <v>182630.76</v>
      </c>
      <c r="I55" s="40">
        <f t="shared" si="3"/>
        <v>323881.8</v>
      </c>
      <c r="J55" s="40">
        <f t="shared" si="3"/>
        <v>0</v>
      </c>
      <c r="K55" s="40">
        <f t="shared" si="3"/>
        <v>345315.25999999995</v>
      </c>
      <c r="L55" s="40">
        <f t="shared" si="3"/>
        <v>2244416.35</v>
      </c>
      <c r="M55" s="40">
        <f t="shared" si="3"/>
        <v>0</v>
      </c>
      <c r="N55" s="40">
        <f t="shared" si="3"/>
        <v>235436.99000000002</v>
      </c>
      <c r="O55" s="40">
        <f t="shared" si="3"/>
        <v>185783.00000000003</v>
      </c>
      <c r="P55" s="40">
        <f t="shared" si="3"/>
        <v>5587402.1600000001</v>
      </c>
      <c r="Q55" s="40">
        <f t="shared" si="3"/>
        <v>236216.66</v>
      </c>
      <c r="R55" s="40">
        <f t="shared" si="3"/>
        <v>378340.55000000005</v>
      </c>
      <c r="S55" s="40">
        <f t="shared" si="3"/>
        <v>0</v>
      </c>
      <c r="T55" s="40">
        <f t="shared" si="3"/>
        <v>0</v>
      </c>
      <c r="U55" s="40">
        <f t="shared" si="3"/>
        <v>1868089.55</v>
      </c>
      <c r="V55" s="40">
        <f t="shared" si="3"/>
        <v>956969.33</v>
      </c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</row>
    <row r="56" spans="1:48" x14ac:dyDescent="0.25">
      <c r="A56" s="11" t="s">
        <v>48</v>
      </c>
      <c r="B56" s="5">
        <v>1440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24273.66</v>
      </c>
      <c r="L56" s="5">
        <v>181574.67</v>
      </c>
      <c r="M56" s="5">
        <v>0</v>
      </c>
      <c r="N56" s="5">
        <v>23981.5</v>
      </c>
      <c r="O56" s="5">
        <v>17168.599999999999</v>
      </c>
      <c r="P56" s="5">
        <v>865420.52</v>
      </c>
      <c r="Q56" s="5">
        <v>17358.84</v>
      </c>
      <c r="R56" s="5">
        <v>13649.6</v>
      </c>
      <c r="S56" s="5">
        <v>0</v>
      </c>
      <c r="T56" s="5">
        <v>0</v>
      </c>
      <c r="U56" s="5">
        <v>84485.7</v>
      </c>
      <c r="V56" s="6" t="s">
        <v>189</v>
      </c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1:48" x14ac:dyDescent="0.25">
      <c r="A57" s="11" t="s">
        <v>49</v>
      </c>
      <c r="B57" s="5">
        <v>1400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22918.06</v>
      </c>
      <c r="L57" s="5">
        <v>235494.49</v>
      </c>
      <c r="M57" s="5">
        <v>0</v>
      </c>
      <c r="N57" s="5">
        <v>29382.89</v>
      </c>
      <c r="O57" s="5">
        <v>7244</v>
      </c>
      <c r="P57" s="5">
        <v>885098.75</v>
      </c>
      <c r="Q57" s="5">
        <v>27837.72</v>
      </c>
      <c r="R57" s="5">
        <v>40604.400000000001</v>
      </c>
      <c r="S57" s="5">
        <v>0</v>
      </c>
      <c r="T57" s="5">
        <v>0</v>
      </c>
      <c r="U57" s="5">
        <v>214928.69</v>
      </c>
      <c r="V57" s="6" t="s">
        <v>190</v>
      </c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</row>
    <row r="58" spans="1:48" x14ac:dyDescent="0.25">
      <c r="A58" s="11" t="s">
        <v>50</v>
      </c>
      <c r="B58" s="5">
        <v>2053.0100000000002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28028.43</v>
      </c>
      <c r="L58" s="5">
        <v>171603.49</v>
      </c>
      <c r="M58" s="5">
        <v>0</v>
      </c>
      <c r="N58" s="5">
        <v>25083.27</v>
      </c>
      <c r="O58" s="5">
        <v>20934</v>
      </c>
      <c r="P58" s="5" t="s">
        <v>191</v>
      </c>
      <c r="Q58" s="5">
        <v>23386.639999999999</v>
      </c>
      <c r="R58" s="5">
        <v>29349.65</v>
      </c>
      <c r="S58" s="5">
        <v>0</v>
      </c>
      <c r="T58" s="5">
        <v>648.54</v>
      </c>
      <c r="U58" s="5">
        <v>123836.2</v>
      </c>
      <c r="V58" s="6" t="s">
        <v>192</v>
      </c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</row>
    <row r="59" spans="1:48" x14ac:dyDescent="0.25">
      <c r="A59" s="11" t="s">
        <v>51</v>
      </c>
      <c r="B59" s="5">
        <v>2220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81490.320000000007</v>
      </c>
      <c r="J59" s="5">
        <v>0</v>
      </c>
      <c r="K59" s="5">
        <v>28310.58</v>
      </c>
      <c r="L59" s="5">
        <v>262592.59999999998</v>
      </c>
      <c r="M59" s="5">
        <v>0</v>
      </c>
      <c r="N59" s="5">
        <v>33573.51</v>
      </c>
      <c r="O59" s="5">
        <v>18417</v>
      </c>
      <c r="P59" s="5" t="s">
        <v>193</v>
      </c>
      <c r="Q59" s="5">
        <v>17704.32</v>
      </c>
      <c r="R59" s="5">
        <v>29658.45</v>
      </c>
      <c r="S59" s="5">
        <v>0</v>
      </c>
      <c r="T59" s="5">
        <v>0</v>
      </c>
      <c r="U59" s="5">
        <v>238159.98</v>
      </c>
      <c r="V59" s="6" t="s">
        <v>194</v>
      </c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</row>
    <row r="60" spans="1:48" x14ac:dyDescent="0.25">
      <c r="A60" s="11" t="s">
        <v>52</v>
      </c>
      <c r="B60" s="5">
        <v>2489.7399999999998</v>
      </c>
      <c r="C60" s="5">
        <v>125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27609.7</v>
      </c>
      <c r="L60" s="5">
        <v>250170.98</v>
      </c>
      <c r="M60" s="5">
        <v>0</v>
      </c>
      <c r="N60" s="5">
        <v>38406.58</v>
      </c>
      <c r="O60" s="5">
        <v>17510.099999999999</v>
      </c>
      <c r="P60" s="5" t="s">
        <v>195</v>
      </c>
      <c r="Q60" s="5">
        <v>27528.48</v>
      </c>
      <c r="R60" s="5">
        <v>39709.1</v>
      </c>
      <c r="S60" s="5">
        <v>0</v>
      </c>
      <c r="T60" s="5">
        <v>0</v>
      </c>
      <c r="U60" s="5">
        <v>211869.29</v>
      </c>
      <c r="V60" s="6" t="s">
        <v>196</v>
      </c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</row>
    <row r="61" spans="1:48" x14ac:dyDescent="0.25">
      <c r="A61" s="11" t="s">
        <v>53</v>
      </c>
      <c r="B61" s="5">
        <v>1725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29926.82</v>
      </c>
      <c r="L61" s="5">
        <v>214477.44</v>
      </c>
      <c r="M61" s="5">
        <v>0</v>
      </c>
      <c r="N61" s="5">
        <v>35532.32</v>
      </c>
      <c r="O61" s="5">
        <v>12760.5</v>
      </c>
      <c r="P61" s="5" t="s">
        <v>197</v>
      </c>
      <c r="Q61" s="5">
        <v>21973.919999999998</v>
      </c>
      <c r="R61" s="5">
        <v>23446.65</v>
      </c>
      <c r="S61" s="5">
        <v>0</v>
      </c>
      <c r="T61" s="5">
        <v>0</v>
      </c>
      <c r="U61" s="5">
        <v>81102.179999999993</v>
      </c>
      <c r="V61" s="6" t="s">
        <v>198</v>
      </c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</row>
    <row r="62" spans="1:48" x14ac:dyDescent="0.25">
      <c r="A62" s="11" t="s">
        <v>54</v>
      </c>
      <c r="B62" s="5">
        <v>2105</v>
      </c>
      <c r="C62" s="5">
        <v>694.69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40088.25</v>
      </c>
      <c r="L62" s="5">
        <v>279569.09999999998</v>
      </c>
      <c r="M62" s="5">
        <v>49.65</v>
      </c>
      <c r="N62" s="5">
        <v>43157.440000000002</v>
      </c>
      <c r="O62" s="5">
        <v>14246.95</v>
      </c>
      <c r="P62" s="5" t="s">
        <v>199</v>
      </c>
      <c r="Q62" s="5">
        <v>12.04</v>
      </c>
      <c r="R62" s="5">
        <v>34759.85</v>
      </c>
      <c r="S62" s="5">
        <v>0</v>
      </c>
      <c r="T62" s="5">
        <v>0</v>
      </c>
      <c r="U62" s="5">
        <v>217323.96</v>
      </c>
      <c r="V62" s="6" t="s">
        <v>200</v>
      </c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</row>
    <row r="63" spans="1:48" x14ac:dyDescent="0.25">
      <c r="A63" s="11" t="s">
        <v>55</v>
      </c>
      <c r="B63" s="5">
        <v>1325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26560.68</v>
      </c>
      <c r="L63" s="5">
        <v>296156.84000000003</v>
      </c>
      <c r="M63" s="5">
        <v>0</v>
      </c>
      <c r="N63" s="5">
        <v>42858.79</v>
      </c>
      <c r="O63" s="5">
        <v>7323.1</v>
      </c>
      <c r="P63" s="5" t="s">
        <v>201</v>
      </c>
      <c r="Q63" s="5">
        <v>23703.84</v>
      </c>
      <c r="R63" s="5">
        <v>29476.85</v>
      </c>
      <c r="S63" s="5">
        <v>0</v>
      </c>
      <c r="T63" s="5">
        <v>0</v>
      </c>
      <c r="U63" s="5">
        <v>263217.02</v>
      </c>
      <c r="V63" s="6" t="s">
        <v>202</v>
      </c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</row>
    <row r="64" spans="1:48" x14ac:dyDescent="0.25">
      <c r="A64" s="11" t="s">
        <v>56</v>
      </c>
      <c r="B64" s="5">
        <v>1075</v>
      </c>
      <c r="C64" s="5">
        <v>0</v>
      </c>
      <c r="D64" s="5">
        <v>0</v>
      </c>
      <c r="E64" s="5">
        <v>21255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86196.800000000003</v>
      </c>
      <c r="L64" s="5">
        <v>233106.26</v>
      </c>
      <c r="M64" s="5">
        <v>0</v>
      </c>
      <c r="N64" s="5">
        <v>36664.959999999999</v>
      </c>
      <c r="O64" s="5">
        <v>8257.9</v>
      </c>
      <c r="P64" s="5" t="s">
        <v>203</v>
      </c>
      <c r="Q64" s="5">
        <v>4808.16</v>
      </c>
      <c r="R64" s="5">
        <v>30842.799999999999</v>
      </c>
      <c r="S64" s="5">
        <v>0</v>
      </c>
      <c r="T64" s="5">
        <v>0</v>
      </c>
      <c r="U64" s="5">
        <v>99435.58</v>
      </c>
      <c r="V64" s="6" t="s">
        <v>204</v>
      </c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</row>
    <row r="65" spans="1:48" x14ac:dyDescent="0.25">
      <c r="A65" s="11" t="s">
        <v>57</v>
      </c>
      <c r="B65" s="5">
        <v>778.8</v>
      </c>
      <c r="C65" s="5">
        <v>0</v>
      </c>
      <c r="D65" s="5">
        <v>0</v>
      </c>
      <c r="E65" s="5">
        <v>0</v>
      </c>
      <c r="F65" s="5">
        <v>75</v>
      </c>
      <c r="G65" s="5">
        <v>0</v>
      </c>
      <c r="H65" s="5">
        <v>0</v>
      </c>
      <c r="I65" s="5">
        <v>0</v>
      </c>
      <c r="J65" s="5">
        <v>53.2</v>
      </c>
      <c r="K65" s="5">
        <v>83967.46</v>
      </c>
      <c r="L65" s="5">
        <v>269653.82</v>
      </c>
      <c r="M65" s="5">
        <v>81.599999999999994</v>
      </c>
      <c r="N65" s="5">
        <v>32715.439999999999</v>
      </c>
      <c r="O65" s="5">
        <v>13766.1</v>
      </c>
      <c r="P65" s="5" t="s">
        <v>205</v>
      </c>
      <c r="Q65" s="5">
        <v>5520.06</v>
      </c>
      <c r="R65" s="5">
        <v>34133.4</v>
      </c>
      <c r="S65" s="5">
        <v>0</v>
      </c>
      <c r="T65" s="5">
        <v>0</v>
      </c>
      <c r="U65" s="5">
        <v>246704.74</v>
      </c>
      <c r="V65" s="6" t="s">
        <v>206</v>
      </c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</row>
    <row r="66" spans="1:48" x14ac:dyDescent="0.25">
      <c r="A66" s="11" t="s">
        <v>58</v>
      </c>
      <c r="B66" s="5">
        <v>600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14242.4</v>
      </c>
      <c r="J66" s="5">
        <v>0</v>
      </c>
      <c r="K66" s="5">
        <v>94305.32</v>
      </c>
      <c r="L66" s="5">
        <v>244526.87</v>
      </c>
      <c r="M66" s="5">
        <v>0</v>
      </c>
      <c r="N66" s="5">
        <v>31605.73</v>
      </c>
      <c r="O66" s="5">
        <v>10957.3</v>
      </c>
      <c r="P66" s="5" t="s">
        <v>207</v>
      </c>
      <c r="Q66" s="5">
        <v>10069.92</v>
      </c>
      <c r="R66" s="5">
        <v>40980.9</v>
      </c>
      <c r="S66" s="5">
        <v>0</v>
      </c>
      <c r="T66" s="5">
        <v>0</v>
      </c>
      <c r="U66" s="5">
        <v>306165.51</v>
      </c>
      <c r="V66" s="6" t="s">
        <v>208</v>
      </c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</row>
    <row r="67" spans="1:48" x14ac:dyDescent="0.25">
      <c r="A67" s="11" t="s">
        <v>59</v>
      </c>
      <c r="B67" s="5">
        <v>550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103216.6</v>
      </c>
      <c r="L67" s="5">
        <v>277740.03999999998</v>
      </c>
      <c r="M67" s="5">
        <v>0</v>
      </c>
      <c r="N67" s="5">
        <v>34208.46</v>
      </c>
      <c r="O67" s="5">
        <v>18404.7</v>
      </c>
      <c r="P67" s="5" t="s">
        <v>209</v>
      </c>
      <c r="Q67" s="5">
        <v>11044.08</v>
      </c>
      <c r="R67" s="5">
        <v>46030.25</v>
      </c>
      <c r="S67" s="5">
        <v>0</v>
      </c>
      <c r="T67" s="5">
        <v>0</v>
      </c>
      <c r="U67" s="5">
        <v>267560.65999999997</v>
      </c>
      <c r="V67" s="6" t="s">
        <v>210</v>
      </c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</row>
    <row r="68" spans="1:48" x14ac:dyDescent="0.25">
      <c r="A68" s="11"/>
      <c r="B68" s="40">
        <f t="shared" ref="B68:V68" si="4">SUBTOTAL(109,B56:B67)</f>
        <v>17761.55</v>
      </c>
      <c r="C68" s="40">
        <f t="shared" si="4"/>
        <v>819.69</v>
      </c>
      <c r="D68" s="40">
        <f t="shared" si="4"/>
        <v>0</v>
      </c>
      <c r="E68" s="40">
        <f t="shared" si="4"/>
        <v>21255</v>
      </c>
      <c r="F68" s="40">
        <f t="shared" si="4"/>
        <v>75</v>
      </c>
      <c r="G68" s="40">
        <f t="shared" si="4"/>
        <v>0</v>
      </c>
      <c r="H68" s="40">
        <f t="shared" si="4"/>
        <v>0</v>
      </c>
      <c r="I68" s="40">
        <f t="shared" si="4"/>
        <v>95732.72</v>
      </c>
      <c r="J68" s="40">
        <f t="shared" si="4"/>
        <v>53.2</v>
      </c>
      <c r="K68" s="40">
        <f t="shared" si="4"/>
        <v>595402.36</v>
      </c>
      <c r="L68" s="40">
        <f t="shared" si="4"/>
        <v>2916666.6</v>
      </c>
      <c r="M68" s="40">
        <f t="shared" si="4"/>
        <v>131.25</v>
      </c>
      <c r="N68" s="40">
        <f t="shared" si="4"/>
        <v>407170.89</v>
      </c>
      <c r="O68" s="40">
        <f t="shared" si="4"/>
        <v>166990.25</v>
      </c>
      <c r="P68" s="40">
        <f t="shared" si="4"/>
        <v>1750519.27</v>
      </c>
      <c r="Q68" s="40">
        <f t="shared" si="4"/>
        <v>190948.02</v>
      </c>
      <c r="R68" s="40">
        <f t="shared" si="4"/>
        <v>392641.9</v>
      </c>
      <c r="S68" s="40">
        <f t="shared" si="4"/>
        <v>0</v>
      </c>
      <c r="T68" s="40">
        <f t="shared" si="4"/>
        <v>648.54</v>
      </c>
      <c r="U68" s="40">
        <f t="shared" si="4"/>
        <v>2354789.5100000002</v>
      </c>
      <c r="V68" s="40">
        <f t="shared" si="4"/>
        <v>0</v>
      </c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</row>
    <row r="69" spans="1:48" x14ac:dyDescent="0.25">
      <c r="A69" s="11" t="s">
        <v>60</v>
      </c>
      <c r="B69" s="5">
        <v>225</v>
      </c>
      <c r="C69" s="5">
        <v>50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78709.36</v>
      </c>
      <c r="L69" s="5">
        <v>209570.88</v>
      </c>
      <c r="M69" s="5">
        <v>0</v>
      </c>
      <c r="N69" s="5">
        <v>21372.54</v>
      </c>
      <c r="O69" s="5">
        <v>7026.9</v>
      </c>
      <c r="P69" s="5">
        <v>745328.99</v>
      </c>
      <c r="Q69" s="5">
        <v>2427.08</v>
      </c>
      <c r="R69" s="5">
        <v>20535.849999999999</v>
      </c>
      <c r="S69" s="5">
        <v>0</v>
      </c>
      <c r="T69" s="5">
        <v>0</v>
      </c>
      <c r="U69" s="5">
        <v>184688.81</v>
      </c>
      <c r="V69" s="6" t="s">
        <v>211</v>
      </c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</row>
    <row r="70" spans="1:48" x14ac:dyDescent="0.25">
      <c r="A70" s="11" t="s">
        <v>61</v>
      </c>
      <c r="B70" s="5">
        <v>710</v>
      </c>
      <c r="C70" s="5">
        <v>56.25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86078.94</v>
      </c>
      <c r="L70" s="5">
        <v>338268.24</v>
      </c>
      <c r="M70" s="5">
        <v>0</v>
      </c>
      <c r="N70" s="5">
        <v>28591.119999999999</v>
      </c>
      <c r="O70" s="5">
        <v>5878.9</v>
      </c>
      <c r="P70" s="5" t="s">
        <v>212</v>
      </c>
      <c r="Q70" s="5">
        <v>0</v>
      </c>
      <c r="R70" s="5">
        <v>27373.9</v>
      </c>
      <c r="S70" s="5">
        <v>0</v>
      </c>
      <c r="T70" s="5">
        <v>0</v>
      </c>
      <c r="U70" s="5">
        <v>169813.57</v>
      </c>
      <c r="V70" s="6" t="s">
        <v>213</v>
      </c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</row>
    <row r="71" spans="1:48" x14ac:dyDescent="0.25">
      <c r="A71" s="11" t="s">
        <v>62</v>
      </c>
      <c r="B71" s="5">
        <v>1045</v>
      </c>
      <c r="C71" s="5">
        <v>115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148039.18</v>
      </c>
      <c r="L71" s="5">
        <v>233002.91</v>
      </c>
      <c r="M71" s="5">
        <v>0</v>
      </c>
      <c r="N71" s="5">
        <v>32698.2</v>
      </c>
      <c r="O71" s="5">
        <v>10464.1</v>
      </c>
      <c r="P71" s="5">
        <v>830009.4</v>
      </c>
      <c r="Q71" s="5">
        <v>10307.52</v>
      </c>
      <c r="R71" s="5">
        <v>35738.449999999997</v>
      </c>
      <c r="S71" s="5">
        <v>0</v>
      </c>
      <c r="T71" s="5">
        <v>0</v>
      </c>
      <c r="U71" s="5">
        <v>236742.69</v>
      </c>
      <c r="V71" s="6" t="s">
        <v>214</v>
      </c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</row>
    <row r="72" spans="1:48" x14ac:dyDescent="0.25">
      <c r="A72" s="11" t="s">
        <v>63</v>
      </c>
      <c r="B72" s="5">
        <v>1371.56</v>
      </c>
      <c r="C72" s="5">
        <v>243.75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435</v>
      </c>
      <c r="K72" s="5">
        <v>97123.46</v>
      </c>
      <c r="L72" s="5">
        <v>334352.53999999998</v>
      </c>
      <c r="M72" s="5">
        <v>0</v>
      </c>
      <c r="N72" s="5">
        <v>29671.58</v>
      </c>
      <c r="O72" s="5">
        <v>11243.1</v>
      </c>
      <c r="P72" s="5" t="s">
        <v>215</v>
      </c>
      <c r="Q72" s="5">
        <v>9236.68</v>
      </c>
      <c r="R72" s="5">
        <v>39058.339999999997</v>
      </c>
      <c r="S72" s="5">
        <v>0</v>
      </c>
      <c r="T72" s="5">
        <v>0</v>
      </c>
      <c r="U72" s="5">
        <v>149215.01999999999</v>
      </c>
      <c r="V72" s="6" t="s">
        <v>216</v>
      </c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</row>
    <row r="73" spans="1:48" x14ac:dyDescent="0.25">
      <c r="A73" s="11" t="s">
        <v>64</v>
      </c>
      <c r="B73" s="5">
        <v>662.5</v>
      </c>
      <c r="C73" s="5">
        <v>262.5</v>
      </c>
      <c r="D73" s="5">
        <v>0</v>
      </c>
      <c r="E73" s="5">
        <v>20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48063.66</v>
      </c>
      <c r="L73" s="5">
        <v>397076.54</v>
      </c>
      <c r="M73" s="5">
        <v>0</v>
      </c>
      <c r="N73" s="5">
        <v>24640.14</v>
      </c>
      <c r="O73" s="5">
        <v>17564.25</v>
      </c>
      <c r="P73" s="5" t="s">
        <v>217</v>
      </c>
      <c r="Q73" s="5">
        <v>79.2</v>
      </c>
      <c r="R73" s="5">
        <v>44217.64</v>
      </c>
      <c r="S73" s="5">
        <v>0</v>
      </c>
      <c r="T73" s="5">
        <v>0</v>
      </c>
      <c r="U73" s="5">
        <v>310217.55</v>
      </c>
      <c r="V73" s="6" t="s">
        <v>218</v>
      </c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</row>
    <row r="74" spans="1:48" x14ac:dyDescent="0.25">
      <c r="A74" s="11" t="s">
        <v>65</v>
      </c>
      <c r="B74" s="5">
        <v>882.5</v>
      </c>
      <c r="C74" s="5">
        <v>252.5</v>
      </c>
      <c r="D74" s="5">
        <v>772.4</v>
      </c>
      <c r="E74" s="5">
        <v>3934.55</v>
      </c>
      <c r="F74" s="5">
        <v>108.5</v>
      </c>
      <c r="G74" s="5">
        <v>0</v>
      </c>
      <c r="H74" s="5">
        <v>0</v>
      </c>
      <c r="I74" s="5">
        <v>0</v>
      </c>
      <c r="J74" s="5">
        <v>0</v>
      </c>
      <c r="K74" s="5">
        <v>72276.2</v>
      </c>
      <c r="L74" s="5">
        <v>283530.76</v>
      </c>
      <c r="M74" s="5">
        <v>0</v>
      </c>
      <c r="N74" s="5">
        <v>38816.120000000003</v>
      </c>
      <c r="O74" s="5">
        <v>16547.45</v>
      </c>
      <c r="P74" s="5" t="s">
        <v>219</v>
      </c>
      <c r="Q74" s="5">
        <v>6970.49</v>
      </c>
      <c r="R74" s="5">
        <v>46859.69</v>
      </c>
      <c r="S74" s="5">
        <v>0</v>
      </c>
      <c r="T74" s="5">
        <v>0</v>
      </c>
      <c r="U74" s="5">
        <v>233999.16</v>
      </c>
      <c r="V74" s="6" t="s">
        <v>220</v>
      </c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</row>
    <row r="75" spans="1:48" x14ac:dyDescent="0.25">
      <c r="A75" s="11" t="s">
        <v>66</v>
      </c>
      <c r="B75" s="5">
        <v>1840</v>
      </c>
      <c r="C75" s="5">
        <v>385</v>
      </c>
      <c r="D75" s="5">
        <v>0</v>
      </c>
      <c r="E75" s="5">
        <v>15750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70891.34</v>
      </c>
      <c r="L75" s="5">
        <v>317865.8</v>
      </c>
      <c r="M75" s="5">
        <v>2443.4499999999998</v>
      </c>
      <c r="N75" s="5">
        <v>23368.27</v>
      </c>
      <c r="O75" s="5">
        <v>11164.9</v>
      </c>
      <c r="P75" s="5" t="s">
        <v>221</v>
      </c>
      <c r="Q75" s="5">
        <v>8975.86</v>
      </c>
      <c r="R75" s="5">
        <v>33470.9</v>
      </c>
      <c r="S75" s="5">
        <v>0</v>
      </c>
      <c r="T75" s="5">
        <v>0</v>
      </c>
      <c r="U75" s="5">
        <v>272088.19</v>
      </c>
      <c r="V75" s="6" t="s">
        <v>222</v>
      </c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</row>
    <row r="76" spans="1:48" x14ac:dyDescent="0.25">
      <c r="A76" s="11" t="s">
        <v>67</v>
      </c>
      <c r="B76" s="5">
        <v>1463.75</v>
      </c>
      <c r="C76" s="5">
        <v>335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173466.12</v>
      </c>
      <c r="L76" s="5">
        <v>371314.78</v>
      </c>
      <c r="M76" s="5">
        <v>7166.66</v>
      </c>
      <c r="N76" s="5">
        <v>31752.04</v>
      </c>
      <c r="O76" s="5">
        <v>17844.599999999999</v>
      </c>
      <c r="P76" s="5">
        <v>993845.56</v>
      </c>
      <c r="Q76" s="5">
        <v>6175.72</v>
      </c>
      <c r="R76" s="5">
        <v>40903.620000000003</v>
      </c>
      <c r="S76" s="5">
        <v>0</v>
      </c>
      <c r="T76" s="5">
        <v>0</v>
      </c>
      <c r="U76" s="5">
        <v>246790.63</v>
      </c>
      <c r="V76" s="6" t="s">
        <v>223</v>
      </c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</row>
    <row r="77" spans="1:48" x14ac:dyDescent="0.25">
      <c r="A77" s="11" t="s">
        <v>68</v>
      </c>
      <c r="B77" s="5">
        <v>1180</v>
      </c>
      <c r="C77" s="5">
        <v>433</v>
      </c>
      <c r="D77" s="5">
        <v>0</v>
      </c>
      <c r="E77" s="5">
        <v>26060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39053.199999999997</v>
      </c>
      <c r="L77" s="5">
        <v>317503.34000000003</v>
      </c>
      <c r="M77" s="5">
        <v>6375.83</v>
      </c>
      <c r="N77" s="5">
        <v>33541.620000000003</v>
      </c>
      <c r="O77" s="5">
        <v>13315.5</v>
      </c>
      <c r="P77" s="5">
        <v>988333.71</v>
      </c>
      <c r="Q77" s="5">
        <v>9048.9599999999991</v>
      </c>
      <c r="R77" s="5">
        <v>43026.36</v>
      </c>
      <c r="S77" s="5">
        <v>0</v>
      </c>
      <c r="T77" s="5">
        <v>0</v>
      </c>
      <c r="U77" s="5">
        <v>155976.51</v>
      </c>
      <c r="V77" s="6" t="s">
        <v>224</v>
      </c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</row>
    <row r="78" spans="1:48" x14ac:dyDescent="0.25">
      <c r="A78" s="11" t="s">
        <v>69</v>
      </c>
      <c r="B78" s="5">
        <v>1407.5</v>
      </c>
      <c r="C78" s="5">
        <v>662.5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100444.72</v>
      </c>
      <c r="L78" s="5">
        <v>299484.81</v>
      </c>
      <c r="M78" s="5">
        <v>7190.66</v>
      </c>
      <c r="N78" s="5">
        <v>38401.89</v>
      </c>
      <c r="O78" s="5">
        <v>27818.15</v>
      </c>
      <c r="P78" s="5">
        <v>996639.99</v>
      </c>
      <c r="Q78" s="5">
        <v>11589.12</v>
      </c>
      <c r="R78" s="5">
        <v>43375.16</v>
      </c>
      <c r="S78" s="5">
        <v>0</v>
      </c>
      <c r="T78" s="5">
        <v>0</v>
      </c>
      <c r="U78" s="5">
        <v>263110.38</v>
      </c>
      <c r="V78" s="10">
        <v>1790124.88</v>
      </c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</row>
    <row r="79" spans="1:48" x14ac:dyDescent="0.25">
      <c r="A79" s="11" t="s">
        <v>70</v>
      </c>
      <c r="B79" s="5">
        <v>1418.5</v>
      </c>
      <c r="C79" s="16">
        <v>918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47349.02</v>
      </c>
      <c r="L79" s="5">
        <v>265554.21000000002</v>
      </c>
      <c r="M79" s="5">
        <v>6423.84</v>
      </c>
      <c r="N79" s="5">
        <v>43285.66</v>
      </c>
      <c r="O79" s="5">
        <v>15704.1</v>
      </c>
      <c r="P79" s="5">
        <v>1077638.3700000001</v>
      </c>
      <c r="Q79" s="5">
        <v>6009.84</v>
      </c>
      <c r="R79" s="5">
        <v>58683.38</v>
      </c>
      <c r="S79" s="5">
        <v>0</v>
      </c>
      <c r="T79" s="5">
        <v>0</v>
      </c>
      <c r="U79" s="5">
        <v>375422.21</v>
      </c>
      <c r="V79" s="10">
        <v>1898407.13</v>
      </c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</row>
    <row r="80" spans="1:48" x14ac:dyDescent="0.25">
      <c r="A80" s="11" t="s">
        <v>71</v>
      </c>
      <c r="B80" s="5">
        <v>1358.75</v>
      </c>
      <c r="C80" s="16">
        <v>522.5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4085</v>
      </c>
      <c r="J80" s="5">
        <v>0</v>
      </c>
      <c r="K80" s="5">
        <v>57185.36</v>
      </c>
      <c r="L80" s="5">
        <v>352931.14</v>
      </c>
      <c r="M80" s="5">
        <v>10485.66</v>
      </c>
      <c r="N80" s="5">
        <v>36773.120000000003</v>
      </c>
      <c r="O80" s="5">
        <v>21348.25</v>
      </c>
      <c r="P80" s="5">
        <v>1468592.83</v>
      </c>
      <c r="Q80" s="5">
        <v>16374.96</v>
      </c>
      <c r="R80" s="5">
        <v>63519.74</v>
      </c>
      <c r="S80" s="5">
        <v>0</v>
      </c>
      <c r="T80" s="5">
        <v>48.74</v>
      </c>
      <c r="U80" s="5">
        <v>316303.90999999997</v>
      </c>
      <c r="V80" s="10">
        <v>2349529.96</v>
      </c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</row>
    <row r="81" spans="1:48" x14ac:dyDescent="0.25">
      <c r="A81" s="11"/>
      <c r="B81" s="40">
        <f t="shared" ref="B81:V81" si="5">SUBTOTAL(109,B69:B80)</f>
        <v>13565.06</v>
      </c>
      <c r="C81" s="40">
        <f t="shared" si="5"/>
        <v>4236</v>
      </c>
      <c r="D81" s="40">
        <f t="shared" si="5"/>
        <v>772.4</v>
      </c>
      <c r="E81" s="40">
        <f t="shared" si="5"/>
        <v>45764.55</v>
      </c>
      <c r="F81" s="40">
        <f t="shared" si="5"/>
        <v>108.5</v>
      </c>
      <c r="G81" s="40">
        <f t="shared" si="5"/>
        <v>0</v>
      </c>
      <c r="H81" s="40">
        <f t="shared" si="5"/>
        <v>0</v>
      </c>
      <c r="I81" s="40">
        <f t="shared" si="5"/>
        <v>4085</v>
      </c>
      <c r="J81" s="40">
        <f t="shared" si="5"/>
        <v>435</v>
      </c>
      <c r="K81" s="40">
        <f t="shared" si="5"/>
        <v>1018680.5599999998</v>
      </c>
      <c r="L81" s="40">
        <f t="shared" si="5"/>
        <v>3720455.95</v>
      </c>
      <c r="M81" s="40">
        <f t="shared" si="5"/>
        <v>40086.1</v>
      </c>
      <c r="N81" s="40">
        <f t="shared" si="5"/>
        <v>382912.30000000005</v>
      </c>
      <c r="O81" s="40">
        <f t="shared" si="5"/>
        <v>175920.19999999998</v>
      </c>
      <c r="P81" s="40">
        <f t="shared" si="5"/>
        <v>7100388.8500000006</v>
      </c>
      <c r="Q81" s="40">
        <f t="shared" si="5"/>
        <v>87195.43</v>
      </c>
      <c r="R81" s="40">
        <f t="shared" si="5"/>
        <v>496763.03</v>
      </c>
      <c r="S81" s="40">
        <f t="shared" si="5"/>
        <v>0</v>
      </c>
      <c r="T81" s="40">
        <f t="shared" si="5"/>
        <v>48.74</v>
      </c>
      <c r="U81" s="40">
        <f t="shared" si="5"/>
        <v>2914368.6300000004</v>
      </c>
      <c r="V81" s="40">
        <f t="shared" si="5"/>
        <v>6038061.9699999997</v>
      </c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</row>
    <row r="82" spans="1:48" x14ac:dyDescent="0.25">
      <c r="A82" s="11" t="s">
        <v>244</v>
      </c>
      <c r="B82" s="5">
        <v>1422.5</v>
      </c>
      <c r="C82" s="5" t="s">
        <v>245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40632.26</v>
      </c>
      <c r="L82" s="5">
        <v>275587.96999999997</v>
      </c>
      <c r="M82" s="5">
        <v>5875.14</v>
      </c>
      <c r="N82" s="5">
        <v>16408.97</v>
      </c>
      <c r="O82" s="5">
        <v>7315</v>
      </c>
      <c r="P82" s="5">
        <v>934094.43</v>
      </c>
      <c r="Q82" s="5">
        <v>9150.84</v>
      </c>
      <c r="R82" s="5">
        <v>26981.54</v>
      </c>
      <c r="S82" s="5">
        <v>0</v>
      </c>
      <c r="T82" s="5">
        <v>0</v>
      </c>
      <c r="U82" s="5">
        <v>182818.89</v>
      </c>
      <c r="V82" s="6">
        <v>1500942.04</v>
      </c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</row>
    <row r="83" spans="1:48" x14ac:dyDescent="0.25">
      <c r="A83" s="11" t="s">
        <v>246</v>
      </c>
      <c r="B83" s="5">
        <v>1663.75</v>
      </c>
      <c r="C83" s="5">
        <v>1121.0999999999999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251.88</v>
      </c>
      <c r="K83" s="5">
        <v>39439.74</v>
      </c>
      <c r="L83" s="5">
        <v>354318.17</v>
      </c>
      <c r="M83" s="5">
        <v>5948.54</v>
      </c>
      <c r="N83" s="5">
        <v>47159.23</v>
      </c>
      <c r="O83" s="5">
        <v>8307.6</v>
      </c>
      <c r="P83" s="5">
        <v>918569.77</v>
      </c>
      <c r="Q83" s="5">
        <v>1587.6</v>
      </c>
      <c r="R83" s="5">
        <v>31931.79</v>
      </c>
      <c r="S83" s="5">
        <v>0</v>
      </c>
      <c r="T83" s="5">
        <v>0</v>
      </c>
      <c r="U83" s="5">
        <v>248908.96</v>
      </c>
      <c r="V83" s="6">
        <v>1659208.13</v>
      </c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</row>
    <row r="84" spans="1:48" x14ac:dyDescent="0.25">
      <c r="A84" s="11" t="s">
        <v>250</v>
      </c>
      <c r="B84" s="5">
        <v>2154.11</v>
      </c>
      <c r="C84" s="5">
        <v>542.5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60911.88</v>
      </c>
      <c r="L84" s="5">
        <v>398442.85</v>
      </c>
      <c r="M84" s="5">
        <v>11070.19</v>
      </c>
      <c r="N84" s="5">
        <v>29134.65</v>
      </c>
      <c r="O84" s="5">
        <v>18442.099999999999</v>
      </c>
      <c r="P84" s="5">
        <v>1100077.6100000001</v>
      </c>
      <c r="Q84" s="5">
        <v>40.44</v>
      </c>
      <c r="R84" s="5">
        <v>76485.47</v>
      </c>
      <c r="S84" s="5">
        <v>0</v>
      </c>
      <c r="T84" s="5">
        <v>0</v>
      </c>
      <c r="U84" s="5">
        <v>415196.79</v>
      </c>
      <c r="V84" s="6">
        <v>2112498.59</v>
      </c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</row>
    <row r="85" spans="1:48" x14ac:dyDescent="0.25">
      <c r="A85" s="11" t="s">
        <v>254</v>
      </c>
      <c r="B85" s="5">
        <v>2092.5</v>
      </c>
      <c r="C85" s="5">
        <v>772.5</v>
      </c>
      <c r="D85" s="5" t="s">
        <v>256</v>
      </c>
      <c r="E85" s="16">
        <v>86.25</v>
      </c>
      <c r="F85" s="5">
        <v>0</v>
      </c>
      <c r="G85" s="5">
        <v>0</v>
      </c>
      <c r="H85" s="5">
        <v>0</v>
      </c>
      <c r="I85" s="5">
        <v>0</v>
      </c>
      <c r="J85" s="5">
        <v>213.44</v>
      </c>
      <c r="K85" s="5">
        <v>37748.94</v>
      </c>
      <c r="L85" s="5">
        <v>339068.45</v>
      </c>
      <c r="M85" s="5">
        <v>6212.32</v>
      </c>
      <c r="N85" s="5">
        <v>17780.55</v>
      </c>
      <c r="O85" s="5">
        <v>22339.22</v>
      </c>
      <c r="P85" s="5">
        <v>798540.59</v>
      </c>
      <c r="Q85" s="5">
        <v>20</v>
      </c>
      <c r="R85" s="5">
        <v>32606.26</v>
      </c>
      <c r="S85" s="22">
        <v>0</v>
      </c>
      <c r="T85" s="5">
        <v>46.8</v>
      </c>
      <c r="U85" s="5">
        <v>323267.7</v>
      </c>
      <c r="V85" s="6">
        <v>1580804.88</v>
      </c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</row>
    <row r="86" spans="1:48" x14ac:dyDescent="0.25">
      <c r="A86" s="11" t="s">
        <v>257</v>
      </c>
      <c r="B86" s="5">
        <v>1886.14</v>
      </c>
      <c r="C86" s="5">
        <v>615</v>
      </c>
      <c r="D86" s="5" t="s">
        <v>259</v>
      </c>
      <c r="E86" s="5">
        <v>48</v>
      </c>
      <c r="F86" s="5">
        <v>0</v>
      </c>
      <c r="G86" s="5">
        <v>0</v>
      </c>
      <c r="H86" s="5">
        <v>0</v>
      </c>
      <c r="I86" s="5">
        <v>0</v>
      </c>
      <c r="J86" s="5">
        <v>852.91</v>
      </c>
      <c r="K86" s="5">
        <v>65741.5</v>
      </c>
      <c r="L86" s="5">
        <v>442240.61</v>
      </c>
      <c r="M86" s="5">
        <v>8095.23</v>
      </c>
      <c r="N86" s="5">
        <v>25484.74</v>
      </c>
      <c r="O86" s="5">
        <v>34233.449999999997</v>
      </c>
      <c r="P86" s="5">
        <v>1131552.27</v>
      </c>
      <c r="Q86" s="5">
        <v>7184.76</v>
      </c>
      <c r="R86" s="5">
        <v>49487.09</v>
      </c>
      <c r="S86" s="5">
        <v>13.65</v>
      </c>
      <c r="T86" s="5">
        <v>250.6</v>
      </c>
      <c r="U86" s="5">
        <v>321548.08</v>
      </c>
      <c r="V86" s="6">
        <v>2089322.23</v>
      </c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</row>
    <row r="87" spans="1:48" x14ac:dyDescent="0.25">
      <c r="A87" s="30" t="s">
        <v>262</v>
      </c>
      <c r="B87" s="22">
        <v>1722.53</v>
      </c>
      <c r="C87" s="22" t="s">
        <v>264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278.39999999999998</v>
      </c>
      <c r="K87" s="22">
        <v>46444.98</v>
      </c>
      <c r="L87" s="22">
        <v>311469.76</v>
      </c>
      <c r="M87" s="22">
        <v>10378.67</v>
      </c>
      <c r="N87" s="22">
        <v>24110.63</v>
      </c>
      <c r="O87" s="22">
        <v>22414</v>
      </c>
      <c r="P87" s="22">
        <v>972652.43</v>
      </c>
      <c r="Q87" s="22">
        <v>3955</v>
      </c>
      <c r="R87" s="22">
        <v>54819.18</v>
      </c>
      <c r="S87" s="31">
        <v>0</v>
      </c>
      <c r="T87" s="22">
        <v>110.65</v>
      </c>
      <c r="U87" s="22">
        <v>232353.85</v>
      </c>
      <c r="V87" s="22">
        <v>1681070.0800000001</v>
      </c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8" x14ac:dyDescent="0.25">
      <c r="A88" s="30" t="s">
        <v>266</v>
      </c>
      <c r="B88" s="22">
        <v>1830.75</v>
      </c>
      <c r="C88" s="22">
        <v>173.28</v>
      </c>
      <c r="D88" s="22" t="s">
        <v>267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129.02000000000001</v>
      </c>
      <c r="K88" s="22">
        <v>57039.7</v>
      </c>
      <c r="L88" s="22">
        <v>405107.56</v>
      </c>
      <c r="M88" s="22">
        <v>7836.27</v>
      </c>
      <c r="N88" s="22">
        <v>27933.72</v>
      </c>
      <c r="O88" s="22">
        <v>24545</v>
      </c>
      <c r="P88" s="22">
        <v>1404938.16</v>
      </c>
      <c r="Q88" s="22">
        <v>3801.6</v>
      </c>
      <c r="R88" s="22">
        <v>41757.129999999997</v>
      </c>
      <c r="S88" s="31">
        <v>100.28</v>
      </c>
      <c r="T88" s="22">
        <v>117.6</v>
      </c>
      <c r="U88" s="22">
        <v>513591.5</v>
      </c>
      <c r="V88" s="22">
        <v>2488997.33</v>
      </c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</row>
    <row r="89" spans="1:48" x14ac:dyDescent="0.25">
      <c r="A89" s="30" t="s">
        <v>268</v>
      </c>
      <c r="B89" s="9">
        <v>1181.5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124</v>
      </c>
      <c r="K89" s="9">
        <v>115981.14</v>
      </c>
      <c r="L89" s="9">
        <v>316429.62</v>
      </c>
      <c r="M89" s="9">
        <v>9415.98</v>
      </c>
      <c r="N89" s="9">
        <v>30743.14</v>
      </c>
      <c r="O89" s="9">
        <v>20163.400000000001</v>
      </c>
      <c r="P89" s="9">
        <v>1059295.53</v>
      </c>
      <c r="Q89" s="9">
        <v>5148</v>
      </c>
      <c r="R89" s="9">
        <v>49775.08</v>
      </c>
      <c r="S89" s="31">
        <v>0</v>
      </c>
      <c r="T89" s="9">
        <v>224.6</v>
      </c>
      <c r="U89" s="9">
        <v>254554.95</v>
      </c>
      <c r="V89" s="9">
        <v>1863036.94</v>
      </c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</row>
    <row r="90" spans="1:48" x14ac:dyDescent="0.25">
      <c r="A90" s="34" t="s">
        <v>269</v>
      </c>
      <c r="B90" s="22">
        <v>1835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331.2</v>
      </c>
      <c r="K90" s="22">
        <v>103136.5</v>
      </c>
      <c r="L90" s="22">
        <v>374256.01</v>
      </c>
      <c r="M90" s="22">
        <v>7693.95</v>
      </c>
      <c r="N90" s="22">
        <v>21661.75</v>
      </c>
      <c r="O90" s="22">
        <v>11831.07</v>
      </c>
      <c r="P90" s="22">
        <v>1379007.7</v>
      </c>
      <c r="Q90" s="22">
        <v>7128.5</v>
      </c>
      <c r="R90" s="22">
        <v>34797.25</v>
      </c>
      <c r="S90" s="35">
        <v>0</v>
      </c>
      <c r="T90" s="22">
        <v>41.28</v>
      </c>
      <c r="U90" s="22">
        <v>369670.35</v>
      </c>
      <c r="V90" s="22">
        <v>2311390.56</v>
      </c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8" x14ac:dyDescent="0.25">
      <c r="A91" s="34" t="s">
        <v>271</v>
      </c>
      <c r="B91" s="9">
        <v>1609</v>
      </c>
      <c r="C91" s="9">
        <v>0.72</v>
      </c>
      <c r="D91" s="22">
        <v>105.84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434.04</v>
      </c>
      <c r="K91" s="9">
        <v>116699.68</v>
      </c>
      <c r="L91" s="9">
        <v>351654.86</v>
      </c>
      <c r="M91" s="9">
        <v>5752.54</v>
      </c>
      <c r="N91" s="9">
        <v>32139.56</v>
      </c>
      <c r="O91" s="9">
        <v>13882.8</v>
      </c>
      <c r="P91" s="9">
        <v>882915.37</v>
      </c>
      <c r="Q91" s="9">
        <v>5226.5</v>
      </c>
      <c r="R91" s="9">
        <v>60834.94</v>
      </c>
      <c r="S91" s="36">
        <v>0</v>
      </c>
      <c r="T91" s="9">
        <v>205.59</v>
      </c>
      <c r="U91" s="9">
        <v>541535.73</v>
      </c>
      <c r="V91" s="9">
        <v>2012997.17</v>
      </c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8" x14ac:dyDescent="0.25">
      <c r="A92" s="34" t="s">
        <v>272</v>
      </c>
      <c r="B92" s="22">
        <v>2470</v>
      </c>
      <c r="C92" s="9">
        <v>0</v>
      </c>
      <c r="D92" s="22">
        <v>85.2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258.32</v>
      </c>
      <c r="K92" s="9">
        <v>107371.8</v>
      </c>
      <c r="L92" s="9">
        <v>343415.79</v>
      </c>
      <c r="M92" s="9">
        <v>6479.46</v>
      </c>
      <c r="N92" s="9">
        <v>24558.28</v>
      </c>
      <c r="O92" s="9">
        <v>24037.45</v>
      </c>
      <c r="P92" s="9">
        <v>983232.77</v>
      </c>
      <c r="Q92" s="9">
        <v>7069</v>
      </c>
      <c r="R92" s="9">
        <v>52452.17</v>
      </c>
      <c r="S92" s="36">
        <v>0</v>
      </c>
      <c r="T92" s="9">
        <v>114</v>
      </c>
      <c r="U92" s="9">
        <v>400725.99</v>
      </c>
      <c r="V92" s="9">
        <v>1952270.23</v>
      </c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8" x14ac:dyDescent="0.25">
      <c r="A93" s="34" t="s">
        <v>274</v>
      </c>
      <c r="B93" s="22">
        <v>2077.5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753</v>
      </c>
      <c r="K93" s="9">
        <v>135590.62</v>
      </c>
      <c r="L93" s="9">
        <v>369378.98</v>
      </c>
      <c r="M93" s="9">
        <v>12649.4</v>
      </c>
      <c r="N93" s="9">
        <v>46115.74</v>
      </c>
      <c r="O93" s="9">
        <v>22052.799999999999</v>
      </c>
      <c r="P93" s="9">
        <v>1400430.81</v>
      </c>
      <c r="Q93" s="9">
        <v>9301.5</v>
      </c>
      <c r="R93" s="9">
        <v>54865.61</v>
      </c>
      <c r="S93" s="36">
        <v>0</v>
      </c>
      <c r="T93" s="9">
        <v>290</v>
      </c>
      <c r="U93" s="9">
        <v>434748.1</v>
      </c>
      <c r="V93" s="9">
        <v>2488254.06</v>
      </c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8" x14ac:dyDescent="0.25">
      <c r="A94" s="34"/>
      <c r="B94" s="40">
        <f t="shared" ref="B94:V94" si="6">SUBTOTAL(109,B82:B93)</f>
        <v>21945.279999999999</v>
      </c>
      <c r="C94" s="40">
        <f t="shared" si="6"/>
        <v>3225.1</v>
      </c>
      <c r="D94" s="40">
        <f t="shared" si="6"/>
        <v>191.04000000000002</v>
      </c>
      <c r="E94" s="40">
        <f t="shared" si="6"/>
        <v>134.25</v>
      </c>
      <c r="F94" s="40">
        <f t="shared" si="6"/>
        <v>0</v>
      </c>
      <c r="G94" s="40">
        <f t="shared" si="6"/>
        <v>0</v>
      </c>
      <c r="H94" s="40">
        <f t="shared" si="6"/>
        <v>0</v>
      </c>
      <c r="I94" s="40">
        <f t="shared" si="6"/>
        <v>0</v>
      </c>
      <c r="J94" s="40">
        <f t="shared" si="6"/>
        <v>3626.21</v>
      </c>
      <c r="K94" s="40">
        <f t="shared" si="6"/>
        <v>926738.74000000011</v>
      </c>
      <c r="L94" s="40">
        <f t="shared" si="6"/>
        <v>4281370.63</v>
      </c>
      <c r="M94" s="40">
        <f t="shared" si="6"/>
        <v>97407.689999999988</v>
      </c>
      <c r="N94" s="40">
        <f t="shared" si="6"/>
        <v>343230.95999999996</v>
      </c>
      <c r="O94" s="40">
        <f t="shared" si="6"/>
        <v>229563.88999999998</v>
      </c>
      <c r="P94" s="40">
        <f t="shared" si="6"/>
        <v>12965307.439999999</v>
      </c>
      <c r="Q94" s="40">
        <f t="shared" si="6"/>
        <v>59613.74</v>
      </c>
      <c r="R94" s="40">
        <f t="shared" si="6"/>
        <v>566793.51</v>
      </c>
      <c r="S94" s="40">
        <f t="shared" si="6"/>
        <v>113.93</v>
      </c>
      <c r="T94" s="40">
        <f t="shared" si="6"/>
        <v>1401.12</v>
      </c>
      <c r="U94" s="40">
        <f t="shared" si="6"/>
        <v>4238920.8899999997</v>
      </c>
      <c r="V94" s="40">
        <f t="shared" si="6"/>
        <v>23740792.239999995</v>
      </c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8" x14ac:dyDescent="0.25">
      <c r="A95" s="49" t="s">
        <v>277</v>
      </c>
      <c r="B95" s="9">
        <v>1505</v>
      </c>
      <c r="C95" s="9">
        <v>0</v>
      </c>
      <c r="D95" s="22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136365.6</v>
      </c>
      <c r="L95" s="9">
        <v>311844.24</v>
      </c>
      <c r="M95" s="9">
        <v>5858.62</v>
      </c>
      <c r="N95" s="9">
        <v>23951.02</v>
      </c>
      <c r="O95" s="9">
        <v>9435.2999999999993</v>
      </c>
      <c r="P95" s="9">
        <v>782565.34</v>
      </c>
      <c r="Q95" s="9">
        <v>6848.9</v>
      </c>
      <c r="R95" s="9">
        <v>45094.8</v>
      </c>
      <c r="S95" s="79">
        <v>0</v>
      </c>
      <c r="T95" s="9">
        <v>0</v>
      </c>
      <c r="U95" s="9">
        <v>438785.17</v>
      </c>
      <c r="V95" s="9">
        <v>1762253.99</v>
      </c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8" x14ac:dyDescent="0.25">
      <c r="A96" s="49" t="s">
        <v>279</v>
      </c>
      <c r="B96" s="9">
        <v>1738.25</v>
      </c>
      <c r="C96" s="9">
        <v>0</v>
      </c>
      <c r="D96" s="22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90235.3</v>
      </c>
      <c r="L96" s="9">
        <v>416925.99</v>
      </c>
      <c r="M96" s="9">
        <v>7389.07</v>
      </c>
      <c r="N96" s="9">
        <v>31875.72</v>
      </c>
      <c r="O96" s="9">
        <v>16024</v>
      </c>
      <c r="P96" s="9">
        <v>868203.74</v>
      </c>
      <c r="Q96" s="9">
        <v>9306.2000000000007</v>
      </c>
      <c r="R96" s="9">
        <v>52613.9</v>
      </c>
      <c r="S96" s="79">
        <v>0</v>
      </c>
      <c r="T96" s="9">
        <v>185.52</v>
      </c>
      <c r="U96" s="9">
        <v>234144.84</v>
      </c>
      <c r="V96" s="9">
        <v>1728642.53</v>
      </c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</row>
    <row r="97" spans="1:47" x14ac:dyDescent="0.25">
      <c r="A97" s="49" t="s">
        <v>283</v>
      </c>
      <c r="B97" s="9">
        <v>1881.91</v>
      </c>
      <c r="C97" s="9">
        <v>0</v>
      </c>
      <c r="D97" s="22">
        <v>89.28</v>
      </c>
      <c r="E97" s="9">
        <v>0</v>
      </c>
      <c r="F97" s="9">
        <v>0</v>
      </c>
      <c r="G97" s="9">
        <v>0</v>
      </c>
      <c r="H97" s="9">
        <v>583.20000000000005</v>
      </c>
      <c r="I97" s="9">
        <v>0</v>
      </c>
      <c r="J97" s="9">
        <v>0</v>
      </c>
      <c r="K97" s="9">
        <v>63382.720000000001</v>
      </c>
      <c r="L97" s="9">
        <v>410420.18</v>
      </c>
      <c r="M97" s="9">
        <v>15261.18</v>
      </c>
      <c r="N97" s="9">
        <v>28388.55</v>
      </c>
      <c r="O97" s="9">
        <v>15026.95</v>
      </c>
      <c r="P97" s="9">
        <v>845755.98</v>
      </c>
      <c r="Q97" s="9">
        <v>4839.1000000000004</v>
      </c>
      <c r="R97" s="9">
        <v>61638.3</v>
      </c>
      <c r="S97" s="79">
        <v>0</v>
      </c>
      <c r="T97" s="9">
        <v>0</v>
      </c>
      <c r="U97" s="9">
        <v>445111.5</v>
      </c>
      <c r="V97" s="9">
        <v>1892378.85</v>
      </c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</row>
    <row r="98" spans="1:47" x14ac:dyDescent="0.25">
      <c r="A98" s="49" t="s">
        <v>285</v>
      </c>
      <c r="B98" s="9">
        <v>1687.5</v>
      </c>
      <c r="C98" s="9">
        <v>0</v>
      </c>
      <c r="D98" s="22">
        <v>112.75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500.5</v>
      </c>
      <c r="K98" s="9">
        <v>58081.21</v>
      </c>
      <c r="L98" s="9">
        <v>457257.96</v>
      </c>
      <c r="M98" s="9">
        <v>11241.21</v>
      </c>
      <c r="N98" s="9">
        <v>39485.839999999997</v>
      </c>
      <c r="O98" s="9">
        <v>12917.3</v>
      </c>
      <c r="P98" s="9">
        <v>605798.99</v>
      </c>
      <c r="Q98" s="9">
        <v>3574.3</v>
      </c>
      <c r="R98" s="9">
        <v>59810.32</v>
      </c>
      <c r="S98" s="79">
        <v>0</v>
      </c>
      <c r="T98" s="9">
        <v>166.46</v>
      </c>
      <c r="U98" s="9">
        <v>423674.44</v>
      </c>
      <c r="V98" s="9">
        <v>1674308.78</v>
      </c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</row>
    <row r="99" spans="1:47" x14ac:dyDescent="0.25">
      <c r="A99" s="49" t="s">
        <v>287</v>
      </c>
      <c r="B99" s="9">
        <v>1647.5</v>
      </c>
      <c r="C99" s="9">
        <v>0</v>
      </c>
      <c r="D99" s="22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39.520000000000003</v>
      </c>
      <c r="K99" s="9">
        <v>80009.53</v>
      </c>
      <c r="L99" s="9">
        <v>500097.34</v>
      </c>
      <c r="M99" s="9">
        <v>11851.15</v>
      </c>
      <c r="N99" s="9">
        <v>39613.410000000003</v>
      </c>
      <c r="O99" s="9">
        <v>17036.150000000001</v>
      </c>
      <c r="P99" s="9">
        <v>793802.41</v>
      </c>
      <c r="Q99" s="9">
        <v>15944.89</v>
      </c>
      <c r="R99" s="9">
        <v>31844</v>
      </c>
      <c r="S99" s="79">
        <v>0</v>
      </c>
      <c r="T99" s="9">
        <v>0</v>
      </c>
      <c r="U99" s="9">
        <v>587037.6</v>
      </c>
      <c r="V99" s="9">
        <v>2078923.5</v>
      </c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x14ac:dyDescent="0.25">
      <c r="A100" s="49" t="s">
        <v>289</v>
      </c>
      <c r="B100" s="9">
        <v>1746.25</v>
      </c>
      <c r="C100" s="9">
        <v>0</v>
      </c>
      <c r="D100" s="22">
        <v>0</v>
      </c>
      <c r="E100" s="9">
        <v>0</v>
      </c>
      <c r="F100" s="9">
        <v>0</v>
      </c>
      <c r="G100" s="9">
        <v>0</v>
      </c>
      <c r="H100" s="9">
        <v>132.25</v>
      </c>
      <c r="I100" s="9">
        <v>0</v>
      </c>
      <c r="J100" s="9">
        <v>0</v>
      </c>
      <c r="K100" s="9">
        <v>69832.23</v>
      </c>
      <c r="L100" s="9">
        <v>438236.83</v>
      </c>
      <c r="M100" s="9">
        <v>13208.38</v>
      </c>
      <c r="N100" s="9">
        <v>25985.57</v>
      </c>
      <c r="O100" s="9">
        <v>24149.95</v>
      </c>
      <c r="P100" s="9">
        <v>669742.26</v>
      </c>
      <c r="Q100" s="9">
        <v>6263.96</v>
      </c>
      <c r="R100" s="9">
        <v>66427.210000000006</v>
      </c>
      <c r="S100" s="79">
        <v>0</v>
      </c>
      <c r="T100" s="9">
        <v>112.5</v>
      </c>
      <c r="U100" s="9">
        <v>576045.18000000005</v>
      </c>
      <c r="V100" s="9">
        <v>1891882.57</v>
      </c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49" t="s">
        <v>291</v>
      </c>
      <c r="B101" s="9">
        <v>1410.25</v>
      </c>
      <c r="C101" s="9">
        <v>0</v>
      </c>
      <c r="D101" s="22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127209.48</v>
      </c>
      <c r="L101" s="9">
        <v>570812.39</v>
      </c>
      <c r="M101" s="9">
        <v>10733.99</v>
      </c>
      <c r="N101" s="9">
        <v>40468.14</v>
      </c>
      <c r="O101" s="9">
        <v>22597.200000000001</v>
      </c>
      <c r="P101" s="9">
        <v>1051229.04</v>
      </c>
      <c r="Q101" s="9">
        <v>10289.94</v>
      </c>
      <c r="R101" s="9">
        <v>52675.96</v>
      </c>
      <c r="S101" s="79">
        <v>0</v>
      </c>
      <c r="T101" s="9">
        <v>0</v>
      </c>
      <c r="U101" s="9">
        <v>616229.9</v>
      </c>
      <c r="V101" s="9">
        <v>2503656.29</v>
      </c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x14ac:dyDescent="0.25">
      <c r="A102" s="49" t="s">
        <v>293</v>
      </c>
      <c r="B102" s="9">
        <v>1494</v>
      </c>
      <c r="C102" s="9">
        <v>33.75</v>
      </c>
      <c r="D102" s="22">
        <v>0</v>
      </c>
      <c r="E102" s="9">
        <v>14883.75</v>
      </c>
      <c r="F102" s="9">
        <v>0</v>
      </c>
      <c r="G102" s="9">
        <v>0</v>
      </c>
      <c r="H102" s="22" t="s">
        <v>295</v>
      </c>
      <c r="I102" s="9">
        <v>0</v>
      </c>
      <c r="J102" s="9">
        <v>218.4</v>
      </c>
      <c r="K102" s="9">
        <v>114012.08</v>
      </c>
      <c r="L102" s="9">
        <v>495343.96</v>
      </c>
      <c r="M102" s="9">
        <v>8241.8700000000008</v>
      </c>
      <c r="N102" s="9">
        <v>40415.019999999997</v>
      </c>
      <c r="O102" s="9">
        <v>21353.85</v>
      </c>
      <c r="P102" s="9">
        <v>636728.93000000005</v>
      </c>
      <c r="Q102" s="9">
        <v>16016.77</v>
      </c>
      <c r="R102" s="9">
        <v>37254.51</v>
      </c>
      <c r="S102" s="79">
        <v>0</v>
      </c>
      <c r="T102" s="9">
        <v>202.5</v>
      </c>
      <c r="U102" s="9">
        <v>267580.34999999998</v>
      </c>
      <c r="V102" s="9">
        <v>1653871.74</v>
      </c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</row>
    <row r="103" spans="1:47" x14ac:dyDescent="0.25">
      <c r="A103" s="49" t="s">
        <v>297</v>
      </c>
      <c r="B103" s="9">
        <v>973.25</v>
      </c>
      <c r="C103" s="9">
        <v>198.75</v>
      </c>
      <c r="D103" s="22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143535.76999999999</v>
      </c>
      <c r="L103" s="9">
        <v>451142.51</v>
      </c>
      <c r="M103" s="9">
        <v>13702.95</v>
      </c>
      <c r="N103" s="9">
        <v>38435.1</v>
      </c>
      <c r="O103" s="9">
        <v>22617.5</v>
      </c>
      <c r="P103" s="9">
        <v>955954.28</v>
      </c>
      <c r="Q103" s="9">
        <v>17987.28</v>
      </c>
      <c r="R103" s="9">
        <v>45770.05</v>
      </c>
      <c r="S103" s="79">
        <v>0</v>
      </c>
      <c r="T103" s="9">
        <v>0</v>
      </c>
      <c r="U103" s="9">
        <v>445007.94</v>
      </c>
      <c r="V103" s="9">
        <v>2135325.38</v>
      </c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04" spans="1:47" x14ac:dyDescent="0.25">
      <c r="A104" s="49" t="s">
        <v>299</v>
      </c>
      <c r="B104" s="9">
        <v>1508.08</v>
      </c>
      <c r="C104" s="9">
        <v>98.8</v>
      </c>
      <c r="D104" s="22">
        <v>192.9</v>
      </c>
      <c r="E104" s="9">
        <v>100.8</v>
      </c>
      <c r="F104" s="9">
        <v>0</v>
      </c>
      <c r="G104" s="9">
        <v>0</v>
      </c>
      <c r="H104" s="9">
        <v>0</v>
      </c>
      <c r="I104" s="9">
        <v>0</v>
      </c>
      <c r="J104" s="9">
        <v>794.4</v>
      </c>
      <c r="K104" s="9">
        <v>147797.46</v>
      </c>
      <c r="L104" s="9">
        <v>535145.03</v>
      </c>
      <c r="M104" s="9">
        <v>19117.439999999999</v>
      </c>
      <c r="N104" s="9">
        <v>42583.040000000001</v>
      </c>
      <c r="O104" s="9">
        <v>22340.3</v>
      </c>
      <c r="P104" s="9">
        <v>836901.82</v>
      </c>
      <c r="Q104" s="9">
        <v>11466.16</v>
      </c>
      <c r="R104" s="9">
        <v>69519.02</v>
      </c>
      <c r="S104" s="79">
        <v>30.24</v>
      </c>
      <c r="T104" s="9">
        <v>18527.400000000001</v>
      </c>
      <c r="U104" s="9">
        <v>721027.18</v>
      </c>
      <c r="V104" s="9">
        <v>2427150.0699999998</v>
      </c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</row>
    <row r="105" spans="1:47" x14ac:dyDescent="0.25">
      <c r="A105" s="49" t="s">
        <v>301</v>
      </c>
      <c r="B105" s="9">
        <v>932</v>
      </c>
      <c r="C105" s="9">
        <v>0</v>
      </c>
      <c r="D105" s="22">
        <v>66.760000000000005</v>
      </c>
      <c r="E105" s="9">
        <v>61.05</v>
      </c>
      <c r="F105" s="9">
        <v>0</v>
      </c>
      <c r="G105" s="9">
        <v>0</v>
      </c>
      <c r="H105" s="9">
        <v>0</v>
      </c>
      <c r="I105" s="9">
        <v>0</v>
      </c>
      <c r="J105" s="9">
        <v>418.17</v>
      </c>
      <c r="K105" s="9">
        <v>185907.1</v>
      </c>
      <c r="L105" s="9">
        <v>428656.3</v>
      </c>
      <c r="M105" s="9">
        <v>18328.080000000002</v>
      </c>
      <c r="N105" s="9">
        <v>39426.9</v>
      </c>
      <c r="O105" s="9">
        <v>10359.85</v>
      </c>
      <c r="P105" s="9">
        <v>868128.99</v>
      </c>
      <c r="Q105" s="9">
        <v>9336.19</v>
      </c>
      <c r="R105" s="9">
        <v>40149.68</v>
      </c>
      <c r="S105" s="79">
        <v>0</v>
      </c>
      <c r="T105" s="9">
        <v>2284.54</v>
      </c>
      <c r="U105" s="9">
        <v>451000.05</v>
      </c>
      <c r="V105" s="9">
        <v>2055055.66</v>
      </c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</row>
    <row r="106" spans="1:47" ht="15.75" thickBot="1" x14ac:dyDescent="0.3">
      <c r="A106" s="49" t="s">
        <v>304</v>
      </c>
      <c r="B106" s="9">
        <v>480</v>
      </c>
      <c r="C106" s="9">
        <v>0</v>
      </c>
      <c r="D106" s="22">
        <v>0</v>
      </c>
      <c r="E106" s="9">
        <v>0</v>
      </c>
      <c r="F106" s="9">
        <v>0</v>
      </c>
      <c r="G106" s="9">
        <v>0</v>
      </c>
      <c r="H106" s="9">
        <v>3545.36</v>
      </c>
      <c r="I106" s="9">
        <v>0</v>
      </c>
      <c r="J106" s="9">
        <v>123</v>
      </c>
      <c r="K106" s="9">
        <v>147552.9</v>
      </c>
      <c r="L106" s="9">
        <v>444242.45</v>
      </c>
      <c r="M106" s="9">
        <v>13756.29</v>
      </c>
      <c r="N106" s="9">
        <v>47750.04</v>
      </c>
      <c r="O106" s="9">
        <v>19359.5</v>
      </c>
      <c r="P106" s="9">
        <v>900448.83</v>
      </c>
      <c r="Q106" s="9">
        <v>27614.17</v>
      </c>
      <c r="R106" s="9">
        <v>52426.02</v>
      </c>
      <c r="S106" s="79">
        <v>0</v>
      </c>
      <c r="T106" s="9">
        <v>6169.68</v>
      </c>
      <c r="U106" s="9">
        <v>589830.62</v>
      </c>
      <c r="V106" s="9">
        <v>2253298.86</v>
      </c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</row>
    <row r="107" spans="1:47" ht="15.75" thickTop="1" x14ac:dyDescent="0.25">
      <c r="A107" s="67"/>
      <c r="B107" s="40">
        <f t="shared" ref="B107:V107" si="7">SUBTOTAL(109,B95:B106)</f>
        <v>17003.989999999998</v>
      </c>
      <c r="C107" s="40">
        <f>SUBTOTAL(109,C95:C106)</f>
        <v>331.3</v>
      </c>
      <c r="D107" s="40">
        <f>SUBTOTAL(109,D95:D106)</f>
        <v>461.69</v>
      </c>
      <c r="E107" s="40">
        <f t="shared" si="7"/>
        <v>15045.599999999999</v>
      </c>
      <c r="F107" s="40">
        <f t="shared" si="7"/>
        <v>0</v>
      </c>
      <c r="G107" s="40">
        <f t="shared" si="7"/>
        <v>0</v>
      </c>
      <c r="H107" s="40">
        <f>SUBTOTAL(109,H95:H106)</f>
        <v>4260.8100000000004</v>
      </c>
      <c r="I107" s="40">
        <f t="shared" si="7"/>
        <v>0</v>
      </c>
      <c r="J107" s="40">
        <f t="shared" si="7"/>
        <v>2093.9899999999998</v>
      </c>
      <c r="K107" s="40">
        <f t="shared" si="7"/>
        <v>1363921.38</v>
      </c>
      <c r="L107" s="40">
        <f t="shared" si="7"/>
        <v>5460125.1800000006</v>
      </c>
      <c r="M107" s="40">
        <f t="shared" si="7"/>
        <v>148690.23000000001</v>
      </c>
      <c r="N107" s="40">
        <f t="shared" si="7"/>
        <v>438378.35</v>
      </c>
      <c r="O107" s="40">
        <f t="shared" si="7"/>
        <v>213217.85</v>
      </c>
      <c r="P107" s="40">
        <f t="shared" si="7"/>
        <v>9815260.6099999994</v>
      </c>
      <c r="Q107" s="40">
        <f t="shared" si="7"/>
        <v>139487.85999999999</v>
      </c>
      <c r="R107" s="40">
        <f t="shared" si="7"/>
        <v>615223.77000000014</v>
      </c>
      <c r="S107" s="40">
        <f t="shared" si="7"/>
        <v>30.24</v>
      </c>
      <c r="T107" s="40">
        <f t="shared" si="7"/>
        <v>27648.600000000002</v>
      </c>
      <c r="U107" s="40">
        <f t="shared" si="7"/>
        <v>5795474.7699999996</v>
      </c>
      <c r="V107" s="40">
        <f t="shared" si="7"/>
        <v>24056748.220000003</v>
      </c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</row>
    <row r="108" spans="1:47" x14ac:dyDescent="0.25">
      <c r="A108" s="80" t="s">
        <v>307</v>
      </c>
      <c r="B108" s="81">
        <v>839.82</v>
      </c>
      <c r="C108" s="81">
        <v>646.5</v>
      </c>
      <c r="D108" s="81">
        <v>197.64</v>
      </c>
      <c r="E108" s="81">
        <v>0</v>
      </c>
      <c r="F108" s="81">
        <v>0</v>
      </c>
      <c r="G108" s="81">
        <v>0</v>
      </c>
      <c r="H108" s="81">
        <v>0</v>
      </c>
      <c r="I108" s="81">
        <v>0</v>
      </c>
      <c r="J108" s="76">
        <v>1056.26</v>
      </c>
      <c r="K108" s="76">
        <v>125549.88</v>
      </c>
      <c r="L108" s="76">
        <v>436066.45</v>
      </c>
      <c r="M108" s="76">
        <v>9633.44</v>
      </c>
      <c r="N108" s="76">
        <v>20275.36</v>
      </c>
      <c r="O108" s="76">
        <v>14397.5</v>
      </c>
      <c r="P108" s="76">
        <v>830900.3</v>
      </c>
      <c r="Q108" s="76">
        <v>8767.16</v>
      </c>
      <c r="R108" s="76">
        <v>27252.37</v>
      </c>
      <c r="S108" s="71">
        <v>0</v>
      </c>
      <c r="T108" s="76">
        <v>1204.3</v>
      </c>
      <c r="U108" s="76">
        <v>420725.8</v>
      </c>
      <c r="V108" s="76">
        <v>1897512.78</v>
      </c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</row>
    <row r="109" spans="1:47" x14ac:dyDescent="0.25">
      <c r="A109" s="80" t="s">
        <v>309</v>
      </c>
      <c r="B109" s="76">
        <v>3076.8</v>
      </c>
      <c r="C109" s="76">
        <v>15228.72</v>
      </c>
      <c r="D109" s="76">
        <v>0</v>
      </c>
      <c r="E109" s="76">
        <v>0</v>
      </c>
      <c r="F109" s="76">
        <v>0</v>
      </c>
      <c r="G109" s="76">
        <v>640000</v>
      </c>
      <c r="H109" s="76">
        <v>0</v>
      </c>
      <c r="I109" s="76">
        <v>0</v>
      </c>
      <c r="J109" s="76">
        <v>576.53</v>
      </c>
      <c r="K109" s="76">
        <v>123045.64</v>
      </c>
      <c r="L109" s="76">
        <v>430307.1</v>
      </c>
      <c r="M109" s="76">
        <v>14489.68</v>
      </c>
      <c r="N109" s="76">
        <v>26307.24</v>
      </c>
      <c r="O109" s="76">
        <v>9827.5</v>
      </c>
      <c r="P109" s="76">
        <v>949749.31</v>
      </c>
      <c r="Q109" s="76">
        <v>9128.56</v>
      </c>
      <c r="R109" s="76">
        <v>28199.67</v>
      </c>
      <c r="S109" s="71">
        <v>0</v>
      </c>
      <c r="T109" s="76">
        <v>230</v>
      </c>
      <c r="U109" s="76">
        <v>333245.02</v>
      </c>
      <c r="V109" s="81">
        <v>2583411.77</v>
      </c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</row>
    <row r="110" spans="1:47" x14ac:dyDescent="0.25">
      <c r="A110" s="80" t="s">
        <v>311</v>
      </c>
      <c r="B110" s="76">
        <v>975.54</v>
      </c>
      <c r="C110" s="76">
        <v>0</v>
      </c>
      <c r="D110" s="76">
        <v>74.16</v>
      </c>
      <c r="E110" s="76">
        <v>98.8</v>
      </c>
      <c r="F110" s="76">
        <v>0</v>
      </c>
      <c r="G110" s="76">
        <v>384000</v>
      </c>
      <c r="H110" s="76">
        <v>0</v>
      </c>
      <c r="I110" s="76">
        <v>0</v>
      </c>
      <c r="J110" s="76">
        <v>570.20000000000005</v>
      </c>
      <c r="K110" s="76">
        <v>150069.68</v>
      </c>
      <c r="L110" s="76">
        <v>525483.74</v>
      </c>
      <c r="M110" s="76">
        <v>14256.14</v>
      </c>
      <c r="N110" s="76">
        <v>29222</v>
      </c>
      <c r="O110" s="76" t="s">
        <v>313</v>
      </c>
      <c r="P110" s="76" t="s">
        <v>314</v>
      </c>
      <c r="Q110" s="76">
        <v>12208.98</v>
      </c>
      <c r="R110" s="76">
        <v>84364.01</v>
      </c>
      <c r="S110" s="71">
        <v>0</v>
      </c>
      <c r="T110" s="76">
        <v>642.70000000000005</v>
      </c>
      <c r="U110" s="76">
        <v>403082.38</v>
      </c>
      <c r="V110" s="81" t="s">
        <v>315</v>
      </c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</row>
    <row r="111" spans="1:47" x14ac:dyDescent="0.25">
      <c r="A111" s="80" t="s">
        <v>317</v>
      </c>
      <c r="B111" s="76">
        <v>4559</v>
      </c>
      <c r="C111" s="76">
        <v>13693.68</v>
      </c>
      <c r="D111" s="76">
        <v>102.5</v>
      </c>
      <c r="E111" s="76">
        <v>309.60000000000002</v>
      </c>
      <c r="F111" s="76">
        <v>0</v>
      </c>
      <c r="G111" s="76">
        <v>0</v>
      </c>
      <c r="H111" s="76">
        <v>0</v>
      </c>
      <c r="I111" s="76">
        <v>0</v>
      </c>
      <c r="J111" s="76">
        <v>1100</v>
      </c>
      <c r="K111" s="76">
        <v>122177.78</v>
      </c>
      <c r="L111" s="76">
        <v>503625.11</v>
      </c>
      <c r="M111" s="76">
        <v>12061.34</v>
      </c>
      <c r="N111" s="76">
        <v>31439.82</v>
      </c>
      <c r="O111" s="76">
        <v>18292.5</v>
      </c>
      <c r="P111" s="76">
        <v>1042817.65</v>
      </c>
      <c r="Q111" s="76">
        <v>7292.48</v>
      </c>
      <c r="R111" s="76">
        <v>37009.15</v>
      </c>
      <c r="S111" s="86">
        <v>0</v>
      </c>
      <c r="T111" s="76">
        <v>688.4</v>
      </c>
      <c r="U111" s="76">
        <v>455957.69</v>
      </c>
      <c r="V111" s="76">
        <v>2251126.7000000002</v>
      </c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</row>
    <row r="112" spans="1:47" x14ac:dyDescent="0.25">
      <c r="A112" s="80" t="s">
        <v>457</v>
      </c>
      <c r="B112" s="76">
        <v>820</v>
      </c>
      <c r="C112" s="76">
        <v>0</v>
      </c>
      <c r="D112" s="76">
        <v>0</v>
      </c>
      <c r="E112" s="76">
        <v>0</v>
      </c>
      <c r="F112" s="76">
        <v>0</v>
      </c>
      <c r="G112" s="76">
        <v>0</v>
      </c>
      <c r="H112" s="76">
        <v>0</v>
      </c>
      <c r="I112" s="76">
        <v>0</v>
      </c>
      <c r="J112" s="76">
        <v>0</v>
      </c>
      <c r="K112" s="76">
        <v>125989.75999999999</v>
      </c>
      <c r="L112" s="76">
        <v>506889.42</v>
      </c>
      <c r="M112" s="76">
        <v>16868.45</v>
      </c>
      <c r="N112" s="76">
        <v>31159</v>
      </c>
      <c r="O112" s="76">
        <v>15621.3</v>
      </c>
      <c r="P112" s="76">
        <v>946109.64</v>
      </c>
      <c r="Q112" s="76">
        <v>9920.4</v>
      </c>
      <c r="R112" s="76">
        <v>54542.1</v>
      </c>
      <c r="S112" s="86">
        <v>0</v>
      </c>
      <c r="T112" s="76">
        <v>0</v>
      </c>
      <c r="U112" s="76">
        <v>538717.04</v>
      </c>
      <c r="V112" s="76">
        <v>2246637.11</v>
      </c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</row>
    <row r="113" spans="1:47" x14ac:dyDescent="0.25">
      <c r="A113" s="80" t="s">
        <v>460</v>
      </c>
      <c r="B113" s="76">
        <v>3927.4</v>
      </c>
      <c r="C113" s="76">
        <v>14489.28</v>
      </c>
      <c r="D113" s="76">
        <v>0</v>
      </c>
      <c r="E113" s="76">
        <v>0</v>
      </c>
      <c r="F113" s="76">
        <v>0</v>
      </c>
      <c r="G113" s="76">
        <v>0</v>
      </c>
      <c r="H113" s="76">
        <v>0</v>
      </c>
      <c r="I113" s="76">
        <v>0</v>
      </c>
      <c r="J113" s="76">
        <v>0</v>
      </c>
      <c r="K113" s="76">
        <v>137588.22</v>
      </c>
      <c r="L113" s="76">
        <v>588392.46</v>
      </c>
      <c r="M113" s="76">
        <v>24500.9</v>
      </c>
      <c r="N113" s="76">
        <v>29823.47</v>
      </c>
      <c r="O113" s="76">
        <v>30823.5</v>
      </c>
      <c r="P113" s="76">
        <v>1047284.24</v>
      </c>
      <c r="Q113" s="76">
        <v>16478</v>
      </c>
      <c r="R113" s="76">
        <v>61023.25</v>
      </c>
      <c r="S113" s="86">
        <v>0</v>
      </c>
      <c r="T113" s="76">
        <v>0</v>
      </c>
      <c r="U113" s="76">
        <v>721264.41</v>
      </c>
      <c r="V113" s="76">
        <v>2675595.13</v>
      </c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</row>
    <row r="114" spans="1:47" x14ac:dyDescent="0.25">
      <c r="A114" s="80" t="s">
        <v>462</v>
      </c>
      <c r="B114" s="81">
        <v>640</v>
      </c>
      <c r="C114" s="76">
        <v>0</v>
      </c>
      <c r="D114" s="76">
        <v>0</v>
      </c>
      <c r="E114" s="76">
        <v>0</v>
      </c>
      <c r="F114" s="76">
        <v>0</v>
      </c>
      <c r="G114" s="76">
        <v>0</v>
      </c>
      <c r="H114" s="76">
        <v>0</v>
      </c>
      <c r="I114" s="76">
        <v>0</v>
      </c>
      <c r="J114" s="76">
        <v>0</v>
      </c>
      <c r="K114" s="76">
        <v>149087.92000000001</v>
      </c>
      <c r="L114" s="76">
        <v>565548.67000000004</v>
      </c>
      <c r="M114" s="76">
        <v>24212.33</v>
      </c>
      <c r="N114" s="76">
        <v>45031.51</v>
      </c>
      <c r="O114" s="76">
        <v>24591.7</v>
      </c>
      <c r="P114" s="76">
        <v>1144369.51</v>
      </c>
      <c r="Q114" s="76">
        <v>23307.74</v>
      </c>
      <c r="R114" s="76">
        <v>74788.95</v>
      </c>
      <c r="S114" s="86">
        <v>0</v>
      </c>
      <c r="T114" s="76">
        <v>0</v>
      </c>
      <c r="U114" s="76">
        <v>554717.51</v>
      </c>
      <c r="V114" s="76">
        <v>2606295.84</v>
      </c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</row>
    <row r="115" spans="1:47" x14ac:dyDescent="0.25">
      <c r="A115" s="80" t="s">
        <v>464</v>
      </c>
      <c r="B115" s="81">
        <v>660</v>
      </c>
      <c r="C115" s="76">
        <v>7371</v>
      </c>
      <c r="D115" s="76">
        <v>0</v>
      </c>
      <c r="E115" s="76">
        <v>0</v>
      </c>
      <c r="F115" s="76">
        <v>0</v>
      </c>
      <c r="G115" s="76">
        <v>0</v>
      </c>
      <c r="H115" s="76">
        <v>0</v>
      </c>
      <c r="I115" s="76">
        <v>0</v>
      </c>
      <c r="J115" s="76">
        <v>0</v>
      </c>
      <c r="K115" s="76">
        <v>144966.68</v>
      </c>
      <c r="L115" s="76">
        <v>596876.03</v>
      </c>
      <c r="M115" s="76">
        <v>21787.69</v>
      </c>
      <c r="N115" s="76">
        <v>31977.86</v>
      </c>
      <c r="O115" s="76">
        <v>15686.7</v>
      </c>
      <c r="P115" s="76">
        <v>1265068.94</v>
      </c>
      <c r="Q115" s="76">
        <v>15136.8</v>
      </c>
      <c r="R115" s="76">
        <v>60709.45</v>
      </c>
      <c r="S115" s="86">
        <v>0</v>
      </c>
      <c r="T115" s="76">
        <v>0</v>
      </c>
      <c r="U115" s="76">
        <v>384662.54</v>
      </c>
      <c r="V115" s="76">
        <v>2544903.69</v>
      </c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</row>
    <row r="116" spans="1:47" x14ac:dyDescent="0.25">
      <c r="A116" s="80" t="s">
        <v>467</v>
      </c>
      <c r="B116" s="76">
        <v>10106</v>
      </c>
      <c r="C116" s="76">
        <v>10725.12</v>
      </c>
      <c r="D116" s="76">
        <v>0</v>
      </c>
      <c r="E116" s="76">
        <v>0</v>
      </c>
      <c r="F116" s="76">
        <v>0</v>
      </c>
      <c r="G116" s="76">
        <v>0</v>
      </c>
      <c r="H116" s="76">
        <v>0</v>
      </c>
      <c r="I116" s="76">
        <v>0</v>
      </c>
      <c r="J116" s="76">
        <v>0</v>
      </c>
      <c r="K116" s="76">
        <v>139460.64000000001</v>
      </c>
      <c r="L116" s="76">
        <v>560376.28</v>
      </c>
      <c r="M116" s="76">
        <v>20635.18</v>
      </c>
      <c r="N116" s="76">
        <v>32964.46</v>
      </c>
      <c r="O116" s="76">
        <v>15280.35</v>
      </c>
      <c r="P116" s="76">
        <v>915078.7</v>
      </c>
      <c r="Q116" s="76">
        <v>10763.2</v>
      </c>
      <c r="R116" s="76">
        <v>43746.45</v>
      </c>
      <c r="S116" s="91">
        <v>0</v>
      </c>
      <c r="T116" s="76">
        <v>0</v>
      </c>
      <c r="U116" s="76">
        <v>257399.4</v>
      </c>
      <c r="V116" s="76">
        <v>2016535.78</v>
      </c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</row>
    <row r="117" spans="1:47" x14ac:dyDescent="0.25">
      <c r="A117" s="80" t="s">
        <v>470</v>
      </c>
      <c r="B117" s="76">
        <v>560</v>
      </c>
      <c r="C117" s="76">
        <v>0</v>
      </c>
      <c r="D117" s="76">
        <v>0</v>
      </c>
      <c r="E117" s="76">
        <v>0</v>
      </c>
      <c r="F117" s="76">
        <v>0</v>
      </c>
      <c r="G117" s="76">
        <v>0</v>
      </c>
      <c r="H117" s="76">
        <v>0</v>
      </c>
      <c r="I117" s="76">
        <v>0</v>
      </c>
      <c r="J117" s="76">
        <v>0</v>
      </c>
      <c r="K117" s="76">
        <v>139006.94</v>
      </c>
      <c r="L117" s="76">
        <v>475681.67</v>
      </c>
      <c r="M117" s="76">
        <v>16645.46</v>
      </c>
      <c r="N117" s="76">
        <v>37642.629999999997</v>
      </c>
      <c r="O117" s="76">
        <v>20071.95</v>
      </c>
      <c r="P117" s="76">
        <v>995466.19</v>
      </c>
      <c r="Q117" s="76">
        <v>6560.4</v>
      </c>
      <c r="R117" s="76">
        <v>59581.1</v>
      </c>
      <c r="S117" s="94">
        <v>0</v>
      </c>
      <c r="T117" s="76">
        <v>0</v>
      </c>
      <c r="U117" s="76">
        <v>524685.73</v>
      </c>
      <c r="V117" s="76">
        <v>2275902.0699999998</v>
      </c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</row>
    <row r="118" spans="1:47" x14ac:dyDescent="0.25">
      <c r="A118" s="80" t="s">
        <v>474</v>
      </c>
      <c r="B118" s="81">
        <v>640</v>
      </c>
      <c r="C118" s="76">
        <v>0</v>
      </c>
      <c r="D118" s="76">
        <v>0</v>
      </c>
      <c r="E118" s="76">
        <v>0</v>
      </c>
      <c r="F118" s="76">
        <v>0</v>
      </c>
      <c r="G118" s="76">
        <v>0</v>
      </c>
      <c r="H118" s="76">
        <v>0</v>
      </c>
      <c r="I118" s="76">
        <v>0</v>
      </c>
      <c r="J118" s="76">
        <v>12</v>
      </c>
      <c r="K118" s="76">
        <v>151966.24</v>
      </c>
      <c r="L118" s="76">
        <v>539120.28</v>
      </c>
      <c r="M118" s="76">
        <v>24501.89</v>
      </c>
      <c r="N118" s="76">
        <v>38353.449999999997</v>
      </c>
      <c r="O118" s="76">
        <v>16352.25</v>
      </c>
      <c r="P118" s="76">
        <v>1160990.26</v>
      </c>
      <c r="Q118" s="76">
        <v>20854.400000000001</v>
      </c>
      <c r="R118" s="76">
        <v>53764.1</v>
      </c>
      <c r="S118" s="94">
        <v>0</v>
      </c>
      <c r="T118" s="76">
        <v>0</v>
      </c>
      <c r="U118" s="76">
        <v>604375.18000000005</v>
      </c>
      <c r="V118" s="76">
        <v>2610930.0499999998</v>
      </c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</row>
    <row r="119" spans="1:47" x14ac:dyDescent="0.25">
      <c r="A119" s="80" t="s">
        <v>478</v>
      </c>
      <c r="B119" s="76">
        <v>328</v>
      </c>
      <c r="C119" s="76">
        <v>0</v>
      </c>
      <c r="D119" s="76">
        <v>0</v>
      </c>
      <c r="E119" s="76">
        <v>0</v>
      </c>
      <c r="F119" s="76">
        <v>0</v>
      </c>
      <c r="G119" s="76">
        <v>0</v>
      </c>
      <c r="H119" s="76">
        <v>84684</v>
      </c>
      <c r="I119" s="76">
        <v>0</v>
      </c>
      <c r="J119" s="76">
        <v>46</v>
      </c>
      <c r="K119" s="76">
        <v>139469.59</v>
      </c>
      <c r="L119" s="76">
        <v>348636.04</v>
      </c>
      <c r="M119" s="76">
        <v>18315.14</v>
      </c>
      <c r="N119" s="76">
        <v>19633.87</v>
      </c>
      <c r="O119" s="76">
        <v>21967.1</v>
      </c>
      <c r="P119" s="76">
        <v>1273874.24</v>
      </c>
      <c r="Q119" s="76">
        <v>13454</v>
      </c>
      <c r="R119" s="76">
        <v>65920.45</v>
      </c>
      <c r="S119" s="5">
        <v>0</v>
      </c>
      <c r="T119" s="76">
        <v>0</v>
      </c>
      <c r="U119" s="76">
        <v>559977.55000000005</v>
      </c>
      <c r="V119" s="9">
        <f>+(Tabla8[[#This Row],[ 0406909000]]+Tabla8[[#This Row],[ 0406902000]]+Tabla8[[#This Row],[406400000]]+Tabla8[[#This Row],[ 0406300000]]+Tabla8[[#This Row],[ 0406209000]]+Tabla8[[#This Row],[ 0406202000]]+Tabla8[[#This Row],[ 0406201000]]+Tabla8[[#This Row],[ 0406109000]]+Tabla8[[#This Row],[ 0406101000]]+Tabla8[[#This Row],[ 0403109000]]+Tabla8[[#This Row],[ 0402912000]]+Tabla8[[#This Row],[ 0402290000]]+Tabla8[[#This Row],[ 0402212200]]+Tabla8[[#This Row],[ 0402212100]]+Tabla8[[#This Row],[ 0402211200]]+Tabla8[[#This Row],[ 0402211100]]+Tabla8[[#This Row],[ 0402100000]]+Tabla8[[#This Row],[ 0401400000]]+Tabla8[[#This Row],[ 0401200000]]+Tabla8[[#This Row],[ 0401100000]])</f>
        <v>2546305.98</v>
      </c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</row>
    <row r="120" spans="1:47" x14ac:dyDescent="0.25">
      <c r="A120" s="80"/>
      <c r="B120" s="40">
        <f>SUBTOTAL(109,B108:B119)</f>
        <v>27132.559999999998</v>
      </c>
      <c r="C120" s="40">
        <f t="shared" ref="C120:V120" si="8">SUBTOTAL(109,C108:C119)</f>
        <v>62154.3</v>
      </c>
      <c r="D120" s="40">
        <f t="shared" si="8"/>
        <v>374.29999999999995</v>
      </c>
      <c r="E120" s="40">
        <f t="shared" si="8"/>
        <v>408.40000000000003</v>
      </c>
      <c r="F120" s="40">
        <f t="shared" si="8"/>
        <v>0</v>
      </c>
      <c r="G120" s="40">
        <f t="shared" si="8"/>
        <v>1024000</v>
      </c>
      <c r="H120" s="40">
        <f t="shared" si="8"/>
        <v>84684</v>
      </c>
      <c r="I120" s="40">
        <f t="shared" si="8"/>
        <v>0</v>
      </c>
      <c r="J120" s="40">
        <f t="shared" si="8"/>
        <v>3360.99</v>
      </c>
      <c r="K120" s="40">
        <f t="shared" si="8"/>
        <v>1648378.9700000002</v>
      </c>
      <c r="L120" s="40">
        <f t="shared" si="8"/>
        <v>6077003.25</v>
      </c>
      <c r="M120" s="40">
        <f t="shared" si="8"/>
        <v>217907.64</v>
      </c>
      <c r="N120" s="40">
        <f t="shared" si="8"/>
        <v>373830.67000000004</v>
      </c>
      <c r="O120" s="40">
        <f t="shared" si="8"/>
        <v>202912.35</v>
      </c>
      <c r="P120" s="40">
        <f t="shared" si="8"/>
        <v>11571708.98</v>
      </c>
      <c r="Q120" s="40">
        <f t="shared" si="8"/>
        <v>153872.12</v>
      </c>
      <c r="R120" s="40">
        <f t="shared" si="8"/>
        <v>650901.04999999993</v>
      </c>
      <c r="S120" s="40">
        <f t="shared" si="8"/>
        <v>0</v>
      </c>
      <c r="T120" s="40">
        <f t="shared" si="8"/>
        <v>2765.4</v>
      </c>
      <c r="U120" s="40">
        <f t="shared" si="8"/>
        <v>5758810.25</v>
      </c>
      <c r="V120" s="40">
        <f t="shared" si="8"/>
        <v>26255156.900000002</v>
      </c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</row>
    <row r="121" spans="1:47" x14ac:dyDescent="0.25">
      <c r="A121" s="80" t="s">
        <v>479</v>
      </c>
      <c r="B121" s="76">
        <v>340</v>
      </c>
      <c r="C121" s="76">
        <v>0</v>
      </c>
      <c r="D121" s="76">
        <v>0</v>
      </c>
      <c r="E121" s="76">
        <v>0</v>
      </c>
      <c r="F121" s="76">
        <v>0</v>
      </c>
      <c r="G121" s="76">
        <v>0</v>
      </c>
      <c r="H121" s="76">
        <v>0</v>
      </c>
      <c r="I121" s="76">
        <v>0</v>
      </c>
      <c r="J121" s="76">
        <v>26</v>
      </c>
      <c r="K121" s="76">
        <v>66284.820000000007</v>
      </c>
      <c r="L121" s="76">
        <v>479115.37</v>
      </c>
      <c r="M121" s="76">
        <v>26731.37</v>
      </c>
      <c r="N121" s="76">
        <v>23346.71</v>
      </c>
      <c r="O121" s="76">
        <v>14014.35</v>
      </c>
      <c r="P121" s="76">
        <v>1206683.07</v>
      </c>
      <c r="Q121" s="76">
        <v>9221.2000000000007</v>
      </c>
      <c r="R121" s="76">
        <v>57851.9</v>
      </c>
      <c r="S121" s="76">
        <v>0</v>
      </c>
      <c r="T121" s="76">
        <v>0</v>
      </c>
      <c r="U121" s="76">
        <v>530879.25</v>
      </c>
      <c r="V121" s="9">
        <f>SUM(Tabla8[[#This Row],[ 0401100000]:[ 0406909000]])</f>
        <v>2414494.04</v>
      </c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</row>
    <row r="122" spans="1:47" x14ac:dyDescent="0.25">
      <c r="A122" s="80" t="s">
        <v>480</v>
      </c>
      <c r="B122" s="76">
        <v>485</v>
      </c>
      <c r="C122" s="76">
        <v>0</v>
      </c>
      <c r="D122" s="76">
        <v>0</v>
      </c>
      <c r="E122" s="76">
        <v>0</v>
      </c>
      <c r="F122" s="76">
        <v>0</v>
      </c>
      <c r="G122" s="76">
        <v>0</v>
      </c>
      <c r="H122" s="76">
        <v>0</v>
      </c>
      <c r="I122" s="76">
        <v>0</v>
      </c>
      <c r="J122" s="76">
        <v>443.76</v>
      </c>
      <c r="K122" s="76">
        <v>72530.2</v>
      </c>
      <c r="L122" s="76">
        <v>527162.17000000004</v>
      </c>
      <c r="M122" s="76">
        <v>22687.84</v>
      </c>
      <c r="N122" s="76">
        <v>19015.7</v>
      </c>
      <c r="O122" s="76">
        <v>15668.85</v>
      </c>
      <c r="P122" s="76">
        <v>1053457.3899999999</v>
      </c>
      <c r="Q122" s="76">
        <v>16174.6</v>
      </c>
      <c r="R122" s="76">
        <v>50791.35</v>
      </c>
      <c r="S122" s="5">
        <v>0</v>
      </c>
      <c r="T122" s="76">
        <v>0</v>
      </c>
      <c r="U122" s="76">
        <v>372651.54</v>
      </c>
      <c r="V122" s="9">
        <f>SUM(Tabla8[[#This Row],[ 0401100000]:[ 0406909000]])</f>
        <v>2151068.4</v>
      </c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</row>
    <row r="123" spans="1:47" x14ac:dyDescent="0.25">
      <c r="A123" s="80" t="s">
        <v>481</v>
      </c>
      <c r="B123" s="76">
        <v>860</v>
      </c>
      <c r="C123" s="76">
        <v>140</v>
      </c>
      <c r="D123" s="76">
        <v>0</v>
      </c>
      <c r="E123" s="76">
        <v>0</v>
      </c>
      <c r="F123" s="76">
        <v>0</v>
      </c>
      <c r="G123" s="76">
        <v>0</v>
      </c>
      <c r="H123" s="76">
        <v>0</v>
      </c>
      <c r="I123" s="76">
        <v>0</v>
      </c>
      <c r="J123" s="76">
        <v>202</v>
      </c>
      <c r="K123" s="76">
        <v>150916.06</v>
      </c>
      <c r="L123" s="76">
        <v>577214.06999999995</v>
      </c>
      <c r="M123" s="76">
        <v>26247.02</v>
      </c>
      <c r="N123" s="76">
        <v>39627.96</v>
      </c>
      <c r="O123" s="76">
        <v>12802</v>
      </c>
      <c r="P123" s="76" t="s">
        <v>482</v>
      </c>
      <c r="Q123" s="76">
        <v>18700.2</v>
      </c>
      <c r="R123" s="76">
        <v>58015.6</v>
      </c>
      <c r="S123" s="5">
        <v>0</v>
      </c>
      <c r="T123" s="76">
        <v>666682.03</v>
      </c>
      <c r="U123" s="76">
        <v>0</v>
      </c>
      <c r="V123" s="9">
        <f>SUM(Tabla8[[#This Row],[ 0401100000]:[ 0406909000]])</f>
        <v>1551406.94</v>
      </c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</row>
    <row r="124" spans="1:47" x14ac:dyDescent="0.25">
      <c r="A124" s="80" t="s">
        <v>483</v>
      </c>
      <c r="B124" s="76">
        <v>1010</v>
      </c>
      <c r="C124" s="76">
        <v>0</v>
      </c>
      <c r="D124" s="76">
        <v>0</v>
      </c>
      <c r="E124" s="76">
        <v>0</v>
      </c>
      <c r="F124" s="76">
        <v>0</v>
      </c>
      <c r="G124" s="76">
        <v>0</v>
      </c>
      <c r="H124" s="76">
        <v>0</v>
      </c>
      <c r="I124" s="76">
        <v>0</v>
      </c>
      <c r="J124" s="76">
        <v>6.25</v>
      </c>
      <c r="K124" s="76">
        <v>80397.31</v>
      </c>
      <c r="L124" s="76">
        <v>562766.04</v>
      </c>
      <c r="M124" s="76">
        <v>18059.599999999999</v>
      </c>
      <c r="N124" s="76">
        <v>19419.560000000001</v>
      </c>
      <c r="O124" s="76">
        <v>20360</v>
      </c>
      <c r="P124" s="76">
        <v>1011679.68</v>
      </c>
      <c r="Q124" s="76">
        <v>9583</v>
      </c>
      <c r="R124" s="76">
        <v>55863.6</v>
      </c>
      <c r="S124" s="105">
        <v>0</v>
      </c>
      <c r="T124" s="76">
        <v>0</v>
      </c>
      <c r="U124" s="76">
        <v>571660.77</v>
      </c>
      <c r="V124" s="9">
        <f>SUM(Tabla8[[#This Row],[ 0401100000]:[ 0406909000]])</f>
        <v>2350805.8100000005</v>
      </c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</row>
    <row r="125" spans="1:47" x14ac:dyDescent="0.25">
      <c r="A125" s="80" t="s">
        <v>484</v>
      </c>
      <c r="B125" s="76">
        <v>675</v>
      </c>
      <c r="C125" s="76">
        <v>0</v>
      </c>
      <c r="D125" s="76">
        <v>0</v>
      </c>
      <c r="E125" s="76">
        <v>0</v>
      </c>
      <c r="F125" s="76">
        <v>0</v>
      </c>
      <c r="G125" s="76">
        <v>0</v>
      </c>
      <c r="H125" s="76">
        <v>0</v>
      </c>
      <c r="I125" s="76">
        <v>0</v>
      </c>
      <c r="J125" s="76">
        <v>64</v>
      </c>
      <c r="K125" s="76">
        <v>75794.03</v>
      </c>
      <c r="L125" s="76">
        <v>464542.61</v>
      </c>
      <c r="M125" s="76">
        <v>28377.67</v>
      </c>
      <c r="N125" s="76">
        <v>42231.99</v>
      </c>
      <c r="O125" s="76">
        <v>13589.1</v>
      </c>
      <c r="P125" s="76">
        <v>1277132.82</v>
      </c>
      <c r="Q125" s="76">
        <v>18185.150000000001</v>
      </c>
      <c r="R125" s="76">
        <v>46054.9</v>
      </c>
      <c r="S125" s="105">
        <v>0</v>
      </c>
      <c r="T125" s="76">
        <v>0</v>
      </c>
      <c r="U125" s="76">
        <v>484477.94</v>
      </c>
      <c r="V125" s="9">
        <f>SUM(Tabla8[[#This Row],[ 0401100000]:[ 0406909000]])</f>
        <v>2451125.21</v>
      </c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</row>
    <row r="126" spans="1:47" x14ac:dyDescent="0.25">
      <c r="A126" s="80" t="s">
        <v>486</v>
      </c>
      <c r="B126" s="76">
        <v>582</v>
      </c>
      <c r="C126" s="76">
        <v>0</v>
      </c>
      <c r="D126" s="76">
        <v>0</v>
      </c>
      <c r="E126" s="76">
        <v>0</v>
      </c>
      <c r="F126" s="76">
        <v>0</v>
      </c>
      <c r="G126" s="76">
        <v>0</v>
      </c>
      <c r="H126" s="76">
        <v>0</v>
      </c>
      <c r="I126" s="76">
        <v>0</v>
      </c>
      <c r="J126" s="76">
        <v>0</v>
      </c>
      <c r="K126" s="76">
        <v>87243.63</v>
      </c>
      <c r="L126" s="76">
        <v>551883.81999999995</v>
      </c>
      <c r="M126" s="76">
        <v>30464.12</v>
      </c>
      <c r="N126" s="76">
        <v>46176.78</v>
      </c>
      <c r="O126" s="76">
        <v>14770.1</v>
      </c>
      <c r="P126" s="76">
        <v>1311255.68</v>
      </c>
      <c r="Q126" s="76">
        <v>24580.400000000001</v>
      </c>
      <c r="R126" s="76">
        <v>46268.3</v>
      </c>
      <c r="S126" s="5">
        <v>0</v>
      </c>
      <c r="T126" s="76">
        <v>0</v>
      </c>
      <c r="U126" s="76">
        <v>438044.34</v>
      </c>
      <c r="V126" s="9">
        <f>SUM(Tabla8[[#This Row],[ 0401100000]:[ 0406909000]])</f>
        <v>2551269.1699999995</v>
      </c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</row>
    <row r="127" spans="1:47" x14ac:dyDescent="0.25">
      <c r="A127" s="80" t="s">
        <v>487</v>
      </c>
      <c r="B127" s="76">
        <v>630</v>
      </c>
      <c r="C127" s="76">
        <v>0</v>
      </c>
      <c r="D127" s="76">
        <v>0</v>
      </c>
      <c r="E127" s="76">
        <v>0</v>
      </c>
      <c r="F127" s="76">
        <v>0</v>
      </c>
      <c r="G127" s="76">
        <v>0</v>
      </c>
      <c r="H127" s="76">
        <v>0</v>
      </c>
      <c r="I127" s="76">
        <v>0</v>
      </c>
      <c r="J127" s="76">
        <v>50</v>
      </c>
      <c r="K127" s="76">
        <v>111323.85</v>
      </c>
      <c r="L127" s="76">
        <v>661747.92000000004</v>
      </c>
      <c r="M127" s="76">
        <v>21370.52</v>
      </c>
      <c r="N127" s="76">
        <v>40612.46</v>
      </c>
      <c r="O127" s="76">
        <v>12124.8</v>
      </c>
      <c r="P127" s="76">
        <v>1270062.43</v>
      </c>
      <c r="Q127" s="76">
        <v>16356.7</v>
      </c>
      <c r="R127" s="76">
        <v>55552.85</v>
      </c>
      <c r="S127" s="5">
        <v>0</v>
      </c>
      <c r="T127" s="76">
        <v>0</v>
      </c>
      <c r="U127" s="76">
        <v>533056.18000000005</v>
      </c>
      <c r="V127" s="9">
        <f>SUM(Tabla8[[#This Row],[ 0401100000]:[ 0406909000]])</f>
        <v>2722887.7100000004</v>
      </c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</row>
    <row r="128" spans="1:47" x14ac:dyDescent="0.25">
      <c r="A128" s="80" t="s">
        <v>488</v>
      </c>
      <c r="B128" s="76">
        <v>540</v>
      </c>
      <c r="C128" s="76">
        <v>0</v>
      </c>
      <c r="D128" s="76">
        <v>0</v>
      </c>
      <c r="E128" s="76">
        <v>0</v>
      </c>
      <c r="F128" s="76">
        <v>0</v>
      </c>
      <c r="G128" s="76">
        <v>0</v>
      </c>
      <c r="H128" s="76">
        <v>0</v>
      </c>
      <c r="I128" s="76">
        <v>0</v>
      </c>
      <c r="J128" s="76">
        <v>0</v>
      </c>
      <c r="K128" s="76">
        <v>116234</v>
      </c>
      <c r="L128" s="76">
        <v>590577.91</v>
      </c>
      <c r="M128" s="76">
        <v>22011.52</v>
      </c>
      <c r="N128" s="76">
        <v>36992.39</v>
      </c>
      <c r="O128" s="76">
        <v>23726.95</v>
      </c>
      <c r="P128" s="76">
        <v>1384279.36</v>
      </c>
      <c r="Q128" s="76">
        <v>30545.5</v>
      </c>
      <c r="R128" s="76">
        <v>73333.149999999994</v>
      </c>
      <c r="S128" s="5">
        <v>0</v>
      </c>
      <c r="T128" s="76">
        <v>0</v>
      </c>
      <c r="U128" s="76">
        <v>543461.72</v>
      </c>
      <c r="V128" s="9">
        <f>SUM(Tabla8[[#This Row],[ 0401100000]:[ 0406909000]])</f>
        <v>2821702.5</v>
      </c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</row>
    <row r="129" spans="1:47" x14ac:dyDescent="0.25">
      <c r="A129" s="80" t="s">
        <v>489</v>
      </c>
      <c r="B129" s="76">
        <v>500</v>
      </c>
      <c r="C129" s="76">
        <v>0</v>
      </c>
      <c r="D129" s="76">
        <v>0</v>
      </c>
      <c r="E129" s="76">
        <v>0</v>
      </c>
      <c r="F129" s="76">
        <v>0</v>
      </c>
      <c r="G129" s="76">
        <v>0</v>
      </c>
      <c r="H129" s="76">
        <v>0</v>
      </c>
      <c r="I129" s="76">
        <v>0</v>
      </c>
      <c r="J129" s="76">
        <v>116</v>
      </c>
      <c r="K129" s="76">
        <v>98517.3</v>
      </c>
      <c r="L129" s="76">
        <v>443606.9</v>
      </c>
      <c r="M129" s="76">
        <v>26310.82</v>
      </c>
      <c r="N129" s="76">
        <v>37634.19</v>
      </c>
      <c r="O129" s="76">
        <v>15362.32</v>
      </c>
      <c r="P129" s="76">
        <v>1107970.01</v>
      </c>
      <c r="Q129" s="76">
        <v>25892.5</v>
      </c>
      <c r="R129" s="76">
        <v>51841.8</v>
      </c>
      <c r="S129" s="5">
        <v>0</v>
      </c>
      <c r="T129" s="76">
        <v>0</v>
      </c>
      <c r="U129" s="76">
        <v>458258.48</v>
      </c>
      <c r="V129" s="9">
        <f>SUM(Tabla8[[#This Row],[ 0401100000]:[ 0406909000]])</f>
        <v>2266010.3200000003</v>
      </c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</row>
    <row r="130" spans="1:47" x14ac:dyDescent="0.25">
      <c r="A130" s="80" t="s">
        <v>490</v>
      </c>
      <c r="B130" s="76">
        <v>435</v>
      </c>
      <c r="C130" s="76">
        <v>0</v>
      </c>
      <c r="D130" s="76">
        <v>0</v>
      </c>
      <c r="E130" s="76">
        <v>0</v>
      </c>
      <c r="F130" s="76">
        <v>0</v>
      </c>
      <c r="G130" s="76">
        <v>0</v>
      </c>
      <c r="H130" s="76">
        <v>0</v>
      </c>
      <c r="I130" s="76">
        <v>0</v>
      </c>
      <c r="J130" s="76">
        <v>0</v>
      </c>
      <c r="K130" s="76">
        <v>100114.7</v>
      </c>
      <c r="L130" s="76">
        <v>561136.81999999995</v>
      </c>
      <c r="M130" s="76">
        <v>26646.23</v>
      </c>
      <c r="N130" s="76">
        <v>31868.36</v>
      </c>
      <c r="O130" s="76">
        <v>21727.9</v>
      </c>
      <c r="P130" s="76">
        <v>1096123.23</v>
      </c>
      <c r="Q130" s="76">
        <v>13609.46</v>
      </c>
      <c r="R130" s="76">
        <v>91684.89</v>
      </c>
      <c r="S130" s="5">
        <v>0</v>
      </c>
      <c r="T130" s="76">
        <v>0</v>
      </c>
      <c r="U130" s="76">
        <v>527994.81000000006</v>
      </c>
      <c r="V130" s="9">
        <f>SUM(Tabla8[[#This Row],[ 0401100000]:[ 0406909000]])</f>
        <v>2471341.3999999994</v>
      </c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</row>
    <row r="131" spans="1:47" x14ac:dyDescent="0.25">
      <c r="A131" s="80" t="s">
        <v>491</v>
      </c>
      <c r="B131" s="76">
        <v>720</v>
      </c>
      <c r="C131" s="76">
        <v>0</v>
      </c>
      <c r="D131" s="76">
        <v>0</v>
      </c>
      <c r="E131" s="76">
        <v>0</v>
      </c>
      <c r="F131" s="76">
        <v>0</v>
      </c>
      <c r="G131" s="76">
        <v>0</v>
      </c>
      <c r="H131" s="76">
        <v>0</v>
      </c>
      <c r="I131" s="76">
        <v>0</v>
      </c>
      <c r="J131" s="76">
        <v>0</v>
      </c>
      <c r="K131" s="76">
        <v>120370.02</v>
      </c>
      <c r="L131" s="76">
        <v>581513.73</v>
      </c>
      <c r="M131" s="76">
        <v>64306.1</v>
      </c>
      <c r="N131" s="76">
        <v>53078.86</v>
      </c>
      <c r="O131" s="76">
        <v>18730</v>
      </c>
      <c r="P131" s="76" t="s">
        <v>492</v>
      </c>
      <c r="Q131" s="76">
        <v>23380.5</v>
      </c>
      <c r="R131" s="76">
        <v>61418.07</v>
      </c>
      <c r="S131" s="111">
        <v>0</v>
      </c>
      <c r="T131" s="76">
        <v>0</v>
      </c>
      <c r="U131" s="76">
        <v>748031.61</v>
      </c>
      <c r="V131" s="9">
        <f>SUM(Tabla8[[#This Row],[ 0401100000]:[ 0406909000]])</f>
        <v>1671548.89</v>
      </c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</row>
    <row r="132" spans="1:47" x14ac:dyDescent="0.25">
      <c r="A132" s="80" t="s">
        <v>493</v>
      </c>
      <c r="B132" s="76">
        <v>555</v>
      </c>
      <c r="C132" s="76">
        <v>0</v>
      </c>
      <c r="D132" s="76">
        <v>0</v>
      </c>
      <c r="E132" s="76">
        <v>0</v>
      </c>
      <c r="F132" s="76">
        <v>0</v>
      </c>
      <c r="G132" s="76">
        <v>0</v>
      </c>
      <c r="H132" s="76">
        <v>0</v>
      </c>
      <c r="I132" s="76">
        <v>0</v>
      </c>
      <c r="J132" s="76">
        <v>0</v>
      </c>
      <c r="K132" s="76">
        <v>131880.14000000001</v>
      </c>
      <c r="L132" s="76">
        <v>359930.55</v>
      </c>
      <c r="M132" s="76">
        <v>59977.81</v>
      </c>
      <c r="N132" s="76">
        <v>34460.28</v>
      </c>
      <c r="O132" s="76">
        <v>21678.5</v>
      </c>
      <c r="P132" s="76">
        <v>1395218.61</v>
      </c>
      <c r="Q132" s="76">
        <v>26432.880000000001</v>
      </c>
      <c r="R132" s="76">
        <v>63054.21</v>
      </c>
      <c r="S132" s="5">
        <v>0</v>
      </c>
      <c r="T132" s="76">
        <v>0</v>
      </c>
      <c r="U132" s="76">
        <v>446695.18</v>
      </c>
      <c r="V132" s="9">
        <f>SUM(Tabla8[[#This Row],[ 0401100000]:[ 0406909000]])</f>
        <v>2539883.16</v>
      </c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</row>
    <row r="133" spans="1:47" x14ac:dyDescent="0.25">
      <c r="A133" s="80"/>
      <c r="B133" s="100">
        <f>SUBTOTAL(109,B121:B132)</f>
        <v>7332</v>
      </c>
      <c r="C133" s="100">
        <f>SUBTOTAL(109,C121:C132)</f>
        <v>140</v>
      </c>
      <c r="D133" s="100">
        <f>SUBTOTAL(109,D121:D132)</f>
        <v>0</v>
      </c>
      <c r="E133" s="100">
        <f>SUBTOTAL(109,E121:E132)</f>
        <v>0</v>
      </c>
      <c r="F133" s="100">
        <f t="shared" ref="F133:G133" si="9">SUBTOTAL(109,F121:F132)</f>
        <v>0</v>
      </c>
      <c r="G133" s="100">
        <f t="shared" si="9"/>
        <v>0</v>
      </c>
      <c r="H133" s="100">
        <f>SUBTOTAL(109,H121:H132)</f>
        <v>0</v>
      </c>
      <c r="I133" s="100">
        <f t="shared" ref="I133:P133" si="10">SUBTOTAL(109,I121:I132)</f>
        <v>0</v>
      </c>
      <c r="J133" s="100">
        <f t="shared" si="10"/>
        <v>908.01</v>
      </c>
      <c r="K133" s="100">
        <f>SUBTOTAL(109,K121:K132)</f>
        <v>1211606.06</v>
      </c>
      <c r="L133" s="100">
        <f t="shared" si="10"/>
        <v>6361197.9099999992</v>
      </c>
      <c r="M133" s="100">
        <f t="shared" si="10"/>
        <v>373190.62</v>
      </c>
      <c r="N133" s="100">
        <f t="shared" si="10"/>
        <v>424465.24</v>
      </c>
      <c r="O133" s="100">
        <f>SUBTOTAL(109,O121:O132)</f>
        <v>204554.87</v>
      </c>
      <c r="P133" s="100">
        <f t="shared" si="10"/>
        <v>12113862.279999999</v>
      </c>
      <c r="Q133" s="100">
        <f t="shared" ref="Q133:V133" si="11">SUBTOTAL(109,Q121:Q131)</f>
        <v>206229.21</v>
      </c>
      <c r="R133" s="100">
        <f t="shared" si="11"/>
        <v>648676.40999999992</v>
      </c>
      <c r="S133" s="100">
        <f t="shared" si="11"/>
        <v>0</v>
      </c>
      <c r="T133" s="100">
        <f t="shared" si="11"/>
        <v>666682.03</v>
      </c>
      <c r="U133" s="100">
        <f t="shared" si="11"/>
        <v>5208516.6400000006</v>
      </c>
      <c r="V133" s="100">
        <f t="shared" si="11"/>
        <v>25423660.390000001</v>
      </c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</row>
    <row r="134" spans="1:47" x14ac:dyDescent="0.25">
      <c r="A134" s="49" t="s">
        <v>507</v>
      </c>
      <c r="B134" s="127">
        <v>900</v>
      </c>
      <c r="C134" s="115">
        <v>0</v>
      </c>
      <c r="D134" s="115">
        <v>0</v>
      </c>
      <c r="E134" s="115">
        <v>0</v>
      </c>
      <c r="F134" s="115">
        <v>0</v>
      </c>
      <c r="G134" s="115">
        <v>0</v>
      </c>
      <c r="H134" s="115">
        <v>0</v>
      </c>
      <c r="I134" s="115">
        <v>0</v>
      </c>
      <c r="J134" s="115">
        <v>0</v>
      </c>
      <c r="K134" s="115">
        <v>87775.12</v>
      </c>
      <c r="L134" s="115">
        <v>649002.94999999995</v>
      </c>
      <c r="M134" s="115">
        <v>54724.42</v>
      </c>
      <c r="N134" s="115">
        <v>35709.47</v>
      </c>
      <c r="O134" s="115">
        <v>16016.86</v>
      </c>
      <c r="P134" s="115">
        <v>922893.21</v>
      </c>
      <c r="Q134" s="115">
        <v>35269.360000000001</v>
      </c>
      <c r="R134" s="115">
        <v>71880.320000000007</v>
      </c>
      <c r="S134" s="115">
        <v>0</v>
      </c>
      <c r="T134" s="115">
        <v>0</v>
      </c>
      <c r="U134" s="115">
        <v>767300.3</v>
      </c>
      <c r="V134" s="101">
        <v>2641472.0099999998</v>
      </c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</row>
    <row r="135" spans="1:47" x14ac:dyDescent="0.25">
      <c r="A135" s="49" t="s">
        <v>509</v>
      </c>
      <c r="B135" s="83">
        <v>855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7</v>
      </c>
      <c r="K135" s="9">
        <v>84201.76</v>
      </c>
      <c r="L135" s="9">
        <v>560451.97</v>
      </c>
      <c r="M135" s="9">
        <v>166268.85999999999</v>
      </c>
      <c r="N135" s="9">
        <v>39025.480000000003</v>
      </c>
      <c r="O135" s="9">
        <v>15539.22</v>
      </c>
      <c r="P135" s="9">
        <v>953015.75</v>
      </c>
      <c r="Q135" s="9">
        <v>23451</v>
      </c>
      <c r="R135" s="9">
        <v>52052.41</v>
      </c>
      <c r="S135" s="9">
        <v>0</v>
      </c>
      <c r="T135" s="9">
        <v>0</v>
      </c>
      <c r="U135" s="9">
        <v>394420.03</v>
      </c>
      <c r="V135" s="51">
        <v>2289288.48</v>
      </c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</row>
    <row r="136" spans="1:47" x14ac:dyDescent="0.25">
      <c r="A136" s="49" t="s">
        <v>511</v>
      </c>
      <c r="B136" s="137">
        <v>1354.8</v>
      </c>
      <c r="C136" s="137">
        <v>0</v>
      </c>
      <c r="D136" s="137">
        <v>0</v>
      </c>
      <c r="E136" s="137">
        <v>0</v>
      </c>
      <c r="F136" s="137">
        <v>0</v>
      </c>
      <c r="G136" s="137">
        <v>0</v>
      </c>
      <c r="H136" s="137">
        <v>0</v>
      </c>
      <c r="I136" s="137">
        <v>0</v>
      </c>
      <c r="J136" s="137">
        <v>9</v>
      </c>
      <c r="K136" s="137">
        <v>108377.67</v>
      </c>
      <c r="L136" s="137">
        <v>537589.96</v>
      </c>
      <c r="M136" s="137">
        <v>105328.55</v>
      </c>
      <c r="N136" s="137">
        <v>40855.07</v>
      </c>
      <c r="O136" s="138">
        <v>19317.400000000001</v>
      </c>
      <c r="P136" s="138">
        <v>1116536.72</v>
      </c>
      <c r="Q136" s="137">
        <v>27431.71</v>
      </c>
      <c r="R136" s="137">
        <v>76413.8</v>
      </c>
      <c r="S136" s="137">
        <v>0</v>
      </c>
      <c r="T136" s="137">
        <v>0</v>
      </c>
      <c r="U136" s="137">
        <v>740695.02</v>
      </c>
      <c r="V136" s="139">
        <v>2773909.7</v>
      </c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</row>
    <row r="137" spans="1:47" x14ac:dyDescent="0.25">
      <c r="A137" s="49" t="s">
        <v>513</v>
      </c>
      <c r="B137" s="22">
        <v>740</v>
      </c>
      <c r="C137" s="22">
        <v>0</v>
      </c>
      <c r="D137" s="22">
        <v>0</v>
      </c>
      <c r="E137" s="22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2</v>
      </c>
      <c r="K137" s="22">
        <v>85924.26</v>
      </c>
      <c r="L137" s="22">
        <v>630279.82999999996</v>
      </c>
      <c r="M137" s="22">
        <v>21581.37</v>
      </c>
      <c r="N137" s="22">
        <v>39657.980000000003</v>
      </c>
      <c r="O137" s="22">
        <v>16382.4</v>
      </c>
      <c r="P137" s="22">
        <v>1051292.43</v>
      </c>
      <c r="Q137" s="22">
        <v>20797.07</v>
      </c>
      <c r="R137" s="22">
        <v>62815.51</v>
      </c>
      <c r="S137" s="22">
        <v>0</v>
      </c>
      <c r="T137" s="22">
        <v>0</v>
      </c>
      <c r="U137" s="22">
        <v>438809.08</v>
      </c>
      <c r="V137" s="51">
        <v>2368281.9300000002</v>
      </c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</row>
    <row r="138" spans="1:47" x14ac:dyDescent="0.25">
      <c r="A138" s="49" t="s">
        <v>515</v>
      </c>
      <c r="B138" s="132">
        <v>939.26</v>
      </c>
      <c r="C138" s="138">
        <v>17258.25</v>
      </c>
      <c r="D138" s="138">
        <v>0</v>
      </c>
      <c r="E138" s="138">
        <v>17258.25</v>
      </c>
      <c r="F138" s="138">
        <v>0</v>
      </c>
      <c r="G138" s="138">
        <v>0</v>
      </c>
      <c r="H138" s="138">
        <v>0</v>
      </c>
      <c r="I138" s="138">
        <v>0</v>
      </c>
      <c r="J138" s="138">
        <v>23</v>
      </c>
      <c r="K138" s="138">
        <v>134247.01999999999</v>
      </c>
      <c r="L138" s="138">
        <v>662383.92000000004</v>
      </c>
      <c r="M138" s="138">
        <v>33237.660000000003</v>
      </c>
      <c r="N138" s="138">
        <v>53095.51</v>
      </c>
      <c r="O138" s="138">
        <v>23675.84</v>
      </c>
      <c r="P138" s="138">
        <v>1261543.53</v>
      </c>
      <c r="Q138" s="138">
        <v>53883.25</v>
      </c>
      <c r="R138" s="138">
        <v>77483.100000000006</v>
      </c>
      <c r="S138" s="138">
        <v>0</v>
      </c>
      <c r="T138" s="138">
        <v>0</v>
      </c>
      <c r="U138" s="138">
        <v>745463.35</v>
      </c>
      <c r="V138" s="139">
        <v>3080491.94</v>
      </c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</row>
    <row r="139" spans="1:47" x14ac:dyDescent="0.25">
      <c r="A139" s="49" t="s">
        <v>517</v>
      </c>
      <c r="B139" s="89">
        <v>568.65</v>
      </c>
      <c r="C139" s="22">
        <v>0</v>
      </c>
      <c r="D139" s="22">
        <v>0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113209.42</v>
      </c>
      <c r="L139" s="22">
        <v>663485.37</v>
      </c>
      <c r="M139" s="22">
        <v>33873.599999999999</v>
      </c>
      <c r="N139" s="22">
        <v>44889.98</v>
      </c>
      <c r="O139" s="22">
        <v>20810</v>
      </c>
      <c r="P139" s="22">
        <v>1078971.5</v>
      </c>
      <c r="Q139" s="22">
        <v>29101.439999999999</v>
      </c>
      <c r="R139" s="22">
        <v>60471.19</v>
      </c>
      <c r="S139" s="22">
        <v>0</v>
      </c>
      <c r="T139" s="22">
        <v>0</v>
      </c>
      <c r="U139" s="22">
        <v>671462.61</v>
      </c>
      <c r="V139" s="51">
        <v>2716843.76</v>
      </c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</row>
    <row r="140" spans="1:47" x14ac:dyDescent="0.25">
      <c r="A140" s="49" t="s">
        <v>519</v>
      </c>
      <c r="B140" s="137">
        <v>2261.1799999999998</v>
      </c>
      <c r="C140" s="137">
        <v>0</v>
      </c>
      <c r="D140" s="137">
        <v>0</v>
      </c>
      <c r="E140" s="137">
        <v>0</v>
      </c>
      <c r="F140" s="137">
        <v>0</v>
      </c>
      <c r="G140" s="137">
        <v>0</v>
      </c>
      <c r="H140" s="137">
        <v>0</v>
      </c>
      <c r="I140" s="137">
        <v>0</v>
      </c>
      <c r="J140" s="137">
        <v>0</v>
      </c>
      <c r="K140" s="137">
        <v>140446.09</v>
      </c>
      <c r="L140" s="137">
        <v>769949.85</v>
      </c>
      <c r="M140" s="137">
        <v>32709.55</v>
      </c>
      <c r="N140" s="137">
        <v>66583.64</v>
      </c>
      <c r="O140" s="137">
        <v>25504.91</v>
      </c>
      <c r="P140" s="138">
        <v>1339492.69</v>
      </c>
      <c r="Q140" s="137">
        <v>27627.759999999998</v>
      </c>
      <c r="R140" s="137">
        <v>107892.22</v>
      </c>
      <c r="S140" s="137">
        <v>0</v>
      </c>
      <c r="T140" s="137">
        <v>0</v>
      </c>
      <c r="U140" s="137">
        <v>823674.78</v>
      </c>
      <c r="V140" s="139">
        <v>3336142.67</v>
      </c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</row>
    <row r="141" spans="1:47" x14ac:dyDescent="0.25">
      <c r="A141" s="49" t="s">
        <v>521</v>
      </c>
      <c r="B141" s="83">
        <v>610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79390.86</v>
      </c>
      <c r="L141" s="9">
        <v>542784.32999999996</v>
      </c>
      <c r="M141" s="9">
        <v>33221.300000000003</v>
      </c>
      <c r="N141" s="9">
        <v>40915.69</v>
      </c>
      <c r="O141" s="22">
        <v>15716.2</v>
      </c>
      <c r="P141" s="9">
        <v>939359.62</v>
      </c>
      <c r="Q141" s="9">
        <v>13808.64</v>
      </c>
      <c r="R141" s="9">
        <v>74905.600000000006</v>
      </c>
      <c r="S141" s="9">
        <v>0</v>
      </c>
      <c r="T141" s="9">
        <v>0</v>
      </c>
      <c r="U141" s="9">
        <v>525718.37</v>
      </c>
      <c r="V141" s="51">
        <v>2266430.61</v>
      </c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</row>
    <row r="142" spans="1:47" x14ac:dyDescent="0.25">
      <c r="A142" s="49" t="s">
        <v>523</v>
      </c>
      <c r="B142" s="132">
        <v>940</v>
      </c>
      <c r="C142" s="138">
        <v>0</v>
      </c>
      <c r="D142" s="138">
        <v>0</v>
      </c>
      <c r="E142" s="138">
        <v>0</v>
      </c>
      <c r="F142" s="138">
        <v>0</v>
      </c>
      <c r="G142" s="138">
        <v>0</v>
      </c>
      <c r="H142" s="138">
        <v>0</v>
      </c>
      <c r="I142" s="138">
        <v>42836</v>
      </c>
      <c r="J142" s="138">
        <v>0</v>
      </c>
      <c r="K142" s="138">
        <v>104045.06</v>
      </c>
      <c r="L142" s="138">
        <v>538664.42000000004</v>
      </c>
      <c r="M142" s="138">
        <v>30536.21</v>
      </c>
      <c r="N142" s="138">
        <v>60324.25</v>
      </c>
      <c r="O142" s="138">
        <v>16396.400000000001</v>
      </c>
      <c r="P142" s="138">
        <v>1103898.83</v>
      </c>
      <c r="Q142" s="138">
        <v>33665.65</v>
      </c>
      <c r="R142" s="138">
        <v>56347.92</v>
      </c>
      <c r="S142" s="138">
        <v>0</v>
      </c>
      <c r="T142" s="138">
        <v>0</v>
      </c>
      <c r="U142" s="138">
        <v>497830.16</v>
      </c>
      <c r="V142" s="139">
        <v>2485484.9</v>
      </c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</row>
    <row r="143" spans="1:47" x14ac:dyDescent="0.25">
      <c r="A143" s="49" t="s">
        <v>525</v>
      </c>
      <c r="B143" s="22">
        <v>1050</v>
      </c>
      <c r="C143" s="22">
        <v>0</v>
      </c>
      <c r="D143" s="22">
        <v>0</v>
      </c>
      <c r="E143" s="22">
        <v>0</v>
      </c>
      <c r="F143" s="22">
        <v>0</v>
      </c>
      <c r="G143" s="22">
        <v>0</v>
      </c>
      <c r="H143" s="22">
        <v>0</v>
      </c>
      <c r="I143" s="22">
        <v>77454</v>
      </c>
      <c r="J143" s="22">
        <v>0</v>
      </c>
      <c r="K143" s="22">
        <v>123541.75</v>
      </c>
      <c r="L143" s="22">
        <v>676359.03</v>
      </c>
      <c r="M143" s="22">
        <v>33289.68</v>
      </c>
      <c r="N143" s="22">
        <v>46249.09</v>
      </c>
      <c r="O143" s="22">
        <v>23715.5</v>
      </c>
      <c r="P143" s="22">
        <v>1432028.49</v>
      </c>
      <c r="Q143" s="22">
        <v>34631.949999999997</v>
      </c>
      <c r="R143" s="22">
        <v>120047.62</v>
      </c>
      <c r="S143" s="22">
        <v>0</v>
      </c>
      <c r="T143" s="22">
        <v>0</v>
      </c>
      <c r="U143" s="22">
        <v>721125.31</v>
      </c>
      <c r="V143" s="51">
        <v>3289492.42</v>
      </c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</row>
    <row r="144" spans="1:47" x14ac:dyDescent="0.25">
      <c r="A144" s="49" t="s">
        <v>527</v>
      </c>
      <c r="B144" s="147">
        <v>680</v>
      </c>
      <c r="C144" s="138">
        <v>0</v>
      </c>
      <c r="D144" s="138">
        <v>0</v>
      </c>
      <c r="E144" s="138">
        <v>0</v>
      </c>
      <c r="F144" s="138">
        <v>0</v>
      </c>
      <c r="G144" s="138">
        <v>0</v>
      </c>
      <c r="H144" s="138">
        <v>0</v>
      </c>
      <c r="I144" s="138">
        <v>0</v>
      </c>
      <c r="J144" s="138">
        <v>0</v>
      </c>
      <c r="K144" s="138">
        <v>106004.94</v>
      </c>
      <c r="L144" s="138">
        <v>536098.81000000006</v>
      </c>
      <c r="M144" s="138">
        <v>30124.83</v>
      </c>
      <c r="N144" s="138">
        <v>42842.879999999997</v>
      </c>
      <c r="O144" s="138">
        <v>49319.47</v>
      </c>
      <c r="P144" s="138">
        <v>1766322.51</v>
      </c>
      <c r="Q144" s="138">
        <v>34858.36</v>
      </c>
      <c r="R144" s="138">
        <v>90275.520000000004</v>
      </c>
      <c r="S144" s="138">
        <v>0</v>
      </c>
      <c r="T144" s="138">
        <v>0</v>
      </c>
      <c r="U144" s="138">
        <v>614858.02</v>
      </c>
      <c r="V144" s="139">
        <v>3271385.34</v>
      </c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</row>
    <row r="145" spans="1:47" x14ac:dyDescent="0.25">
      <c r="A145" s="49" t="s">
        <v>529</v>
      </c>
      <c r="B145" s="89">
        <v>540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28986.7</v>
      </c>
      <c r="I145" s="22">
        <v>0</v>
      </c>
      <c r="J145" s="22">
        <v>0</v>
      </c>
      <c r="K145" s="22">
        <v>134365.62</v>
      </c>
      <c r="L145" s="22">
        <v>475918.97</v>
      </c>
      <c r="M145" s="22">
        <v>34204.089999999997</v>
      </c>
      <c r="N145" s="22">
        <v>39947.64</v>
      </c>
      <c r="O145" s="22">
        <v>24801.75</v>
      </c>
      <c r="P145" s="22" t="s">
        <v>534</v>
      </c>
      <c r="Q145" s="22">
        <v>29644.62</v>
      </c>
      <c r="R145" s="22">
        <v>85328.9</v>
      </c>
      <c r="S145" s="22">
        <v>0</v>
      </c>
      <c r="T145" s="22">
        <v>18632.07</v>
      </c>
      <c r="U145" s="22">
        <v>481641.08</v>
      </c>
      <c r="V145" s="51">
        <v>3166581.52</v>
      </c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</row>
    <row r="146" spans="1:47" x14ac:dyDescent="0.25">
      <c r="A146" s="153"/>
      <c r="B146" s="100">
        <f>SUBTOTAL(109,B134:B145)</f>
        <v>11438.89</v>
      </c>
      <c r="C146" s="100">
        <f t="shared" ref="C146:V146" si="12">SUBTOTAL(109,C134:C145)</f>
        <v>17258.25</v>
      </c>
      <c r="D146" s="100">
        <f t="shared" si="12"/>
        <v>0</v>
      </c>
      <c r="E146" s="100">
        <f t="shared" si="12"/>
        <v>17258.25</v>
      </c>
      <c r="F146" s="100">
        <f t="shared" si="12"/>
        <v>0</v>
      </c>
      <c r="G146" s="100">
        <f t="shared" si="12"/>
        <v>0</v>
      </c>
      <c r="H146" s="100">
        <f t="shared" si="12"/>
        <v>28986.7</v>
      </c>
      <c r="I146" s="100">
        <f t="shared" si="12"/>
        <v>120290</v>
      </c>
      <c r="J146" s="100">
        <f t="shared" si="12"/>
        <v>41</v>
      </c>
      <c r="K146" s="100">
        <f t="shared" si="12"/>
        <v>1301529.5699999998</v>
      </c>
      <c r="L146" s="100">
        <f t="shared" si="12"/>
        <v>7242969.4099999992</v>
      </c>
      <c r="M146" s="100">
        <f t="shared" si="12"/>
        <v>609100.11999999988</v>
      </c>
      <c r="N146" s="100">
        <f t="shared" si="12"/>
        <v>550096.68000000005</v>
      </c>
      <c r="O146" s="100">
        <f t="shared" si="12"/>
        <v>267195.95</v>
      </c>
      <c r="P146" s="100">
        <f t="shared" si="12"/>
        <v>12965355.279999999</v>
      </c>
      <c r="Q146" s="100">
        <f t="shared" si="12"/>
        <v>364170.81000000006</v>
      </c>
      <c r="R146" s="100">
        <f t="shared" si="12"/>
        <v>935914.1100000001</v>
      </c>
      <c r="S146" s="100">
        <f t="shared" si="12"/>
        <v>0</v>
      </c>
      <c r="T146" s="100">
        <f t="shared" si="12"/>
        <v>18632.07</v>
      </c>
      <c r="U146" s="100">
        <f t="shared" si="12"/>
        <v>7422998.1099999994</v>
      </c>
      <c r="V146" s="100">
        <f t="shared" si="12"/>
        <v>33685805.280000001</v>
      </c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</row>
    <row r="147" spans="1:47" x14ac:dyDescent="0.25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</row>
    <row r="148" spans="1:47" ht="18.75" x14ac:dyDescent="0.3">
      <c r="A148" s="17" t="s">
        <v>242</v>
      </c>
      <c r="B148" s="18"/>
      <c r="C148" s="18"/>
      <c r="D148" s="18"/>
      <c r="E148" s="18"/>
    </row>
    <row r="149" spans="1:47" ht="18.75" x14ac:dyDescent="0.3">
      <c r="A149" s="121" t="s">
        <v>530</v>
      </c>
      <c r="B149" s="18"/>
      <c r="C149" s="18"/>
      <c r="D149" s="18"/>
      <c r="E149" s="18"/>
      <c r="I149" s="82"/>
      <c r="J149" s="82"/>
    </row>
  </sheetData>
  <sheetProtection password="9E07" sheet="1" objects="1" scenarios="1"/>
  <mergeCells count="1">
    <mergeCell ref="A1:V1"/>
  </mergeCells>
  <pageMargins left="0.7" right="0.7" top="0.75" bottom="0.75" header="0.3" footer="0.3"/>
  <pageSetup orientation="portrait" r:id="rId1"/>
  <ignoredErrors>
    <ignoredError sqref="D85:D90 C82 C87 E4 F4:I4 B4:D4 H102 K110:S110 U110:V110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V150"/>
  <sheetViews>
    <sheetView zoomScaleNormal="100" workbookViewId="0">
      <pane ySplit="3" topLeftCell="A128" activePane="bottomLeft" state="frozen"/>
      <selection activeCell="A85" sqref="A85"/>
      <selection pane="bottomLeft" activeCell="H149" sqref="H149"/>
    </sheetView>
  </sheetViews>
  <sheetFormatPr baseColWidth="10" defaultRowHeight="15" x14ac:dyDescent="0.25"/>
  <cols>
    <col min="1" max="1" width="12.42578125" customWidth="1"/>
    <col min="2" max="7" width="15.7109375" customWidth="1"/>
  </cols>
  <sheetData>
    <row r="1" spans="1:48" ht="41.25" customHeight="1" x14ac:dyDescent="0.35">
      <c r="A1" s="161" t="s">
        <v>502</v>
      </c>
      <c r="B1" s="161"/>
      <c r="C1" s="161"/>
      <c r="D1" s="161"/>
      <c r="E1" s="161"/>
      <c r="F1" s="161"/>
      <c r="G1" s="161"/>
    </row>
    <row r="2" spans="1:48" x14ac:dyDescent="0.25">
      <c r="A2" s="2" t="s">
        <v>110</v>
      </c>
      <c r="B2" s="23" t="s">
        <v>426</v>
      </c>
      <c r="C2" s="23" t="s">
        <v>427</v>
      </c>
      <c r="D2" s="23" t="s">
        <v>428</v>
      </c>
      <c r="E2" s="27" t="s">
        <v>429</v>
      </c>
      <c r="F2" s="23" t="s">
        <v>430</v>
      </c>
      <c r="G2" s="23" t="s">
        <v>431</v>
      </c>
      <c r="H2" s="4" t="s">
        <v>109</v>
      </c>
    </row>
    <row r="3" spans="1:48" x14ac:dyDescent="0.25">
      <c r="A3" s="4" t="s">
        <v>241</v>
      </c>
      <c r="B3" s="23" t="s">
        <v>237</v>
      </c>
      <c r="C3" s="23" t="s">
        <v>238</v>
      </c>
      <c r="D3" s="23" t="s">
        <v>239</v>
      </c>
      <c r="E3" s="23" t="s">
        <v>260</v>
      </c>
      <c r="F3" s="23" t="s">
        <v>238</v>
      </c>
      <c r="G3" s="23" t="s">
        <v>239</v>
      </c>
      <c r="H3" s="2"/>
    </row>
    <row r="4" spans="1:48" x14ac:dyDescent="0.25">
      <c r="A4" s="4" t="s">
        <v>0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6">
        <v>0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x14ac:dyDescent="0.25">
      <c r="A5" s="4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6">
        <v>0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 x14ac:dyDescent="0.25">
      <c r="A6" s="4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6">
        <v>0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x14ac:dyDescent="0.25">
      <c r="A7" s="4" t="s">
        <v>3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6">
        <v>0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 x14ac:dyDescent="0.25">
      <c r="A8" s="4" t="s">
        <v>4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6">
        <v>0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 x14ac:dyDescent="0.25">
      <c r="A9" s="4" t="s">
        <v>5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6">
        <v>0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 x14ac:dyDescent="0.25">
      <c r="A10" s="4" t="s">
        <v>6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6">
        <v>0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 x14ac:dyDescent="0.25">
      <c r="A11" s="4" t="s">
        <v>7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6">
        <v>0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 x14ac:dyDescent="0.25">
      <c r="A12" s="4" t="s">
        <v>8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6">
        <v>0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 x14ac:dyDescent="0.25">
      <c r="A13" s="4" t="s">
        <v>9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6">
        <v>0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 x14ac:dyDescent="0.25">
      <c r="A14" s="4" t="s">
        <v>10</v>
      </c>
      <c r="B14" s="5">
        <v>12.15</v>
      </c>
      <c r="C14" s="5">
        <v>12.15</v>
      </c>
      <c r="D14" s="5">
        <v>23.75</v>
      </c>
      <c r="E14" s="5">
        <v>0</v>
      </c>
      <c r="F14" s="5">
        <v>0</v>
      </c>
      <c r="G14" s="5">
        <v>0</v>
      </c>
      <c r="H14" s="6">
        <v>48.05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 x14ac:dyDescent="0.25">
      <c r="A15" s="4" t="s">
        <v>11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6">
        <v>0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 x14ac:dyDescent="0.25">
      <c r="A16" s="4"/>
      <c r="B16" s="13">
        <f t="shared" ref="B16:H16" si="0">SUBTOTAL(109,B4:B15)</f>
        <v>12.15</v>
      </c>
      <c r="C16" s="13">
        <f t="shared" si="0"/>
        <v>12.15</v>
      </c>
      <c r="D16" s="13">
        <f t="shared" si="0"/>
        <v>23.75</v>
      </c>
      <c r="E16" s="13">
        <v>0</v>
      </c>
      <c r="F16" s="13">
        <f t="shared" si="0"/>
        <v>0</v>
      </c>
      <c r="G16" s="13">
        <f t="shared" si="0"/>
        <v>0</v>
      </c>
      <c r="H16" s="13">
        <f t="shared" si="0"/>
        <v>48.05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 x14ac:dyDescent="0.25">
      <c r="A17" s="4" t="s">
        <v>12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6">
        <v>0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 x14ac:dyDescent="0.25">
      <c r="A18" s="4" t="s">
        <v>13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6">
        <v>0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 x14ac:dyDescent="0.25">
      <c r="A19" s="4" t="s">
        <v>14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6">
        <v>0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 x14ac:dyDescent="0.25">
      <c r="A20" s="4" t="s">
        <v>15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6">
        <v>0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 x14ac:dyDescent="0.25">
      <c r="A21" s="4" t="s">
        <v>16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6">
        <v>0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 x14ac:dyDescent="0.25">
      <c r="A22" s="4" t="s">
        <v>17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6">
        <v>0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 x14ac:dyDescent="0.25">
      <c r="A23" s="4" t="s">
        <v>18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6">
        <v>0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 x14ac:dyDescent="0.25">
      <c r="A24" s="4" t="s">
        <v>19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6">
        <v>0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 x14ac:dyDescent="0.25">
      <c r="A25" s="4" t="s">
        <v>20</v>
      </c>
      <c r="B25" s="5">
        <v>0</v>
      </c>
      <c r="C25" s="5">
        <v>46.88</v>
      </c>
      <c r="D25" s="5">
        <v>46.88</v>
      </c>
      <c r="E25" s="5">
        <v>0</v>
      </c>
      <c r="F25" s="5">
        <v>0</v>
      </c>
      <c r="G25" s="5">
        <v>0</v>
      </c>
      <c r="H25" s="6">
        <v>93.76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 x14ac:dyDescent="0.25">
      <c r="A26" s="4" t="s">
        <v>21</v>
      </c>
      <c r="B26" s="5">
        <v>0</v>
      </c>
      <c r="C26" s="5">
        <v>50</v>
      </c>
      <c r="D26" s="5">
        <v>20</v>
      </c>
      <c r="E26" s="5">
        <v>0</v>
      </c>
      <c r="F26" s="5">
        <v>0</v>
      </c>
      <c r="G26" s="5">
        <v>0</v>
      </c>
      <c r="H26" s="6">
        <v>70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 x14ac:dyDescent="0.25">
      <c r="A27" s="4" t="s">
        <v>22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6">
        <v>0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 x14ac:dyDescent="0.25">
      <c r="A28" s="4" t="s">
        <v>23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6">
        <v>0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 x14ac:dyDescent="0.25">
      <c r="A29" s="4"/>
      <c r="B29" s="13">
        <f t="shared" ref="B29:H29" si="1">SUBTOTAL(109,B17:B28)</f>
        <v>0</v>
      </c>
      <c r="C29" s="13">
        <f t="shared" si="1"/>
        <v>96.88</v>
      </c>
      <c r="D29" s="13">
        <f t="shared" si="1"/>
        <v>66.88</v>
      </c>
      <c r="E29" s="13">
        <v>0</v>
      </c>
      <c r="F29" s="13">
        <f t="shared" si="1"/>
        <v>0</v>
      </c>
      <c r="G29" s="13">
        <f t="shared" si="1"/>
        <v>0</v>
      </c>
      <c r="H29" s="13">
        <f t="shared" si="1"/>
        <v>163.76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 x14ac:dyDescent="0.25">
      <c r="A30" s="4" t="s">
        <v>24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6">
        <v>0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 x14ac:dyDescent="0.25">
      <c r="A31" s="4" t="s">
        <v>25</v>
      </c>
      <c r="B31" s="5">
        <v>0</v>
      </c>
      <c r="C31" s="5">
        <v>39.85</v>
      </c>
      <c r="D31" s="5">
        <v>0</v>
      </c>
      <c r="E31" s="5">
        <v>0</v>
      </c>
      <c r="F31" s="5">
        <v>0</v>
      </c>
      <c r="G31" s="5">
        <v>0</v>
      </c>
      <c r="H31" s="6">
        <v>39.85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 x14ac:dyDescent="0.25">
      <c r="A32" s="4" t="s">
        <v>26</v>
      </c>
      <c r="B32" s="5">
        <v>0</v>
      </c>
      <c r="C32" s="5">
        <v>23.32</v>
      </c>
      <c r="D32" s="5">
        <v>34.979999999999997</v>
      </c>
      <c r="E32" s="5">
        <v>0</v>
      </c>
      <c r="F32" s="5">
        <v>0</v>
      </c>
      <c r="G32" s="5">
        <v>0</v>
      </c>
      <c r="H32" s="6">
        <v>58.3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 x14ac:dyDescent="0.25">
      <c r="A33" s="4" t="s">
        <v>27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6">
        <v>0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 x14ac:dyDescent="0.25">
      <c r="A34" s="4" t="s">
        <v>28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6">
        <v>0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 x14ac:dyDescent="0.25">
      <c r="A35" s="4" t="s">
        <v>29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6">
        <v>0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 x14ac:dyDescent="0.25">
      <c r="A36" s="4" t="s">
        <v>30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8454.9599999999991</v>
      </c>
      <c r="H36" s="6">
        <v>8454.9599999999991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 x14ac:dyDescent="0.25">
      <c r="A37" s="4" t="s">
        <v>31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6">
        <v>0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 x14ac:dyDescent="0.25">
      <c r="A38" s="4" t="s">
        <v>32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6">
        <v>0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 x14ac:dyDescent="0.25">
      <c r="A39" s="4" t="s">
        <v>33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6">
        <v>0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 x14ac:dyDescent="0.25">
      <c r="A40" s="4" t="s">
        <v>34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6">
        <v>0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 x14ac:dyDescent="0.25">
      <c r="A41" s="4" t="s">
        <v>35</v>
      </c>
      <c r="B41" s="5">
        <v>0</v>
      </c>
      <c r="C41" s="5">
        <v>131.66</v>
      </c>
      <c r="D41" s="5">
        <v>131.66</v>
      </c>
      <c r="E41" s="5">
        <v>0</v>
      </c>
      <c r="F41" s="5">
        <v>0</v>
      </c>
      <c r="G41" s="5">
        <v>0</v>
      </c>
      <c r="H41" s="6">
        <v>263.32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 x14ac:dyDescent="0.25">
      <c r="A42" s="4"/>
      <c r="B42" s="13">
        <f t="shared" ref="B42:H42" si="2">SUBTOTAL(109,B30:B41)</f>
        <v>0</v>
      </c>
      <c r="C42" s="13">
        <f t="shared" si="2"/>
        <v>194.82999999999998</v>
      </c>
      <c r="D42" s="13">
        <f t="shared" si="2"/>
        <v>166.64</v>
      </c>
      <c r="E42" s="13"/>
      <c r="F42" s="13">
        <f t="shared" si="2"/>
        <v>0</v>
      </c>
      <c r="G42" s="13">
        <f t="shared" si="2"/>
        <v>8454.9599999999991</v>
      </c>
      <c r="H42" s="13">
        <f t="shared" si="2"/>
        <v>8816.4299999999985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 x14ac:dyDescent="0.25">
      <c r="A43" s="4" t="s">
        <v>36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6">
        <v>0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 x14ac:dyDescent="0.25">
      <c r="A44" s="4" t="s">
        <v>37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6">
        <v>0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 x14ac:dyDescent="0.25">
      <c r="A45" s="4" t="s">
        <v>38</v>
      </c>
      <c r="B45" s="5">
        <v>0</v>
      </c>
      <c r="C45" s="5">
        <v>51.32</v>
      </c>
      <c r="D45" s="5">
        <v>51.32</v>
      </c>
      <c r="E45" s="5">
        <v>0</v>
      </c>
      <c r="F45" s="5">
        <v>0</v>
      </c>
      <c r="G45" s="5">
        <v>0</v>
      </c>
      <c r="H45" s="6">
        <v>102.64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 x14ac:dyDescent="0.25">
      <c r="A46" s="4" t="s">
        <v>39</v>
      </c>
      <c r="B46" s="5">
        <v>0</v>
      </c>
      <c r="C46" s="5">
        <v>0</v>
      </c>
      <c r="D46" s="5">
        <v>41.74</v>
      </c>
      <c r="E46" s="5">
        <v>0</v>
      </c>
      <c r="F46" s="5">
        <v>0</v>
      </c>
      <c r="G46" s="5">
        <v>0</v>
      </c>
      <c r="H46" s="6">
        <v>41.74</v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 x14ac:dyDescent="0.25">
      <c r="A47" s="4" t="s">
        <v>40</v>
      </c>
      <c r="B47" s="5">
        <v>0</v>
      </c>
      <c r="C47" s="5">
        <v>23.05</v>
      </c>
      <c r="D47" s="5">
        <v>0</v>
      </c>
      <c r="E47" s="5">
        <v>0</v>
      </c>
      <c r="F47" s="5">
        <v>0</v>
      </c>
      <c r="G47" s="5">
        <v>0</v>
      </c>
      <c r="H47" s="6">
        <v>23.05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 x14ac:dyDescent="0.25">
      <c r="A48" s="4" t="s">
        <v>41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6">
        <v>0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spans="1:48" x14ac:dyDescent="0.25">
      <c r="A49" s="4" t="s">
        <v>42</v>
      </c>
      <c r="B49" s="5">
        <v>0</v>
      </c>
      <c r="C49" s="5">
        <v>35.880000000000003</v>
      </c>
      <c r="D49" s="5">
        <v>35.880000000000003</v>
      </c>
      <c r="E49" s="5">
        <v>0</v>
      </c>
      <c r="F49" s="5">
        <v>0</v>
      </c>
      <c r="G49" s="5">
        <v>455.18</v>
      </c>
      <c r="H49" s="6">
        <v>526.94000000000005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48" x14ac:dyDescent="0.25">
      <c r="A50" s="4" t="s">
        <v>43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6">
        <v>0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1:48" x14ac:dyDescent="0.25">
      <c r="A51" s="4" t="s">
        <v>44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6">
        <v>0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1:48" x14ac:dyDescent="0.25">
      <c r="A52" s="4" t="s">
        <v>45</v>
      </c>
      <c r="B52" s="5">
        <v>0</v>
      </c>
      <c r="C52" s="5">
        <v>20.21</v>
      </c>
      <c r="D52" s="5">
        <v>20.21</v>
      </c>
      <c r="E52" s="5">
        <v>0</v>
      </c>
      <c r="F52" s="5">
        <v>0</v>
      </c>
      <c r="G52" s="5">
        <v>0</v>
      </c>
      <c r="H52" s="6">
        <v>40.42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1:48" x14ac:dyDescent="0.25">
      <c r="A53" s="4" t="s">
        <v>46</v>
      </c>
      <c r="B53" s="5">
        <v>0</v>
      </c>
      <c r="C53" s="5">
        <v>130.88999999999999</v>
      </c>
      <c r="D53" s="5">
        <v>130.88999999999999</v>
      </c>
      <c r="E53" s="5">
        <v>0</v>
      </c>
      <c r="F53" s="5">
        <v>0</v>
      </c>
      <c r="G53" s="5">
        <v>0</v>
      </c>
      <c r="H53" s="6">
        <v>261.77999999999997</v>
      </c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1:48" x14ac:dyDescent="0.25">
      <c r="A54" s="4" t="s">
        <v>47</v>
      </c>
      <c r="B54" s="5">
        <v>0</v>
      </c>
      <c r="C54" s="5">
        <v>0</v>
      </c>
      <c r="D54" s="5">
        <v>0</v>
      </c>
      <c r="E54" s="5">
        <v>0</v>
      </c>
      <c r="F54" s="5">
        <v>35</v>
      </c>
      <c r="G54" s="5">
        <v>160</v>
      </c>
      <c r="H54" s="6">
        <v>195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1:48" x14ac:dyDescent="0.25">
      <c r="A55" s="4"/>
      <c r="B55" s="13">
        <f t="shared" ref="B55:H55" si="3">SUBTOTAL(109,B43:B54)</f>
        <v>0</v>
      </c>
      <c r="C55" s="13">
        <f t="shared" si="3"/>
        <v>261.35000000000002</v>
      </c>
      <c r="D55" s="13">
        <f t="shared" si="3"/>
        <v>280.03999999999996</v>
      </c>
      <c r="E55" s="13">
        <v>0</v>
      </c>
      <c r="F55" s="13">
        <f t="shared" si="3"/>
        <v>35</v>
      </c>
      <c r="G55" s="13">
        <f t="shared" si="3"/>
        <v>615.18000000000006</v>
      </c>
      <c r="H55" s="13">
        <f t="shared" si="3"/>
        <v>1191.5700000000002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</row>
    <row r="56" spans="1:48" x14ac:dyDescent="0.25">
      <c r="A56" s="4" t="s">
        <v>48</v>
      </c>
      <c r="B56" s="5">
        <v>0</v>
      </c>
      <c r="C56" s="5">
        <v>50</v>
      </c>
      <c r="D56" s="5">
        <v>265.58</v>
      </c>
      <c r="E56" s="5">
        <v>0</v>
      </c>
      <c r="F56" s="5">
        <v>77.239999999999995</v>
      </c>
      <c r="G56" s="5">
        <v>4</v>
      </c>
      <c r="H56" s="6">
        <v>396.82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1:48" x14ac:dyDescent="0.25">
      <c r="A57" s="4" t="s">
        <v>49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6">
        <v>0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</row>
    <row r="58" spans="1:48" x14ac:dyDescent="0.25">
      <c r="A58" s="4" t="s">
        <v>50</v>
      </c>
      <c r="B58" s="5">
        <v>0</v>
      </c>
      <c r="C58" s="5">
        <v>20.11</v>
      </c>
      <c r="D58" s="5">
        <v>20.11</v>
      </c>
      <c r="E58" s="5">
        <v>0</v>
      </c>
      <c r="F58" s="5">
        <v>0</v>
      </c>
      <c r="G58" s="5">
        <v>0</v>
      </c>
      <c r="H58" s="6">
        <v>40.22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</row>
    <row r="59" spans="1:48" x14ac:dyDescent="0.25">
      <c r="A59" s="4" t="s">
        <v>51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6">
        <v>0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</row>
    <row r="60" spans="1:48" x14ac:dyDescent="0.25">
      <c r="A60" s="4" t="s">
        <v>52</v>
      </c>
      <c r="B60" s="5">
        <v>0</v>
      </c>
      <c r="C60" s="5">
        <v>59.09</v>
      </c>
      <c r="D60" s="5">
        <v>190.9</v>
      </c>
      <c r="E60" s="5">
        <v>0</v>
      </c>
      <c r="F60" s="5">
        <v>0</v>
      </c>
      <c r="G60" s="5">
        <v>0</v>
      </c>
      <c r="H60" s="6">
        <v>249.99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</row>
    <row r="61" spans="1:48" x14ac:dyDescent="0.25">
      <c r="A61" s="4" t="s">
        <v>53</v>
      </c>
      <c r="B61" s="5">
        <v>0</v>
      </c>
      <c r="C61" s="5">
        <v>6.82</v>
      </c>
      <c r="D61" s="5">
        <v>4.55</v>
      </c>
      <c r="E61" s="5">
        <v>0</v>
      </c>
      <c r="F61" s="5">
        <v>9.09</v>
      </c>
      <c r="G61" s="5">
        <v>11.36</v>
      </c>
      <c r="H61" s="6">
        <v>31.82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</row>
    <row r="62" spans="1:48" x14ac:dyDescent="0.25">
      <c r="A62" s="4" t="s">
        <v>54</v>
      </c>
      <c r="B62" s="5">
        <v>0</v>
      </c>
      <c r="C62" s="5">
        <v>27.06</v>
      </c>
      <c r="D62" s="5">
        <v>110.51</v>
      </c>
      <c r="E62" s="5">
        <v>0</v>
      </c>
      <c r="F62" s="5">
        <v>27.06</v>
      </c>
      <c r="G62" s="5">
        <v>0</v>
      </c>
      <c r="H62" s="6">
        <v>164.63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</row>
    <row r="63" spans="1:48" x14ac:dyDescent="0.25">
      <c r="A63" s="4" t="s">
        <v>55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6">
        <v>0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</row>
    <row r="64" spans="1:48" x14ac:dyDescent="0.25">
      <c r="A64" s="4" t="s">
        <v>56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6">
        <v>0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</row>
    <row r="65" spans="1:48" x14ac:dyDescent="0.25">
      <c r="A65" s="4" t="s">
        <v>57</v>
      </c>
      <c r="B65" s="5">
        <v>0</v>
      </c>
      <c r="C65" s="5">
        <v>0</v>
      </c>
      <c r="D65" s="5">
        <v>0</v>
      </c>
      <c r="E65" s="5">
        <v>0</v>
      </c>
      <c r="F65" s="5">
        <v>100.92</v>
      </c>
      <c r="G65" s="5">
        <v>160.12</v>
      </c>
      <c r="H65" s="6">
        <v>261.04000000000002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</row>
    <row r="66" spans="1:48" x14ac:dyDescent="0.25">
      <c r="A66" s="4" t="s">
        <v>58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6">
        <v>0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</row>
    <row r="67" spans="1:48" x14ac:dyDescent="0.25">
      <c r="A67" s="4" t="s">
        <v>59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6">
        <v>0</v>
      </c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</row>
    <row r="68" spans="1:48" x14ac:dyDescent="0.25">
      <c r="A68" s="4"/>
      <c r="B68" s="13">
        <f t="shared" ref="B68:H68" si="4">SUBTOTAL(109,B56:B67)</f>
        <v>0</v>
      </c>
      <c r="C68" s="13">
        <f t="shared" si="4"/>
        <v>163.07999999999998</v>
      </c>
      <c r="D68" s="13">
        <f t="shared" si="4"/>
        <v>591.65000000000009</v>
      </c>
      <c r="E68" s="13">
        <v>0</v>
      </c>
      <c r="F68" s="13">
        <f t="shared" si="4"/>
        <v>214.31</v>
      </c>
      <c r="G68" s="13">
        <f t="shared" si="4"/>
        <v>175.48000000000002</v>
      </c>
      <c r="H68" s="13">
        <f t="shared" si="4"/>
        <v>1144.52</v>
      </c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</row>
    <row r="69" spans="1:48" x14ac:dyDescent="0.25">
      <c r="A69" s="4" t="s">
        <v>60</v>
      </c>
      <c r="B69" s="5">
        <v>0</v>
      </c>
      <c r="C69" s="5">
        <v>43.1</v>
      </c>
      <c r="D69" s="5">
        <v>127.46</v>
      </c>
      <c r="E69" s="5">
        <v>0</v>
      </c>
      <c r="F69" s="5">
        <v>0</v>
      </c>
      <c r="G69" s="5">
        <v>0</v>
      </c>
      <c r="H69" s="6">
        <v>170.56</v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</row>
    <row r="70" spans="1:48" x14ac:dyDescent="0.25">
      <c r="A70" s="4" t="s">
        <v>61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6">
        <v>0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</row>
    <row r="71" spans="1:48" x14ac:dyDescent="0.25">
      <c r="A71" s="4" t="s">
        <v>62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6">
        <v>0</v>
      </c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</row>
    <row r="72" spans="1:48" x14ac:dyDescent="0.25">
      <c r="A72" s="4" t="s">
        <v>63</v>
      </c>
      <c r="B72" s="5">
        <v>0</v>
      </c>
      <c r="C72" s="5">
        <v>0</v>
      </c>
      <c r="D72" s="5">
        <v>0</v>
      </c>
      <c r="E72" s="5">
        <v>0</v>
      </c>
      <c r="F72" s="5">
        <v>25</v>
      </c>
      <c r="G72" s="5">
        <v>0</v>
      </c>
      <c r="H72" s="6">
        <v>25</v>
      </c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</row>
    <row r="73" spans="1:48" x14ac:dyDescent="0.25">
      <c r="A73" s="4" t="s">
        <v>64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6">
        <v>0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</row>
    <row r="74" spans="1:48" x14ac:dyDescent="0.25">
      <c r="A74" s="4" t="s">
        <v>65</v>
      </c>
      <c r="B74" s="5">
        <v>350</v>
      </c>
      <c r="C74" s="5">
        <v>220</v>
      </c>
      <c r="D74" s="5">
        <v>0</v>
      </c>
      <c r="E74" s="5">
        <v>0</v>
      </c>
      <c r="F74" s="5">
        <v>0</v>
      </c>
      <c r="G74" s="5">
        <v>0</v>
      </c>
      <c r="H74" s="6">
        <v>570</v>
      </c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</row>
    <row r="75" spans="1:48" x14ac:dyDescent="0.25">
      <c r="A75" s="4" t="s">
        <v>66</v>
      </c>
      <c r="B75" s="5">
        <v>0</v>
      </c>
      <c r="C75" s="5">
        <v>9.85</v>
      </c>
      <c r="D75" s="5">
        <v>9.85</v>
      </c>
      <c r="E75" s="5">
        <v>0</v>
      </c>
      <c r="F75" s="5">
        <v>0</v>
      </c>
      <c r="G75" s="5">
        <v>0</v>
      </c>
      <c r="H75" s="6">
        <v>19.7</v>
      </c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</row>
    <row r="76" spans="1:48" x14ac:dyDescent="0.25">
      <c r="A76" s="4" t="s">
        <v>67</v>
      </c>
      <c r="B76" s="5">
        <v>0</v>
      </c>
      <c r="C76" s="5">
        <v>0</v>
      </c>
      <c r="D76" s="5">
        <v>0</v>
      </c>
      <c r="E76" s="5">
        <v>0</v>
      </c>
      <c r="F76" s="5">
        <v>88.91</v>
      </c>
      <c r="G76" s="5">
        <v>73.03</v>
      </c>
      <c r="H76" s="6">
        <v>161.94</v>
      </c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</row>
    <row r="77" spans="1:48" x14ac:dyDescent="0.25">
      <c r="A77" s="4" t="s">
        <v>68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6">
        <v>0</v>
      </c>
      <c r="I77" s="9" t="s">
        <v>240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</row>
    <row r="78" spans="1:48" x14ac:dyDescent="0.25">
      <c r="A78" s="4" t="s">
        <v>69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9" t="s">
        <v>240</v>
      </c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</row>
    <row r="79" spans="1:48" x14ac:dyDescent="0.25">
      <c r="A79" s="4" t="s">
        <v>70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9" t="s">
        <v>240</v>
      </c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</row>
    <row r="80" spans="1:48" x14ac:dyDescent="0.25">
      <c r="A80" s="4" t="s">
        <v>71</v>
      </c>
      <c r="B80" s="5">
        <v>0</v>
      </c>
      <c r="C80" s="5">
        <v>68.02</v>
      </c>
      <c r="D80" s="5">
        <v>0</v>
      </c>
      <c r="E80" s="5">
        <v>0</v>
      </c>
      <c r="F80" s="5">
        <v>0</v>
      </c>
      <c r="G80" s="5">
        <v>0</v>
      </c>
      <c r="H80" s="10">
        <v>68.02</v>
      </c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</row>
    <row r="81" spans="1:48" x14ac:dyDescent="0.25">
      <c r="A81" s="4"/>
      <c r="B81" s="40">
        <f t="shared" ref="B81:H81" si="5">SUBTOTAL(109,B69:B80)</f>
        <v>350</v>
      </c>
      <c r="C81" s="40">
        <f t="shared" si="5"/>
        <v>340.97</v>
      </c>
      <c r="D81" s="40">
        <f t="shared" si="5"/>
        <v>137.31</v>
      </c>
      <c r="E81" s="40">
        <v>0</v>
      </c>
      <c r="F81" s="40">
        <f t="shared" si="5"/>
        <v>113.91</v>
      </c>
      <c r="G81" s="40">
        <f t="shared" si="5"/>
        <v>73.03</v>
      </c>
      <c r="H81" s="13">
        <f t="shared" si="5"/>
        <v>1015.22</v>
      </c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</row>
    <row r="82" spans="1:48" x14ac:dyDescent="0.25">
      <c r="A82" s="4" t="s">
        <v>244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6">
        <v>0</v>
      </c>
      <c r="H82" s="9">
        <v>0</v>
      </c>
      <c r="I82" s="9" t="s">
        <v>240</v>
      </c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</row>
    <row r="83" spans="1:48" x14ac:dyDescent="0.25">
      <c r="A83" s="4" t="s">
        <v>246</v>
      </c>
      <c r="B83" s="9">
        <v>147</v>
      </c>
      <c r="C83" s="5">
        <v>0</v>
      </c>
      <c r="D83" s="5">
        <v>0</v>
      </c>
      <c r="E83" s="5">
        <v>0</v>
      </c>
      <c r="F83" s="9">
        <v>40</v>
      </c>
      <c r="G83" s="6">
        <v>0</v>
      </c>
      <c r="H83" s="9">
        <v>187</v>
      </c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</row>
    <row r="84" spans="1:48" x14ac:dyDescent="0.25">
      <c r="A84" s="4" t="s">
        <v>250</v>
      </c>
      <c r="B84" s="9">
        <v>100</v>
      </c>
      <c r="C84" s="9">
        <v>0</v>
      </c>
      <c r="D84" s="9">
        <v>0</v>
      </c>
      <c r="E84" s="5">
        <v>0</v>
      </c>
      <c r="F84" s="9">
        <v>0</v>
      </c>
      <c r="G84" s="9">
        <v>0</v>
      </c>
      <c r="H84" s="9">
        <v>100</v>
      </c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</row>
    <row r="85" spans="1:48" x14ac:dyDescent="0.25">
      <c r="A85" s="4" t="s">
        <v>254</v>
      </c>
      <c r="B85" s="9">
        <v>3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3</v>
      </c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</row>
    <row r="86" spans="1:48" x14ac:dyDescent="0.25">
      <c r="A86" s="4" t="s">
        <v>257</v>
      </c>
      <c r="B86" s="9">
        <v>675</v>
      </c>
      <c r="C86" s="9">
        <v>70</v>
      </c>
      <c r="D86" s="9">
        <v>0</v>
      </c>
      <c r="E86" s="9">
        <v>150</v>
      </c>
      <c r="F86" s="9">
        <v>194</v>
      </c>
      <c r="G86" s="9">
        <v>0</v>
      </c>
      <c r="H86" s="9">
        <v>1089</v>
      </c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</row>
    <row r="87" spans="1:48" x14ac:dyDescent="0.25">
      <c r="A87" s="4" t="s">
        <v>262</v>
      </c>
      <c r="B87" s="9">
        <v>550</v>
      </c>
      <c r="C87" s="9">
        <v>70</v>
      </c>
      <c r="D87" s="9">
        <v>30</v>
      </c>
      <c r="E87" s="9">
        <v>50</v>
      </c>
      <c r="F87" s="9">
        <v>214</v>
      </c>
      <c r="G87" s="9">
        <v>20</v>
      </c>
      <c r="H87" s="9">
        <v>934</v>
      </c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8" x14ac:dyDescent="0.25">
      <c r="A88" s="4" t="s">
        <v>266</v>
      </c>
      <c r="B88" s="9">
        <v>314.35000000000002</v>
      </c>
      <c r="C88" s="9">
        <v>20</v>
      </c>
      <c r="D88" s="9">
        <v>0</v>
      </c>
      <c r="E88" s="9">
        <v>100</v>
      </c>
      <c r="F88" s="9">
        <v>40</v>
      </c>
      <c r="G88" s="9">
        <v>0</v>
      </c>
      <c r="H88" s="9">
        <v>474.35</v>
      </c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</row>
    <row r="89" spans="1:48" x14ac:dyDescent="0.25">
      <c r="A89" s="4" t="s">
        <v>268</v>
      </c>
      <c r="B89" s="9">
        <v>545</v>
      </c>
      <c r="C89" s="9">
        <v>55</v>
      </c>
      <c r="D89" s="9">
        <v>0</v>
      </c>
      <c r="E89" s="9">
        <v>0</v>
      </c>
      <c r="F89" s="9">
        <v>0</v>
      </c>
      <c r="G89" s="9">
        <v>0</v>
      </c>
      <c r="H89" s="9">
        <v>600</v>
      </c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</row>
    <row r="90" spans="1:48" x14ac:dyDescent="0.25">
      <c r="A90" s="4" t="s">
        <v>269</v>
      </c>
      <c r="B90" s="9">
        <v>185</v>
      </c>
      <c r="C90" s="9">
        <v>95</v>
      </c>
      <c r="D90" s="9">
        <v>30</v>
      </c>
      <c r="E90" s="9">
        <v>60</v>
      </c>
      <c r="F90" s="9">
        <v>21.01</v>
      </c>
      <c r="G90" s="9">
        <v>0</v>
      </c>
      <c r="H90" s="9">
        <v>391.01</v>
      </c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8" x14ac:dyDescent="0.25">
      <c r="A91" s="4" t="s">
        <v>271</v>
      </c>
      <c r="B91" s="9">
        <v>0</v>
      </c>
      <c r="C91" s="9">
        <v>70</v>
      </c>
      <c r="D91" s="9">
        <v>0</v>
      </c>
      <c r="E91" s="9">
        <v>450</v>
      </c>
      <c r="F91" s="9">
        <v>80</v>
      </c>
      <c r="G91" s="9">
        <v>0</v>
      </c>
      <c r="H91" s="9">
        <v>600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8" x14ac:dyDescent="0.25">
      <c r="A92" s="4" t="s">
        <v>272</v>
      </c>
      <c r="B92" s="9">
        <v>300</v>
      </c>
      <c r="C92" s="9">
        <v>0</v>
      </c>
      <c r="D92" s="9">
        <v>0</v>
      </c>
      <c r="E92" s="9">
        <v>60</v>
      </c>
      <c r="F92" s="9">
        <v>80</v>
      </c>
      <c r="G92" s="9">
        <v>0</v>
      </c>
      <c r="H92" s="9">
        <v>440</v>
      </c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8" x14ac:dyDescent="0.25">
      <c r="A93" s="4" t="s">
        <v>274</v>
      </c>
      <c r="B93" s="9">
        <v>320</v>
      </c>
      <c r="C93" s="9">
        <v>70</v>
      </c>
      <c r="D93" s="9">
        <v>40</v>
      </c>
      <c r="E93" s="9">
        <v>0</v>
      </c>
      <c r="F93" s="9">
        <v>24</v>
      </c>
      <c r="G93" s="9">
        <v>0</v>
      </c>
      <c r="H93" s="9">
        <v>454</v>
      </c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8" x14ac:dyDescent="0.25">
      <c r="B94" s="40">
        <f t="shared" ref="B94:H94" si="6">SUBTOTAL(109,B82:B93)</f>
        <v>3139.35</v>
      </c>
      <c r="C94" s="40">
        <f t="shared" si="6"/>
        <v>450</v>
      </c>
      <c r="D94" s="40">
        <f t="shared" si="6"/>
        <v>100</v>
      </c>
      <c r="E94" s="40">
        <v>0</v>
      </c>
      <c r="F94" s="40">
        <f t="shared" si="6"/>
        <v>693.01</v>
      </c>
      <c r="G94" s="40">
        <f t="shared" si="6"/>
        <v>20</v>
      </c>
      <c r="H94" s="13">
        <f t="shared" si="6"/>
        <v>5272.36</v>
      </c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8" x14ac:dyDescent="0.25">
      <c r="A95" s="4" t="s">
        <v>277</v>
      </c>
      <c r="B95" s="5">
        <v>0</v>
      </c>
      <c r="C95" s="5">
        <v>0</v>
      </c>
      <c r="D95" s="5">
        <v>0</v>
      </c>
      <c r="E95" s="5">
        <v>60</v>
      </c>
      <c r="F95" s="5">
        <v>0</v>
      </c>
      <c r="G95" s="37">
        <v>0</v>
      </c>
      <c r="H95" s="9">
        <v>60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8" x14ac:dyDescent="0.25">
      <c r="A96" s="4" t="s">
        <v>279</v>
      </c>
      <c r="B96" s="9">
        <v>240</v>
      </c>
      <c r="C96" s="9">
        <v>0</v>
      </c>
      <c r="D96" s="9">
        <v>0</v>
      </c>
      <c r="E96" s="9">
        <v>60</v>
      </c>
      <c r="F96" s="9">
        <v>120</v>
      </c>
      <c r="G96" s="9">
        <v>0</v>
      </c>
      <c r="H96" s="9">
        <v>420</v>
      </c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</row>
    <row r="97" spans="1:47" x14ac:dyDescent="0.25">
      <c r="A97" s="4" t="s">
        <v>283</v>
      </c>
      <c r="B97" s="9">
        <v>0</v>
      </c>
      <c r="C97" s="9">
        <v>180</v>
      </c>
      <c r="D97" s="9">
        <v>0</v>
      </c>
      <c r="E97" s="9">
        <v>60</v>
      </c>
      <c r="F97" s="9">
        <v>110</v>
      </c>
      <c r="G97" s="9">
        <v>0</v>
      </c>
      <c r="H97" s="9">
        <v>350</v>
      </c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</row>
    <row r="98" spans="1:47" x14ac:dyDescent="0.25">
      <c r="A98" s="4" t="s">
        <v>285</v>
      </c>
      <c r="B98" s="9">
        <v>495</v>
      </c>
      <c r="C98" s="9">
        <v>140</v>
      </c>
      <c r="D98" s="9">
        <v>60</v>
      </c>
      <c r="E98" s="9">
        <v>60</v>
      </c>
      <c r="F98" s="9">
        <v>1</v>
      </c>
      <c r="G98" s="9">
        <v>0</v>
      </c>
      <c r="H98" s="9">
        <v>756</v>
      </c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</row>
    <row r="99" spans="1:47" x14ac:dyDescent="0.25">
      <c r="A99" s="4" t="s">
        <v>287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x14ac:dyDescent="0.25">
      <c r="A100" s="4" t="s">
        <v>289</v>
      </c>
      <c r="B100" s="9">
        <v>150</v>
      </c>
      <c r="C100" s="9">
        <v>0</v>
      </c>
      <c r="D100" s="9">
        <v>0</v>
      </c>
      <c r="E100" s="9">
        <v>0</v>
      </c>
      <c r="F100" s="9">
        <v>5</v>
      </c>
      <c r="G100" s="9">
        <v>0</v>
      </c>
      <c r="H100" s="9">
        <v>155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4" t="s">
        <v>291</v>
      </c>
      <c r="B101" s="9">
        <v>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 t="s">
        <v>240</v>
      </c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x14ac:dyDescent="0.25">
      <c r="A102" s="4" t="s">
        <v>293</v>
      </c>
      <c r="B102" s="9">
        <v>120</v>
      </c>
      <c r="C102" s="9">
        <v>40</v>
      </c>
      <c r="D102" s="9">
        <v>130</v>
      </c>
      <c r="E102" s="9">
        <v>60</v>
      </c>
      <c r="F102" s="9">
        <v>40</v>
      </c>
      <c r="G102" s="9">
        <v>0</v>
      </c>
      <c r="H102" s="9">
        <v>390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</row>
    <row r="103" spans="1:47" x14ac:dyDescent="0.25">
      <c r="A103" s="4" t="s">
        <v>297</v>
      </c>
      <c r="B103" s="9">
        <v>0</v>
      </c>
      <c r="C103" s="9">
        <v>0</v>
      </c>
      <c r="D103" s="9">
        <v>0</v>
      </c>
      <c r="E103" s="9">
        <v>25</v>
      </c>
      <c r="F103" s="9">
        <v>0</v>
      </c>
      <c r="G103" s="9">
        <v>0</v>
      </c>
      <c r="H103" s="9">
        <v>25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04" spans="1:47" x14ac:dyDescent="0.25">
      <c r="A104" s="4" t="s">
        <v>299</v>
      </c>
      <c r="B104" s="9">
        <v>551</v>
      </c>
      <c r="C104" s="9">
        <v>61</v>
      </c>
      <c r="D104" s="9">
        <v>100</v>
      </c>
      <c r="E104" s="9">
        <v>80</v>
      </c>
      <c r="F104" s="9">
        <v>101</v>
      </c>
      <c r="G104" s="9">
        <v>0</v>
      </c>
      <c r="H104" s="9">
        <v>893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</row>
    <row r="105" spans="1:47" x14ac:dyDescent="0.25">
      <c r="A105" s="4" t="s">
        <v>301</v>
      </c>
      <c r="B105" s="9">
        <v>290</v>
      </c>
      <c r="C105" s="9">
        <v>80</v>
      </c>
      <c r="D105" s="9">
        <v>0</v>
      </c>
      <c r="E105" s="9">
        <v>50</v>
      </c>
      <c r="F105" s="9">
        <v>7</v>
      </c>
      <c r="G105" s="9">
        <v>0</v>
      </c>
      <c r="H105" s="9">
        <v>427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</row>
    <row r="106" spans="1:47" x14ac:dyDescent="0.25">
      <c r="A106" s="4" t="s">
        <v>304</v>
      </c>
      <c r="B106" s="9">
        <v>50</v>
      </c>
      <c r="C106" s="9">
        <v>80</v>
      </c>
      <c r="D106" s="9">
        <v>0</v>
      </c>
      <c r="E106" s="9">
        <v>0</v>
      </c>
      <c r="F106" s="9">
        <v>1</v>
      </c>
      <c r="G106" s="9">
        <v>0</v>
      </c>
      <c r="H106" s="9">
        <v>131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</row>
    <row r="107" spans="1:47" x14ac:dyDescent="0.25">
      <c r="B107" s="40">
        <f t="shared" ref="B107:H107" si="7">SUBTOTAL(109,B95:B106)</f>
        <v>1896</v>
      </c>
      <c r="C107" s="40">
        <f t="shared" si="7"/>
        <v>581</v>
      </c>
      <c r="D107" s="40">
        <f t="shared" si="7"/>
        <v>290</v>
      </c>
      <c r="E107" s="40">
        <f>SUBTOTAL(109,E95:E106)</f>
        <v>455</v>
      </c>
      <c r="F107" s="40">
        <f t="shared" si="7"/>
        <v>385</v>
      </c>
      <c r="G107" s="40">
        <f t="shared" si="7"/>
        <v>0</v>
      </c>
      <c r="H107" s="13">
        <f t="shared" si="7"/>
        <v>3607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</row>
    <row r="108" spans="1:47" x14ac:dyDescent="0.25">
      <c r="A108" s="4" t="s">
        <v>307</v>
      </c>
      <c r="B108" s="9">
        <v>20</v>
      </c>
      <c r="C108" s="9">
        <v>10</v>
      </c>
      <c r="D108" s="9">
        <v>0</v>
      </c>
      <c r="E108" s="9">
        <v>100</v>
      </c>
      <c r="F108" s="9">
        <v>80.5</v>
      </c>
      <c r="G108" s="9">
        <v>0</v>
      </c>
      <c r="H108" s="9">
        <v>210.5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</row>
    <row r="109" spans="1:47" x14ac:dyDescent="0.25">
      <c r="A109" s="4" t="s">
        <v>309</v>
      </c>
      <c r="B109" s="9">
        <v>525</v>
      </c>
      <c r="C109" s="9">
        <v>0</v>
      </c>
      <c r="D109" s="9">
        <v>0</v>
      </c>
      <c r="E109" s="9">
        <v>40</v>
      </c>
      <c r="F109" s="9">
        <v>2</v>
      </c>
      <c r="G109" s="9">
        <v>0</v>
      </c>
      <c r="H109" s="9">
        <v>567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</row>
    <row r="110" spans="1:47" x14ac:dyDescent="0.25">
      <c r="A110" s="4" t="s">
        <v>311</v>
      </c>
      <c r="B110" s="9">
        <v>225</v>
      </c>
      <c r="C110" s="9">
        <v>245</v>
      </c>
      <c r="D110" s="9">
        <v>0</v>
      </c>
      <c r="E110" s="9">
        <v>160</v>
      </c>
      <c r="F110" s="9">
        <v>60</v>
      </c>
      <c r="G110" s="9">
        <v>0</v>
      </c>
      <c r="H110" s="9">
        <v>690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</row>
    <row r="111" spans="1:47" x14ac:dyDescent="0.25">
      <c r="A111" s="4" t="s">
        <v>317</v>
      </c>
      <c r="B111" s="9">
        <v>805.5</v>
      </c>
      <c r="C111" s="9">
        <v>125.5</v>
      </c>
      <c r="D111" s="9">
        <v>0</v>
      </c>
      <c r="E111" s="9">
        <v>80</v>
      </c>
      <c r="F111" s="9">
        <v>112</v>
      </c>
      <c r="G111" s="9">
        <v>0</v>
      </c>
      <c r="H111" s="9">
        <v>1123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</row>
    <row r="112" spans="1:47" x14ac:dyDescent="0.25">
      <c r="A112" s="4" t="s">
        <v>457</v>
      </c>
      <c r="B112" s="9">
        <v>0</v>
      </c>
      <c r="C112" s="9">
        <v>0</v>
      </c>
      <c r="D112" s="9">
        <v>0</v>
      </c>
      <c r="E112" s="9">
        <v>100</v>
      </c>
      <c r="F112" s="9">
        <v>0</v>
      </c>
      <c r="G112" s="9">
        <v>0</v>
      </c>
      <c r="H112" s="9">
        <v>100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</row>
    <row r="113" spans="1:47" x14ac:dyDescent="0.25">
      <c r="A113" s="4" t="s">
        <v>460</v>
      </c>
      <c r="B113" s="9">
        <v>0</v>
      </c>
      <c r="C113" s="9">
        <v>0</v>
      </c>
      <c r="D113" s="9">
        <v>0</v>
      </c>
      <c r="E113" s="9">
        <v>80</v>
      </c>
      <c r="F113" s="9">
        <v>0</v>
      </c>
      <c r="G113" s="9">
        <v>0</v>
      </c>
      <c r="H113" s="9">
        <v>80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</row>
    <row r="114" spans="1:47" x14ac:dyDescent="0.25">
      <c r="A114" s="4" t="s">
        <v>462</v>
      </c>
      <c r="B114" s="9">
        <v>0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 t="s">
        <v>240</v>
      </c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</row>
    <row r="115" spans="1:47" x14ac:dyDescent="0.25">
      <c r="A115" s="4" t="s">
        <v>464</v>
      </c>
      <c r="B115" s="9">
        <v>0</v>
      </c>
      <c r="C115" s="9">
        <v>0</v>
      </c>
      <c r="D115" s="9">
        <v>0</v>
      </c>
      <c r="E115" s="9">
        <v>180</v>
      </c>
      <c r="F115" s="9">
        <v>0</v>
      </c>
      <c r="G115" s="9">
        <v>0</v>
      </c>
      <c r="H115" s="9">
        <v>180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</row>
    <row r="116" spans="1:47" x14ac:dyDescent="0.25">
      <c r="A116" s="4" t="s">
        <v>467</v>
      </c>
      <c r="B116" s="9">
        <v>80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9">
        <v>80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</row>
    <row r="117" spans="1:47" x14ac:dyDescent="0.25">
      <c r="A117" s="4" t="s">
        <v>470</v>
      </c>
      <c r="B117" s="9">
        <v>0</v>
      </c>
      <c r="C117" s="9">
        <v>0</v>
      </c>
      <c r="D117" s="9">
        <v>0</v>
      </c>
      <c r="E117" s="9">
        <v>80</v>
      </c>
      <c r="F117" s="9">
        <v>0</v>
      </c>
      <c r="G117" s="9">
        <v>0</v>
      </c>
      <c r="H117" s="9">
        <v>80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</row>
    <row r="118" spans="1:47" x14ac:dyDescent="0.25">
      <c r="A118" s="4" t="s">
        <v>474</v>
      </c>
      <c r="B118" s="9">
        <v>0</v>
      </c>
      <c r="C118" s="9">
        <v>0</v>
      </c>
      <c r="D118" s="9">
        <v>0</v>
      </c>
      <c r="E118" s="9">
        <v>80</v>
      </c>
      <c r="F118" s="9">
        <v>0</v>
      </c>
      <c r="G118" s="9">
        <v>0</v>
      </c>
      <c r="H118" s="9">
        <v>80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</row>
    <row r="119" spans="1:47" x14ac:dyDescent="0.25">
      <c r="A119" s="4" t="s">
        <v>478</v>
      </c>
      <c r="B119" s="9">
        <v>0</v>
      </c>
      <c r="C119" s="9">
        <v>0</v>
      </c>
      <c r="D119" s="9">
        <v>80</v>
      </c>
      <c r="E119" s="9">
        <v>80</v>
      </c>
      <c r="F119" s="9">
        <v>0</v>
      </c>
      <c r="G119" s="9">
        <v>0</v>
      </c>
      <c r="H119" s="9">
        <f>+(Tabla9[[#This Row],[ 0201100000]]+Tabla9[[#This Row],[ 0201200000]]+Tabla9[[#This Row],[ 0201300000]]+Tabla9[[#This Row],[ 0202100000]]+Tabla9[[#This Row],[ 0202200000]]+Tabla9[[#This Row],[ 0202300000]])</f>
        <v>160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</row>
    <row r="120" spans="1:47" x14ac:dyDescent="0.25">
      <c r="A120" s="4"/>
      <c r="B120" s="40">
        <f>SUBTOTAL(109,B108:B119)</f>
        <v>1655.5</v>
      </c>
      <c r="C120" s="40">
        <f t="shared" ref="C120:G120" si="8">SUBTOTAL(109,C108:C119)</f>
        <v>380.5</v>
      </c>
      <c r="D120" s="40">
        <f t="shared" si="8"/>
        <v>80</v>
      </c>
      <c r="E120" s="40">
        <f t="shared" si="8"/>
        <v>980</v>
      </c>
      <c r="F120" s="40">
        <f t="shared" si="8"/>
        <v>254.5</v>
      </c>
      <c r="G120" s="40">
        <f t="shared" si="8"/>
        <v>0</v>
      </c>
      <c r="H120" s="40">
        <f>SUBTOTAL(109,H108:H119)</f>
        <v>3350.5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</row>
    <row r="121" spans="1:47" x14ac:dyDescent="0.25">
      <c r="A121" s="4" t="s">
        <v>479</v>
      </c>
      <c r="B121" s="9">
        <v>0</v>
      </c>
      <c r="C121" s="9">
        <v>0</v>
      </c>
      <c r="D121" s="9">
        <v>30</v>
      </c>
      <c r="E121" s="9">
        <v>90</v>
      </c>
      <c r="F121" s="9">
        <v>45</v>
      </c>
      <c r="G121" s="9">
        <v>0</v>
      </c>
      <c r="H121" s="9">
        <f>+(Tabla9[[#This Row],[ 0201100000]]+Tabla9[[#This Row],[ 0201200000]]+Tabla9[[#This Row],[ 0201300000]]+Tabla9[[#This Row],[ 0202100000]]+Tabla9[[#This Row],[ 0202200000]]+Tabla9[[#This Row],[ 0202300000]])</f>
        <v>165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</row>
    <row r="122" spans="1:47" x14ac:dyDescent="0.25">
      <c r="A122" s="4" t="s">
        <v>480</v>
      </c>
      <c r="B122" s="9">
        <v>820.45</v>
      </c>
      <c r="C122" s="9">
        <v>498.27</v>
      </c>
      <c r="D122" s="9">
        <v>0</v>
      </c>
      <c r="E122" s="9">
        <v>150</v>
      </c>
      <c r="F122" s="9">
        <v>0</v>
      </c>
      <c r="G122" s="9">
        <v>0</v>
      </c>
      <c r="H122" s="9">
        <f>+(Tabla9[[#This Row],[ 0201100000]]+Tabla9[[#This Row],[ 0201200000]]+Tabla9[[#This Row],[ 0201300000]]+Tabla9[[#This Row],[ 0202100000]]+Tabla9[[#This Row],[ 0202200000]]+Tabla9[[#This Row],[ 0202300000]])</f>
        <v>1468.72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</row>
    <row r="123" spans="1:47" x14ac:dyDescent="0.25">
      <c r="A123" s="4" t="s">
        <v>481</v>
      </c>
      <c r="B123" s="9">
        <v>0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f>+(Tabla9[[#This Row],[ 0201100000]]+Tabla9[[#This Row],[ 0201200000]]+Tabla9[[#This Row],[ 0201300000]]+Tabla9[[#This Row],[ 0202100000]]+Tabla9[[#This Row],[ 0202200000]]+Tabla9[[#This Row],[ 0202300000]])</f>
        <v>0</v>
      </c>
      <c r="I123" s="9" t="s">
        <v>240</v>
      </c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</row>
    <row r="124" spans="1:47" x14ac:dyDescent="0.25">
      <c r="A124" s="4" t="s">
        <v>483</v>
      </c>
      <c r="B124" s="9">
        <v>0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9">
        <f>+(Tabla9[[#This Row],[ 0201100000]]+Tabla9[[#This Row],[ 0201200000]]+Tabla9[[#This Row],[ 0201300000]]+Tabla9[[#This Row],[ 0202100000]]+Tabla9[[#This Row],[ 0202200000]]+Tabla9[[#This Row],[ 0202300000]])</f>
        <v>0</v>
      </c>
      <c r="I124" s="9" t="s">
        <v>240</v>
      </c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</row>
    <row r="125" spans="1:47" x14ac:dyDescent="0.25">
      <c r="A125" s="4" t="s">
        <v>484</v>
      </c>
      <c r="B125" s="9">
        <v>0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f>+(Tabla9[[#This Row],[ 0201100000]]+Tabla9[[#This Row],[ 0201200000]]+Tabla9[[#This Row],[ 0201300000]]+Tabla9[[#This Row],[ 0202100000]]+Tabla9[[#This Row],[ 0202200000]]+Tabla9[[#This Row],[ 0202300000]])</f>
        <v>0</v>
      </c>
      <c r="I125" s="9" t="s">
        <v>240</v>
      </c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</row>
    <row r="126" spans="1:47" x14ac:dyDescent="0.25">
      <c r="A126" s="4" t="s">
        <v>486</v>
      </c>
      <c r="B126" s="9">
        <v>0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f>+(Tabla9[[#This Row],[ 0201100000]]+Tabla9[[#This Row],[ 0201200000]]+Tabla9[[#This Row],[ 0201300000]]+Tabla9[[#This Row],[ 0202100000]]+Tabla9[[#This Row],[ 0202200000]]+Tabla9[[#This Row],[ 0202300000]])</f>
        <v>0</v>
      </c>
      <c r="I126" s="9" t="s">
        <v>240</v>
      </c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</row>
    <row r="127" spans="1:47" x14ac:dyDescent="0.25">
      <c r="A127" s="4" t="s">
        <v>487</v>
      </c>
      <c r="B127" s="9">
        <v>0</v>
      </c>
      <c r="C127" s="9">
        <v>0</v>
      </c>
      <c r="D127" s="9">
        <v>0</v>
      </c>
      <c r="E127" s="9">
        <v>0</v>
      </c>
      <c r="F127" s="9">
        <v>0</v>
      </c>
      <c r="G127" s="9">
        <v>12111.36</v>
      </c>
      <c r="H127" s="9">
        <f>+(Tabla9[[#This Row],[ 0201100000]]+Tabla9[[#This Row],[ 0201200000]]+Tabla9[[#This Row],[ 0201300000]]+Tabla9[[#This Row],[ 0202100000]]+Tabla9[[#This Row],[ 0202200000]]+Tabla9[[#This Row],[ 0202300000]])</f>
        <v>12111.36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</row>
    <row r="128" spans="1:47" x14ac:dyDescent="0.25">
      <c r="A128" s="4" t="s">
        <v>488</v>
      </c>
      <c r="B128" s="9">
        <v>0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f>+(Tabla9[[#This Row],[ 0201100000]]+Tabla9[[#This Row],[ 0201200000]]+Tabla9[[#This Row],[ 0201300000]]+Tabla9[[#This Row],[ 0202100000]]+Tabla9[[#This Row],[ 0202200000]]+Tabla9[[#This Row],[ 0202300000]])</f>
        <v>0</v>
      </c>
      <c r="I128" s="9" t="s">
        <v>240</v>
      </c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</row>
    <row r="129" spans="1:47" x14ac:dyDescent="0.25">
      <c r="A129" s="4" t="s">
        <v>489</v>
      </c>
      <c r="B129" s="9">
        <v>0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f>+(Tabla9[[#This Row],[ 0201100000]]+Tabla9[[#This Row],[ 0201200000]]+Tabla9[[#This Row],[ 0201300000]]+Tabla9[[#This Row],[ 0202100000]]+Tabla9[[#This Row],[ 0202200000]]+Tabla9[[#This Row],[ 0202300000]])</f>
        <v>0</v>
      </c>
      <c r="I129" s="9" t="s">
        <v>240</v>
      </c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</row>
    <row r="130" spans="1:47" x14ac:dyDescent="0.25">
      <c r="A130" s="4" t="s">
        <v>490</v>
      </c>
      <c r="B130" s="9">
        <v>0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f>+(Tabla9[[#This Row],[ 0201100000]]+Tabla9[[#This Row],[ 0201200000]]+Tabla9[[#This Row],[ 0201300000]]+Tabla9[[#This Row],[ 0202100000]]+Tabla9[[#This Row],[ 0202200000]]+Tabla9[[#This Row],[ 0202300000]])</f>
        <v>0</v>
      </c>
      <c r="I130" s="9" t="s">
        <v>240</v>
      </c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</row>
    <row r="131" spans="1:47" x14ac:dyDescent="0.25">
      <c r="A131" s="4" t="s">
        <v>491</v>
      </c>
      <c r="B131" s="9">
        <v>0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f>+(Tabla9[[#This Row],[ 0201100000]]+Tabla9[[#This Row],[ 0201200000]]+Tabla9[[#This Row],[ 0201300000]]+Tabla9[[#This Row],[ 0202100000]]+Tabla9[[#This Row],[ 0202200000]]+Tabla9[[#This Row],[ 0202300000]])</f>
        <v>0</v>
      </c>
      <c r="I131" s="9" t="s">
        <v>240</v>
      </c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</row>
    <row r="132" spans="1:47" x14ac:dyDescent="0.25">
      <c r="A132" s="4" t="s">
        <v>493</v>
      </c>
      <c r="B132" s="9">
        <v>0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f>+(Tabla9[[#This Row],[ 0201100000]]+Tabla9[[#This Row],[ 0201200000]]+Tabla9[[#This Row],[ 0201300000]]+Tabla9[[#This Row],[ 0202100000]]+Tabla9[[#This Row],[ 0202200000]]+Tabla9[[#This Row],[ 0202300000]])</f>
        <v>0</v>
      </c>
      <c r="I132" s="9" t="s">
        <v>240</v>
      </c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</row>
    <row r="133" spans="1:47" x14ac:dyDescent="0.25">
      <c r="A133" s="4"/>
      <c r="B133" s="40">
        <f>SUBTOTAL(109,B121:B131)</f>
        <v>820.45</v>
      </c>
      <c r="C133" s="40">
        <f t="shared" ref="C133:H133" si="9">SUBTOTAL(109,C121:C131)</f>
        <v>498.27</v>
      </c>
      <c r="D133" s="40">
        <f t="shared" si="9"/>
        <v>30</v>
      </c>
      <c r="E133" s="40">
        <f t="shared" si="9"/>
        <v>240</v>
      </c>
      <c r="F133" s="40">
        <f t="shared" si="9"/>
        <v>45</v>
      </c>
      <c r="G133" s="40">
        <f t="shared" si="9"/>
        <v>12111.36</v>
      </c>
      <c r="H133" s="40">
        <f t="shared" si="9"/>
        <v>13745.08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</row>
    <row r="134" spans="1:47" x14ac:dyDescent="0.25">
      <c r="A134" s="4" t="s">
        <v>494</v>
      </c>
      <c r="B134" s="9">
        <v>0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9">
        <f>+(Tabla9[[#This Row],[ 0201100000]]+Tabla9[[#This Row],[ 0201200000]]+Tabla9[[#This Row],[ 0201300000]]+Tabla9[[#This Row],[ 0202100000]]+Tabla9[[#This Row],[ 0202200000]]+Tabla9[[#This Row],[ 0202300000]])</f>
        <v>0</v>
      </c>
      <c r="I134" s="9" t="s">
        <v>240</v>
      </c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</row>
    <row r="135" spans="1:47" x14ac:dyDescent="0.25">
      <c r="A135" s="4" t="s">
        <v>508</v>
      </c>
      <c r="B135" s="9">
        <v>0</v>
      </c>
      <c r="C135" s="9">
        <v>0</v>
      </c>
      <c r="D135" s="9">
        <v>0</v>
      </c>
      <c r="E135" s="9">
        <v>0</v>
      </c>
      <c r="F135" s="9">
        <v>0</v>
      </c>
      <c r="G135" s="9">
        <v>9083.65</v>
      </c>
      <c r="H135" s="9">
        <v>9083.65</v>
      </c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</row>
    <row r="136" spans="1:47" x14ac:dyDescent="0.25">
      <c r="A136" s="4" t="s">
        <v>510</v>
      </c>
      <c r="B136" s="9">
        <v>0</v>
      </c>
      <c r="C136" s="9">
        <v>0</v>
      </c>
      <c r="D136" s="9">
        <v>0</v>
      </c>
      <c r="E136" s="9">
        <v>0</v>
      </c>
      <c r="F136" s="9">
        <v>0</v>
      </c>
      <c r="G136" s="9">
        <v>1560.76</v>
      </c>
      <c r="H136" s="9">
        <v>1560.76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</row>
    <row r="137" spans="1:47" x14ac:dyDescent="0.25">
      <c r="A137" s="4" t="s">
        <v>512</v>
      </c>
      <c r="B137" s="9">
        <v>0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 t="s">
        <v>240</v>
      </c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</row>
    <row r="138" spans="1:47" x14ac:dyDescent="0.25">
      <c r="A138" s="4" t="s">
        <v>514</v>
      </c>
      <c r="B138" s="9">
        <v>0</v>
      </c>
      <c r="C138" s="9">
        <v>0</v>
      </c>
      <c r="D138" s="9">
        <v>0</v>
      </c>
      <c r="E138" s="9">
        <v>0</v>
      </c>
      <c r="F138" s="9">
        <v>0</v>
      </c>
      <c r="G138" s="9">
        <v>3931.58</v>
      </c>
      <c r="H138" s="9">
        <v>3931.58</v>
      </c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</row>
    <row r="139" spans="1:47" x14ac:dyDescent="0.25">
      <c r="A139" s="4" t="s">
        <v>516</v>
      </c>
      <c r="B139" s="9">
        <v>0</v>
      </c>
      <c r="C139" s="9">
        <v>0</v>
      </c>
      <c r="D139" s="9">
        <v>0</v>
      </c>
      <c r="E139" s="9">
        <v>0</v>
      </c>
      <c r="F139" s="9">
        <v>0</v>
      </c>
      <c r="G139" s="9">
        <v>7863.16</v>
      </c>
      <c r="H139" s="9">
        <v>7863.16</v>
      </c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</row>
    <row r="140" spans="1:47" x14ac:dyDescent="0.25">
      <c r="A140" s="4" t="s">
        <v>518</v>
      </c>
      <c r="B140" s="9">
        <v>0</v>
      </c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 t="s">
        <v>240</v>
      </c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</row>
    <row r="141" spans="1:47" x14ac:dyDescent="0.25">
      <c r="A141" s="4" t="s">
        <v>520</v>
      </c>
      <c r="B141" s="9">
        <v>0</v>
      </c>
      <c r="C141" s="9">
        <v>0</v>
      </c>
      <c r="D141" s="9">
        <v>0</v>
      </c>
      <c r="E141" s="9">
        <v>0</v>
      </c>
      <c r="F141" s="9">
        <v>0</v>
      </c>
      <c r="G141" s="9">
        <v>3931.58</v>
      </c>
      <c r="H141" s="9">
        <v>3931.58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</row>
    <row r="142" spans="1:47" x14ac:dyDescent="0.25">
      <c r="A142" s="4" t="s">
        <v>522</v>
      </c>
      <c r="B142" s="9">
        <v>0</v>
      </c>
      <c r="C142" s="9">
        <v>0</v>
      </c>
      <c r="D142" s="9">
        <v>0</v>
      </c>
      <c r="E142" s="9">
        <v>0</v>
      </c>
      <c r="F142" s="9">
        <v>0</v>
      </c>
      <c r="G142" s="9">
        <v>7863.16</v>
      </c>
      <c r="H142" s="9">
        <v>7863.16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</row>
    <row r="143" spans="1:47" x14ac:dyDescent="0.25">
      <c r="A143" s="4" t="s">
        <v>524</v>
      </c>
      <c r="B143" s="9">
        <v>0</v>
      </c>
      <c r="C143" s="9">
        <v>0</v>
      </c>
      <c r="D143" s="9">
        <v>0</v>
      </c>
      <c r="E143" s="9">
        <v>0</v>
      </c>
      <c r="F143" s="9">
        <v>0</v>
      </c>
      <c r="G143" s="9">
        <v>21970.92</v>
      </c>
      <c r="H143" s="9">
        <v>21970.92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</row>
    <row r="144" spans="1:47" x14ac:dyDescent="0.25">
      <c r="A144" s="4" t="s">
        <v>526</v>
      </c>
      <c r="B144" s="9">
        <v>0</v>
      </c>
      <c r="C144" s="9">
        <v>0</v>
      </c>
      <c r="D144" s="9">
        <v>0</v>
      </c>
      <c r="E144" s="9">
        <v>0</v>
      </c>
      <c r="F144" s="9">
        <v>0</v>
      </c>
      <c r="G144" s="9">
        <v>11794.74</v>
      </c>
      <c r="H144" s="9">
        <v>11794.74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</row>
    <row r="145" spans="1:47" x14ac:dyDescent="0.25">
      <c r="A145" s="4" t="s">
        <v>528</v>
      </c>
      <c r="B145" s="9">
        <v>0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 t="s">
        <v>240</v>
      </c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</row>
    <row r="146" spans="1:47" x14ac:dyDescent="0.25">
      <c r="B146" s="155">
        <f>SUBTOTAL(109,B134:B144)</f>
        <v>0</v>
      </c>
      <c r="C146" s="155">
        <f t="shared" ref="C146:H146" si="10">SUBTOTAL(109,C134:C144)</f>
        <v>0</v>
      </c>
      <c r="D146" s="155">
        <f t="shared" si="10"/>
        <v>0</v>
      </c>
      <c r="E146" s="155">
        <f t="shared" si="10"/>
        <v>0</v>
      </c>
      <c r="F146" s="155">
        <f t="shared" si="10"/>
        <v>0</v>
      </c>
      <c r="G146" s="155">
        <f t="shared" si="10"/>
        <v>67999.55</v>
      </c>
      <c r="H146" s="155">
        <f t="shared" si="10"/>
        <v>67999.55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</row>
    <row r="147" spans="1:47" x14ac:dyDescent="0.25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</row>
    <row r="148" spans="1:47" ht="18.75" x14ac:dyDescent="0.3">
      <c r="A148" s="17" t="s">
        <v>242</v>
      </c>
      <c r="B148" s="18"/>
      <c r="C148" s="18"/>
      <c r="D148" s="18"/>
    </row>
    <row r="149" spans="1:47" ht="18.75" x14ac:dyDescent="0.3">
      <c r="A149" s="121" t="s">
        <v>530</v>
      </c>
      <c r="B149" s="18"/>
      <c r="C149" s="18"/>
      <c r="D149" s="18"/>
    </row>
    <row r="150" spans="1:47" ht="25.5" customHeight="1" x14ac:dyDescent="0.25"/>
  </sheetData>
  <sheetProtection password="9E07" sheet="1" objects="1" scenarios="1"/>
  <mergeCells count="1">
    <mergeCell ref="A1:G1"/>
  </mergeCells>
  <pageMargins left="0.7" right="0.7" top="0.75" bottom="0.75" header="0.3" footer="0.3"/>
  <pageSetup orientation="portrait" r:id="rId1"/>
  <ignoredErrors>
    <ignoredError sqref="E107" formulaRang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GB-KGS</vt:lpstr>
      <vt:lpstr>GB-FOB</vt:lpstr>
      <vt:lpstr>HORTALIZAS-KGS</vt:lpstr>
      <vt:lpstr>HORTALIZAS-FOB</vt:lpstr>
      <vt:lpstr>FRUTAS-KGS</vt:lpstr>
      <vt:lpstr>FRUTAS-FOB</vt:lpstr>
      <vt:lpstr>LACTEOS-KGS</vt:lpstr>
      <vt:lpstr>LACTEOS-FOB</vt:lpstr>
      <vt:lpstr>CARNEBOVINO-KGS</vt:lpstr>
      <vt:lpstr>CARNEBOVINO-FOB</vt:lpstr>
      <vt:lpstr>CARNEPORCINO-KGS</vt:lpstr>
      <vt:lpstr>CARNEPORCINO-FOB</vt:lpstr>
      <vt:lpstr>CARNEAVES-KGS</vt:lpstr>
      <vt:lpstr>CARNEAVES-FOB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</dc:creator>
  <cp:lastModifiedBy>Ana Patricia Sanchez Cruz</cp:lastModifiedBy>
  <dcterms:created xsi:type="dcterms:W3CDTF">2014-10-07T21:13:27Z</dcterms:created>
  <dcterms:modified xsi:type="dcterms:W3CDTF">2020-02-26T20:06:12Z</dcterms:modified>
</cp:coreProperties>
</file>