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2015" sheetId="1" r:id="rId1"/>
    <sheet name="2016" sheetId="2" r:id="rId2"/>
    <sheet name="2017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3" l="1"/>
  <c r="P7" i="3"/>
  <c r="P8" i="3"/>
  <c r="P17" i="3" s="1"/>
  <c r="P9" i="3"/>
  <c r="P10" i="3"/>
  <c r="P11" i="3"/>
  <c r="P12" i="3"/>
  <c r="P13" i="3"/>
  <c r="P14" i="3"/>
  <c r="P15" i="3"/>
  <c r="P16" i="3"/>
  <c r="P5" i="3"/>
  <c r="O6" i="3"/>
  <c r="O7" i="3"/>
  <c r="O8" i="3"/>
  <c r="O9" i="3"/>
  <c r="O10" i="3"/>
  <c r="O11" i="3"/>
  <c r="O12" i="3"/>
  <c r="O13" i="3"/>
  <c r="O14" i="3"/>
  <c r="O15" i="3"/>
  <c r="O16" i="3"/>
  <c r="O5" i="3"/>
  <c r="O17" i="3" s="1"/>
  <c r="Q6" i="3"/>
  <c r="Q7" i="3"/>
  <c r="Q8" i="3"/>
  <c r="Q9" i="3"/>
  <c r="Q10" i="3"/>
  <c r="Q11" i="3"/>
  <c r="Q12" i="3"/>
  <c r="Q13" i="3"/>
  <c r="Q14" i="3"/>
  <c r="Q15" i="3"/>
  <c r="Q16" i="3"/>
  <c r="Q5" i="3"/>
  <c r="J17" i="3"/>
  <c r="K17" i="3"/>
  <c r="L17" i="3"/>
  <c r="M17" i="3"/>
  <c r="N17" i="3"/>
  <c r="Q17" i="3"/>
  <c r="N6" i="3"/>
  <c r="N7" i="3"/>
  <c r="N8" i="3"/>
  <c r="N9" i="3"/>
  <c r="N10" i="3"/>
  <c r="N11" i="3"/>
  <c r="N12" i="3"/>
  <c r="N13" i="3"/>
  <c r="N14" i="3"/>
  <c r="N15" i="3"/>
  <c r="N16" i="3"/>
  <c r="N5" i="3"/>
  <c r="M6" i="3"/>
  <c r="M7" i="3"/>
  <c r="M8" i="3"/>
  <c r="M9" i="3"/>
  <c r="M10" i="3"/>
  <c r="M11" i="3"/>
  <c r="M12" i="3"/>
  <c r="M13" i="3"/>
  <c r="M14" i="3"/>
  <c r="M15" i="3"/>
  <c r="M16" i="3"/>
  <c r="M5" i="3"/>
  <c r="L6" i="3"/>
  <c r="L7" i="3"/>
  <c r="L8" i="3"/>
  <c r="L9" i="3"/>
  <c r="L10" i="3"/>
  <c r="L11" i="3"/>
  <c r="L12" i="3"/>
  <c r="L13" i="3"/>
  <c r="L14" i="3"/>
  <c r="L15" i="3"/>
  <c r="L16" i="3"/>
  <c r="L5" i="3"/>
  <c r="K6" i="3"/>
  <c r="K7" i="3"/>
  <c r="K8" i="3"/>
  <c r="K9" i="3"/>
  <c r="K10" i="3"/>
  <c r="K11" i="3"/>
  <c r="K12" i="3"/>
  <c r="K13" i="3"/>
  <c r="K14" i="3"/>
  <c r="K15" i="3"/>
  <c r="K16" i="3"/>
  <c r="K5" i="3"/>
  <c r="J6" i="3"/>
  <c r="J7" i="3"/>
  <c r="J8" i="3"/>
  <c r="J9" i="3"/>
  <c r="J10" i="3"/>
  <c r="J11" i="3"/>
  <c r="J12" i="3"/>
  <c r="J13" i="3"/>
  <c r="J14" i="3"/>
  <c r="J15" i="3"/>
  <c r="J16" i="3"/>
  <c r="J5" i="3"/>
  <c r="M6" i="1"/>
  <c r="M7" i="1"/>
  <c r="M8" i="1"/>
  <c r="M9" i="1"/>
  <c r="M10" i="1"/>
  <c r="M11" i="1"/>
  <c r="M12" i="1"/>
  <c r="M13" i="1"/>
  <c r="M14" i="1"/>
  <c r="M15" i="1"/>
  <c r="M16" i="1"/>
  <c r="M5" i="1"/>
  <c r="L6" i="1"/>
  <c r="L7" i="1"/>
  <c r="L8" i="1"/>
  <c r="L9" i="1"/>
  <c r="L10" i="1"/>
  <c r="L11" i="1"/>
  <c r="L12" i="1"/>
  <c r="L13" i="1"/>
  <c r="L14" i="1"/>
  <c r="L15" i="1"/>
  <c r="L16" i="1"/>
  <c r="L5" i="1"/>
  <c r="K6" i="1"/>
  <c r="K7" i="1"/>
  <c r="K8" i="1"/>
  <c r="K9" i="1"/>
  <c r="K10" i="1"/>
  <c r="K11" i="1"/>
  <c r="K12" i="1"/>
  <c r="K13" i="1"/>
  <c r="K14" i="1"/>
  <c r="K15" i="1"/>
  <c r="K16" i="1"/>
  <c r="K5" i="1"/>
  <c r="H5" i="1"/>
  <c r="J6" i="1"/>
  <c r="J7" i="1"/>
  <c r="J8" i="1"/>
  <c r="J9" i="1"/>
  <c r="J10" i="1"/>
  <c r="J11" i="1"/>
  <c r="J12" i="1"/>
  <c r="J13" i="1"/>
  <c r="J14" i="1"/>
  <c r="J15" i="1"/>
  <c r="J16" i="1"/>
  <c r="J5" i="1"/>
  <c r="I6" i="1"/>
  <c r="I7" i="1"/>
  <c r="I8" i="1"/>
  <c r="I9" i="1"/>
  <c r="I10" i="1"/>
  <c r="I11" i="1"/>
  <c r="I12" i="1"/>
  <c r="I13" i="1"/>
  <c r="I14" i="1"/>
  <c r="I15" i="1"/>
  <c r="I16" i="1"/>
  <c r="I5" i="1"/>
  <c r="H6" i="1"/>
  <c r="H7" i="1"/>
  <c r="H8" i="1"/>
  <c r="H9" i="1"/>
  <c r="H10" i="1"/>
  <c r="H11" i="1"/>
  <c r="H12" i="1"/>
  <c r="H13" i="1"/>
  <c r="H14" i="1"/>
  <c r="H15" i="1"/>
  <c r="H16" i="1"/>
  <c r="I17" i="1" l="1"/>
  <c r="K17" i="1"/>
  <c r="J17" i="1"/>
  <c r="H17" i="1"/>
  <c r="L17" i="1"/>
  <c r="M17" i="1"/>
  <c r="I6" i="2"/>
  <c r="I7" i="2"/>
  <c r="I8" i="2"/>
  <c r="I9" i="2"/>
  <c r="I10" i="2"/>
  <c r="I11" i="2"/>
  <c r="I12" i="2"/>
  <c r="I13" i="2"/>
  <c r="I14" i="2"/>
  <c r="I15" i="2"/>
  <c r="I16" i="2"/>
  <c r="I5" i="2"/>
  <c r="H6" i="2"/>
  <c r="H7" i="2"/>
  <c r="H8" i="2"/>
  <c r="H9" i="2"/>
  <c r="H10" i="2"/>
  <c r="H11" i="2"/>
  <c r="H12" i="2"/>
  <c r="H13" i="2"/>
  <c r="H14" i="2"/>
  <c r="H15" i="2"/>
  <c r="H16" i="2"/>
  <c r="H5" i="2"/>
  <c r="G6" i="2"/>
  <c r="G7" i="2"/>
  <c r="G8" i="2"/>
  <c r="G9" i="2"/>
  <c r="G10" i="2"/>
  <c r="G11" i="2"/>
  <c r="G12" i="2"/>
  <c r="G13" i="2"/>
  <c r="G14" i="2"/>
  <c r="G15" i="2"/>
  <c r="G16" i="2"/>
  <c r="G5" i="2"/>
  <c r="F6" i="2"/>
  <c r="F7" i="2"/>
  <c r="F8" i="2"/>
  <c r="F9" i="2"/>
  <c r="F10" i="2"/>
  <c r="F11" i="2"/>
  <c r="F12" i="2"/>
  <c r="F13" i="2"/>
  <c r="F14" i="2"/>
  <c r="F15" i="2"/>
  <c r="F16" i="2"/>
  <c r="F5" i="2"/>
  <c r="G17" i="2" l="1"/>
  <c r="F17" i="2"/>
  <c r="H17" i="2"/>
  <c r="I17" i="2"/>
  <c r="C17" i="1"/>
  <c r="D17" i="1"/>
  <c r="E17" i="1"/>
  <c r="F17" i="1"/>
  <c r="G17" i="1"/>
  <c r="B17" i="1"/>
  <c r="C17" i="2"/>
  <c r="D17" i="2"/>
  <c r="E17" i="2"/>
  <c r="B17" i="2"/>
  <c r="C17" i="3"/>
  <c r="D17" i="3"/>
  <c r="E17" i="3"/>
  <c r="F17" i="3"/>
  <c r="G17" i="3"/>
  <c r="H17" i="3"/>
  <c r="I17" i="3"/>
  <c r="B17" i="3"/>
</calcChain>
</file>

<file path=xl/sharedStrings.xml><?xml version="1.0" encoding="utf-8"?>
<sst xmlns="http://schemas.openxmlformats.org/spreadsheetml/2006/main" count="117" uniqueCount="51">
  <si>
    <t>Municipio</t>
  </si>
  <si>
    <t>[2015] ENTREGA DE MAIZ - SEQUIA</t>
  </si>
  <si>
    <t>[2015] ENTREGA DE SEMILLA DE FRIJOL</t>
  </si>
  <si>
    <t>[2015] ENTREGA DE SEMILLA DE FRIJOL - HUMEDAD</t>
  </si>
  <si>
    <t>[2015] ENTREGA DE SEMILLA DE MAIZ</t>
  </si>
  <si>
    <t>[2015] ENTREGA DE SEMILLA DE MAIZ - HUMEDAD</t>
  </si>
  <si>
    <t>[2015] ENTREGA DE SORGO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</si>
  <si>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</si>
  <si>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</si>
  <si>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</si>
  <si>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</si>
  <si>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</si>
  <si>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</si>
  <si>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</si>
  <si>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</si>
  <si>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</si>
  <si>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</si>
  <si>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</si>
  <si>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</si>
  <si>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[2016] ENTREGA DE SEMILLA DE FRIJOL</t>
  </si>
  <si>
    <t>[2016] ENTREGA DE SEMILLA DE MAIZ</t>
  </si>
  <si>
    <t>[2016] ENTREGA DE SEMILLA DE MAIZ - HUMEDAD</t>
  </si>
  <si>
    <t>[2017] ENTREGA DE FRIJOL-MAYO</t>
  </si>
  <si>
    <t>[2017] ENTREGA DE SEMILLA DE FRIJOL</t>
  </si>
  <si>
    <t>[2017] ENTREGA DE SEMILLA DE MAIZ</t>
  </si>
  <si>
    <t>[2017] ENTREGA DE SEMILLA DE MAIZ - HUMEDAD</t>
  </si>
  <si>
    <t>[2017] ENTREGA DE SORGO</t>
  </si>
  <si>
    <t>25 lbs</t>
  </si>
  <si>
    <t>DEPTO. AHUACHAPAN</t>
  </si>
  <si>
    <t>22 LBS</t>
  </si>
  <si>
    <t>11 LBS</t>
  </si>
  <si>
    <t>[2017] ENTREGA DE SEMILLA DE MAIZ-H59*</t>
  </si>
  <si>
    <t>TOTAL</t>
  </si>
  <si>
    <t>22  LBS</t>
  </si>
  <si>
    <t>15 LBS</t>
  </si>
  <si>
    <t>25 LBS</t>
  </si>
  <si>
    <t>15 LS</t>
  </si>
  <si>
    <t>[2016] ENTREGA DE SEMILLA DE FRIJOL $$</t>
  </si>
  <si>
    <t>[2016] ENTREGA DE SEMILLA DE MAIZ $$</t>
  </si>
  <si>
    <t>[2016] ENTREGA DE SEMILLA DE MAIZ - HUMEDAD $$</t>
  </si>
  <si>
    <t>[2015] ENTREGA DE SEMILLA DE FRIJOL $$</t>
  </si>
  <si>
    <t>[2015] ENTREGA DE MAIZ - SEQUIA $$</t>
  </si>
  <si>
    <t>[2015] ENTREGA DE SEMILLA DE FRIJOL - HUMEDAD $$</t>
  </si>
  <si>
    <t>[2015] ENTREGA DE SEMILLA DE MAIZ $$</t>
  </si>
  <si>
    <t>[2015] ENTREGA DE SEMILLA DE MAIZ - HUMEDAD $$</t>
  </si>
  <si>
    <t>[2015] ENTREGA DE SORGO $$</t>
  </si>
  <si>
    <t>Año 2017</t>
  </si>
  <si>
    <t>Año 2015</t>
  </si>
  <si>
    <t>Año 2016</t>
  </si>
  <si>
    <t xml:space="preserve">Cantidad y monto en dólares de los paquetes agrícolas entregados en Ahuachapán </t>
  </si>
  <si>
    <t xml:space="preserve"> Cantidad y monto en dólares de los paquetes agrícolas entregados en Ahuachapán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</si>
</sst>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5555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1" xfId="1" applyNumberFormat="1" applyFont="1" applyBorder="1"/>
    <xf numFmtId="0" fontId="0" fillId="0" borderId="1" xfId="0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/>
    </xf>
    <xf numFmtId="44" fontId="0" fillId="0" borderId="0" xfId="2" applyFont="1"/>
    <xf numFmtId="44" fontId="3" fillId="2" borderId="1" xfId="2" applyFont="1" applyFill="1" applyBorder="1"/>
    <xf numFmtId="44" fontId="0" fillId="0" borderId="1" xfId="2" applyFont="1" applyBorder="1"/>
    <xf numFmtId="44" fontId="3" fillId="2" borderId="2" xfId="2" applyFont="1" applyFill="1" applyBorder="1"/>
    <xf numFmtId="164" fontId="1" fillId="0" borderId="1" xfId="1" applyNumberFormat="1" applyFont="1" applyBorder="1"/>
    <xf numFmtId="44" fontId="1" fillId="0" borderId="1" xfId="2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164" fontId="0" fillId="0" borderId="1" xfId="1" quotePrefix="1" applyNumberFormat="1" applyFont="1" applyBorder="1" applyAlignment="1">
      <alignment horizontal="left" vertical="top"/>
    </xf>
    <xf numFmtId="164" fontId="0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2" fillId="3" borderId="1" xfId="1" quotePrefix="1" applyNumberFormat="1" applyFont="1" applyFill="1" applyBorder="1" applyAlignment="1">
      <alignment horizontal="center" vertical="center" wrapText="1"/>
    </xf>
    <xf numFmtId="164" fontId="2" fillId="3" borderId="1" xfId="1" quotePrefix="1" applyNumberFormat="1" applyFont="1" applyFill="1" applyBorder="1" applyAlignment="1">
      <alignment horizontal="left"/>
    </xf>
    <xf numFmtId="164" fontId="2" fillId="3" borderId="1" xfId="1" quotePrefix="1" applyNumberFormat="1" applyFont="1" applyFill="1" applyBorder="1" applyAlignment="1">
      <alignment horizontal="center"/>
    </xf>
    <xf numFmtId="164" fontId="1" fillId="0" borderId="1" xfId="1" quotePrefix="1" applyNumberFormat="1" applyFont="1" applyBorder="1" applyAlignment="1">
      <alignment horizontal="left" vertical="top"/>
    </xf>
    <xf numFmtId="164" fontId="1" fillId="0" borderId="1" xfId="1" applyNumberFormat="1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44" fontId="3" fillId="2" borderId="1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quotePrefix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topLeftCell="C1" zoomScaleNormal="100" zoomScaleSheetLayoutView="100" workbookViewId="0">
      <selection activeCell="P7" sqref="P7"/>
    </sheetView>
  </sheetViews>
  <sheetFormatPr baseColWidth="10" defaultRowHeight="15" x14ac:dyDescent="0.25"/>
  <cols>
    <col min="1" max="1" width="21.42578125" style="18" bestFit="1" customWidth="1"/>
    <col min="2" max="2" width="18.28515625" style="18" customWidth="1"/>
    <col min="3" max="3" width="18.140625" style="18" customWidth="1"/>
    <col min="4" max="4" width="18" style="18" customWidth="1"/>
    <col min="5" max="5" width="14.42578125" style="18" customWidth="1"/>
    <col min="6" max="6" width="14.85546875" style="18" customWidth="1"/>
    <col min="7" max="7" width="11.140625" style="18" customWidth="1"/>
    <col min="8" max="9" width="12.5703125" style="18" bestFit="1" customWidth="1"/>
    <col min="10" max="10" width="11.42578125" style="18"/>
    <col min="11" max="11" width="13.5703125" style="18" bestFit="1" customWidth="1"/>
    <col min="12" max="16384" width="11.42578125" style="18"/>
  </cols>
  <sheetData>
    <row r="1" spans="1:13" s="17" customFormat="1" ht="15" customHeight="1" x14ac:dyDescent="0.25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90" x14ac:dyDescent="0.25">
      <c r="A3" s="19" t="s">
        <v>7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41</v>
      </c>
      <c r="I3" s="20" t="s">
        <v>40</v>
      </c>
      <c r="J3" s="20" t="s">
        <v>42</v>
      </c>
      <c r="K3" s="20" t="s">
        <v>43</v>
      </c>
      <c r="L3" s="20" t="s">
        <v>44</v>
      </c>
      <c r="M3" s="20" t="s">
        <v>45</v>
      </c>
    </row>
    <row r="4" spans="1:13" x14ac:dyDescent="0.25">
      <c r="A4" s="19" t="s">
        <v>0</v>
      </c>
      <c r="B4" s="5" t="s">
        <v>29</v>
      </c>
      <c r="C4" s="5" t="s">
        <v>35</v>
      </c>
      <c r="D4" s="5" t="s">
        <v>35</v>
      </c>
      <c r="E4" s="5" t="s">
        <v>29</v>
      </c>
      <c r="F4" s="5" t="s">
        <v>29</v>
      </c>
      <c r="G4" s="5" t="s">
        <v>34</v>
      </c>
      <c r="H4" s="5" t="s">
        <v>29</v>
      </c>
      <c r="I4" s="5" t="s">
        <v>35</v>
      </c>
      <c r="J4" s="5" t="s">
        <v>35</v>
      </c>
      <c r="K4" s="5" t="s">
        <v>29</v>
      </c>
      <c r="L4" s="5" t="s">
        <v>29</v>
      </c>
      <c r="M4" s="5" t="s">
        <v>34</v>
      </c>
    </row>
    <row r="5" spans="1:13" x14ac:dyDescent="0.25">
      <c r="A5" s="21" t="s">
        <v>7</v>
      </c>
      <c r="B5" s="22">
        <v>91</v>
      </c>
      <c r="C5" s="22">
        <v>6672</v>
      </c>
      <c r="D5" s="1"/>
      <c r="E5" s="22">
        <v>11377</v>
      </c>
      <c r="F5" s="1"/>
      <c r="G5" s="22">
        <v>249</v>
      </c>
      <c r="H5" s="13">
        <f>+B5*45.23</f>
        <v>4115.9299999999994</v>
      </c>
      <c r="I5" s="13">
        <f>+C5*32.89</f>
        <v>219442.08000000002</v>
      </c>
      <c r="J5" s="13">
        <f>+D5*32.89</f>
        <v>0</v>
      </c>
      <c r="K5" s="13">
        <f>+E5*45.23</f>
        <v>514581.70999999996</v>
      </c>
      <c r="L5" s="13">
        <f>+F5*45.23</f>
        <v>0</v>
      </c>
      <c r="M5" s="13">
        <f>+G5*37</f>
        <v>9213</v>
      </c>
    </row>
    <row r="6" spans="1:13" x14ac:dyDescent="0.25">
      <c r="A6" s="21" t="s">
        <v>8</v>
      </c>
      <c r="B6" s="1"/>
      <c r="C6" s="22">
        <v>42</v>
      </c>
      <c r="D6" s="1"/>
      <c r="E6" s="22">
        <v>151</v>
      </c>
      <c r="F6" s="1"/>
      <c r="G6" s="1"/>
      <c r="H6" s="13">
        <f t="shared" ref="H6:H16" si="0">+B6*45.23</f>
        <v>0</v>
      </c>
      <c r="I6" s="13">
        <f t="shared" ref="I6:I16" si="1">+C6*32.89</f>
        <v>1381.38</v>
      </c>
      <c r="J6" s="13">
        <f t="shared" ref="J6:J16" si="2">+D6*32.89</f>
        <v>0</v>
      </c>
      <c r="K6" s="13">
        <f t="shared" ref="K6:K16" si="3">+E6*45.23</f>
        <v>6829.73</v>
      </c>
      <c r="L6" s="13">
        <f t="shared" ref="L6:L16" si="4">+F6*45.23</f>
        <v>0</v>
      </c>
      <c r="M6" s="13">
        <f t="shared" ref="M6:M16" si="5">+G6*37</f>
        <v>0</v>
      </c>
    </row>
    <row r="7" spans="1:13" x14ac:dyDescent="0.25">
      <c r="A7" s="21" t="s">
        <v>9</v>
      </c>
      <c r="B7" s="22">
        <v>1</v>
      </c>
      <c r="C7" s="22">
        <v>1220</v>
      </c>
      <c r="D7" s="1"/>
      <c r="E7" s="22">
        <v>2375</v>
      </c>
      <c r="F7" s="1"/>
      <c r="G7" s="1"/>
      <c r="H7" s="13">
        <f t="shared" si="0"/>
        <v>45.23</v>
      </c>
      <c r="I7" s="13">
        <f t="shared" si="1"/>
        <v>40125.800000000003</v>
      </c>
      <c r="J7" s="13">
        <f t="shared" si="2"/>
        <v>0</v>
      </c>
      <c r="K7" s="13">
        <f t="shared" si="3"/>
        <v>107421.24999999999</v>
      </c>
      <c r="L7" s="13">
        <f t="shared" si="4"/>
        <v>0</v>
      </c>
      <c r="M7" s="13">
        <f t="shared" si="5"/>
        <v>0</v>
      </c>
    </row>
    <row r="8" spans="1:13" x14ac:dyDescent="0.25">
      <c r="A8" s="21" t="s">
        <v>10</v>
      </c>
      <c r="B8" s="22">
        <v>3</v>
      </c>
      <c r="C8" s="22">
        <v>72</v>
      </c>
      <c r="D8" s="1"/>
      <c r="E8" s="22">
        <v>158</v>
      </c>
      <c r="F8" s="1"/>
      <c r="G8" s="1"/>
      <c r="H8" s="13">
        <f t="shared" si="0"/>
        <v>135.69</v>
      </c>
      <c r="I8" s="13">
        <f t="shared" si="1"/>
        <v>2368.08</v>
      </c>
      <c r="J8" s="13">
        <f t="shared" si="2"/>
        <v>0</v>
      </c>
      <c r="K8" s="13">
        <f t="shared" si="3"/>
        <v>7146.3399999999992</v>
      </c>
      <c r="L8" s="13">
        <f t="shared" si="4"/>
        <v>0</v>
      </c>
      <c r="M8" s="13">
        <f t="shared" si="5"/>
        <v>0</v>
      </c>
    </row>
    <row r="9" spans="1:13" x14ac:dyDescent="0.25">
      <c r="A9" s="21" t="s">
        <v>11</v>
      </c>
      <c r="B9" s="22">
        <v>1</v>
      </c>
      <c r="C9" s="22">
        <v>194</v>
      </c>
      <c r="D9" s="1"/>
      <c r="E9" s="22">
        <v>380</v>
      </c>
      <c r="F9" s="1"/>
      <c r="G9" s="1"/>
      <c r="H9" s="13">
        <f t="shared" si="0"/>
        <v>45.23</v>
      </c>
      <c r="I9" s="13">
        <f t="shared" si="1"/>
        <v>6380.66</v>
      </c>
      <c r="J9" s="13">
        <f t="shared" si="2"/>
        <v>0</v>
      </c>
      <c r="K9" s="13">
        <f t="shared" si="3"/>
        <v>17187.399999999998</v>
      </c>
      <c r="L9" s="13">
        <f t="shared" si="4"/>
        <v>0</v>
      </c>
      <c r="M9" s="13">
        <f t="shared" si="5"/>
        <v>0</v>
      </c>
    </row>
    <row r="10" spans="1:13" x14ac:dyDescent="0.25">
      <c r="A10" s="21" t="s">
        <v>12</v>
      </c>
      <c r="B10" s="22">
        <v>1603</v>
      </c>
      <c r="C10" s="22">
        <v>1013</v>
      </c>
      <c r="D10" s="1"/>
      <c r="E10" s="22">
        <v>4316</v>
      </c>
      <c r="F10" s="1"/>
      <c r="G10" s="1"/>
      <c r="H10" s="13">
        <f t="shared" si="0"/>
        <v>72503.689999999988</v>
      </c>
      <c r="I10" s="13">
        <f t="shared" si="1"/>
        <v>33317.57</v>
      </c>
      <c r="J10" s="13">
        <f t="shared" si="2"/>
        <v>0</v>
      </c>
      <c r="K10" s="13">
        <f t="shared" si="3"/>
        <v>195212.68</v>
      </c>
      <c r="L10" s="13">
        <f t="shared" si="4"/>
        <v>0</v>
      </c>
      <c r="M10" s="13">
        <f t="shared" si="5"/>
        <v>0</v>
      </c>
    </row>
    <row r="11" spans="1:13" x14ac:dyDescent="0.25">
      <c r="A11" s="21" t="s">
        <v>13</v>
      </c>
      <c r="B11" s="22">
        <v>1120</v>
      </c>
      <c r="C11" s="22">
        <v>1225</v>
      </c>
      <c r="D11" s="1"/>
      <c r="E11" s="22">
        <v>4169</v>
      </c>
      <c r="F11" s="1"/>
      <c r="G11" s="1"/>
      <c r="H11" s="13">
        <f t="shared" si="0"/>
        <v>50657.599999999999</v>
      </c>
      <c r="I11" s="13">
        <f t="shared" si="1"/>
        <v>40290.25</v>
      </c>
      <c r="J11" s="13">
        <f t="shared" si="2"/>
        <v>0</v>
      </c>
      <c r="K11" s="13">
        <f t="shared" si="3"/>
        <v>188563.87</v>
      </c>
      <c r="L11" s="13">
        <f t="shared" si="4"/>
        <v>0</v>
      </c>
      <c r="M11" s="13">
        <f t="shared" si="5"/>
        <v>0</v>
      </c>
    </row>
    <row r="12" spans="1:13" x14ac:dyDescent="0.25">
      <c r="A12" s="21" t="s">
        <v>14</v>
      </c>
      <c r="B12" s="22">
        <v>1196</v>
      </c>
      <c r="C12" s="22">
        <v>1397</v>
      </c>
      <c r="D12" s="1"/>
      <c r="E12" s="22">
        <v>5238</v>
      </c>
      <c r="F12" s="1"/>
      <c r="G12" s="1"/>
      <c r="H12" s="13">
        <f t="shared" si="0"/>
        <v>54095.079999999994</v>
      </c>
      <c r="I12" s="13">
        <f t="shared" si="1"/>
        <v>45947.33</v>
      </c>
      <c r="J12" s="13">
        <f t="shared" si="2"/>
        <v>0</v>
      </c>
      <c r="K12" s="13">
        <f t="shared" si="3"/>
        <v>236914.74</v>
      </c>
      <c r="L12" s="13">
        <f t="shared" si="4"/>
        <v>0</v>
      </c>
      <c r="M12" s="13">
        <f t="shared" si="5"/>
        <v>0</v>
      </c>
    </row>
    <row r="13" spans="1:13" x14ac:dyDescent="0.25">
      <c r="A13" s="21" t="s">
        <v>15</v>
      </c>
      <c r="B13" s="22">
        <v>1</v>
      </c>
      <c r="C13" s="22">
        <v>966</v>
      </c>
      <c r="D13" s="1"/>
      <c r="E13" s="22">
        <v>1729</v>
      </c>
      <c r="F13" s="1"/>
      <c r="G13" s="1"/>
      <c r="H13" s="13">
        <f t="shared" si="0"/>
        <v>45.23</v>
      </c>
      <c r="I13" s="13">
        <f t="shared" si="1"/>
        <v>31771.74</v>
      </c>
      <c r="J13" s="13">
        <f t="shared" si="2"/>
        <v>0</v>
      </c>
      <c r="K13" s="13">
        <f t="shared" si="3"/>
        <v>78202.67</v>
      </c>
      <c r="L13" s="13">
        <f t="shared" si="4"/>
        <v>0</v>
      </c>
      <c r="M13" s="13">
        <f t="shared" si="5"/>
        <v>0</v>
      </c>
    </row>
    <row r="14" spans="1:13" x14ac:dyDescent="0.25">
      <c r="A14" s="21" t="s">
        <v>16</v>
      </c>
      <c r="B14" s="22">
        <v>451</v>
      </c>
      <c r="C14" s="22">
        <v>235</v>
      </c>
      <c r="D14" s="1"/>
      <c r="E14" s="22">
        <v>1540</v>
      </c>
      <c r="F14" s="1"/>
      <c r="G14" s="1"/>
      <c r="H14" s="13">
        <f t="shared" si="0"/>
        <v>20398.73</v>
      </c>
      <c r="I14" s="13">
        <f t="shared" si="1"/>
        <v>7729.1500000000005</v>
      </c>
      <c r="J14" s="13">
        <f t="shared" si="2"/>
        <v>0</v>
      </c>
      <c r="K14" s="13">
        <f t="shared" si="3"/>
        <v>69654.2</v>
      </c>
      <c r="L14" s="13">
        <f t="shared" si="4"/>
        <v>0</v>
      </c>
      <c r="M14" s="13">
        <f t="shared" si="5"/>
        <v>0</v>
      </c>
    </row>
    <row r="15" spans="1:13" x14ac:dyDescent="0.25">
      <c r="A15" s="21" t="s">
        <v>17</v>
      </c>
      <c r="B15" s="22">
        <v>78</v>
      </c>
      <c r="C15" s="22">
        <v>4454</v>
      </c>
      <c r="D15" s="22">
        <v>1</v>
      </c>
      <c r="E15" s="22">
        <v>5348</v>
      </c>
      <c r="F15" s="22">
        <v>1</v>
      </c>
      <c r="G15" s="22">
        <v>1</v>
      </c>
      <c r="H15" s="13">
        <f t="shared" si="0"/>
        <v>3527.9399999999996</v>
      </c>
      <c r="I15" s="13">
        <f t="shared" si="1"/>
        <v>146492.06</v>
      </c>
      <c r="J15" s="13">
        <f t="shared" si="2"/>
        <v>32.89</v>
      </c>
      <c r="K15" s="13">
        <f t="shared" si="3"/>
        <v>241890.03999999998</v>
      </c>
      <c r="L15" s="13">
        <f t="shared" si="4"/>
        <v>45.23</v>
      </c>
      <c r="M15" s="13">
        <f t="shared" si="5"/>
        <v>37</v>
      </c>
    </row>
    <row r="16" spans="1:13" x14ac:dyDescent="0.25">
      <c r="A16" s="21" t="s">
        <v>18</v>
      </c>
      <c r="B16" s="1"/>
      <c r="C16" s="22">
        <v>342</v>
      </c>
      <c r="D16" s="1"/>
      <c r="E16" s="22">
        <v>798</v>
      </c>
      <c r="F16" s="1"/>
      <c r="G16" s="1"/>
      <c r="H16" s="13">
        <f t="shared" si="0"/>
        <v>0</v>
      </c>
      <c r="I16" s="13">
        <f t="shared" si="1"/>
        <v>11248.380000000001</v>
      </c>
      <c r="J16" s="13">
        <f t="shared" si="2"/>
        <v>0</v>
      </c>
      <c r="K16" s="13">
        <f t="shared" si="3"/>
        <v>36093.54</v>
      </c>
      <c r="L16" s="13">
        <f t="shared" si="4"/>
        <v>0</v>
      </c>
      <c r="M16" s="13">
        <f t="shared" si="5"/>
        <v>0</v>
      </c>
    </row>
    <row r="17" spans="1:13" x14ac:dyDescent="0.25">
      <c r="A17" s="4" t="s">
        <v>32</v>
      </c>
      <c r="B17" s="4">
        <f>+SUM(B5:B16)</f>
        <v>4545</v>
      </c>
      <c r="C17" s="4">
        <f t="shared" ref="C17:M17" si="6">+SUM(C5:C16)</f>
        <v>17832</v>
      </c>
      <c r="D17" s="4">
        <f t="shared" si="6"/>
        <v>1</v>
      </c>
      <c r="E17" s="4">
        <f t="shared" si="6"/>
        <v>37579</v>
      </c>
      <c r="F17" s="4">
        <f t="shared" si="6"/>
        <v>1</v>
      </c>
      <c r="G17" s="4">
        <f t="shared" si="6"/>
        <v>250</v>
      </c>
      <c r="H17" s="12">
        <f t="shared" si="6"/>
        <v>205570.35</v>
      </c>
      <c r="I17" s="14">
        <f t="shared" si="6"/>
        <v>586494.4800000001</v>
      </c>
      <c r="J17" s="14">
        <f t="shared" si="6"/>
        <v>32.89</v>
      </c>
      <c r="K17" s="14">
        <f t="shared" si="6"/>
        <v>1699698.1699999997</v>
      </c>
      <c r="L17" s="14">
        <f t="shared" si="6"/>
        <v>45.23</v>
      </c>
      <c r="M17" s="14">
        <f t="shared" si="6"/>
        <v>9250</v>
      </c>
    </row>
  </sheetData>
  <mergeCells count="2">
    <mergeCell ref="A2:M2"/>
    <mergeCell ref="A1:M1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3" sqref="K13"/>
    </sheetView>
  </sheetViews>
  <sheetFormatPr baseColWidth="10" defaultRowHeight="15" x14ac:dyDescent="0.25"/>
  <cols>
    <col min="1" max="1" width="25.85546875" bestFit="1" customWidth="1"/>
    <col min="2" max="2" width="19.5703125" customWidth="1"/>
    <col min="3" max="3" width="14.140625" customWidth="1"/>
    <col min="4" max="4" width="13.42578125" customWidth="1"/>
    <col min="5" max="5" width="18.140625" customWidth="1"/>
    <col min="6" max="6" width="17.85546875" style="11" customWidth="1"/>
    <col min="7" max="7" width="14" customWidth="1"/>
    <col min="8" max="8" width="12.7109375" customWidth="1"/>
    <col min="9" max="9" width="14.7109375" customWidth="1"/>
  </cols>
  <sheetData>
    <row r="1" spans="1:9" ht="15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7" t="s">
        <v>48</v>
      </c>
      <c r="B2" s="37"/>
      <c r="C2" s="37"/>
      <c r="D2" s="37"/>
      <c r="E2" s="37"/>
      <c r="F2" s="37"/>
      <c r="G2" s="37"/>
      <c r="H2" s="37"/>
      <c r="I2" s="37"/>
    </row>
    <row r="3" spans="1:9" ht="15" customHeight="1" x14ac:dyDescent="0.25">
      <c r="A3" s="5" t="s">
        <v>7</v>
      </c>
      <c r="B3" s="6" t="s">
        <v>19</v>
      </c>
      <c r="C3" s="38" t="s">
        <v>20</v>
      </c>
      <c r="D3" s="38"/>
      <c r="E3" s="6" t="s">
        <v>21</v>
      </c>
      <c r="F3" s="9" t="s">
        <v>37</v>
      </c>
      <c r="G3" s="38" t="s">
        <v>38</v>
      </c>
      <c r="H3" s="38"/>
      <c r="I3" s="7" t="s">
        <v>39</v>
      </c>
    </row>
    <row r="4" spans="1:9" x14ac:dyDescent="0.25">
      <c r="A4" s="5" t="s">
        <v>0</v>
      </c>
      <c r="B4" s="8" t="s">
        <v>35</v>
      </c>
      <c r="C4" s="8" t="s">
        <v>33</v>
      </c>
      <c r="D4" s="8" t="s">
        <v>30</v>
      </c>
      <c r="E4" s="8" t="s">
        <v>29</v>
      </c>
      <c r="F4" s="10" t="s">
        <v>35</v>
      </c>
      <c r="G4" s="8" t="s">
        <v>33</v>
      </c>
      <c r="H4" s="8" t="s">
        <v>30</v>
      </c>
      <c r="I4" s="8" t="s">
        <v>29</v>
      </c>
    </row>
    <row r="5" spans="1:9" x14ac:dyDescent="0.25">
      <c r="A5" s="2" t="s">
        <v>7</v>
      </c>
      <c r="B5" s="1">
        <v>6875</v>
      </c>
      <c r="C5" s="1">
        <v>11590</v>
      </c>
      <c r="D5" s="1">
        <v>214</v>
      </c>
      <c r="E5" s="1">
        <v>177</v>
      </c>
      <c r="F5" s="13">
        <f>+B5*31.43</f>
        <v>216081.25</v>
      </c>
      <c r="G5" s="13">
        <f>+C5*42.98</f>
        <v>498138.19999999995</v>
      </c>
      <c r="H5" s="13">
        <f>+D5*21.45</f>
        <v>4590.3</v>
      </c>
      <c r="I5" s="13">
        <f>+E5*42.98</f>
        <v>7607.4599999999991</v>
      </c>
    </row>
    <row r="6" spans="1:9" x14ac:dyDescent="0.25">
      <c r="A6" s="2" t="s">
        <v>8</v>
      </c>
      <c r="B6" s="1">
        <v>27</v>
      </c>
      <c r="C6" s="1">
        <v>137</v>
      </c>
      <c r="D6" s="1">
        <v>2</v>
      </c>
      <c r="E6" s="1"/>
      <c r="F6" s="13">
        <f t="shared" ref="F6:F16" si="0">+B6*31.43</f>
        <v>848.61</v>
      </c>
      <c r="G6" s="13">
        <f t="shared" ref="G6:G16" si="1">+C6*42.98</f>
        <v>5888.2599999999993</v>
      </c>
      <c r="H6" s="13">
        <f t="shared" ref="H6:H16" si="2">+D6*21.45</f>
        <v>42.9</v>
      </c>
      <c r="I6" s="13">
        <f t="shared" ref="I6:I16" si="3">+E6*42.98</f>
        <v>0</v>
      </c>
    </row>
    <row r="7" spans="1:9" x14ac:dyDescent="0.25">
      <c r="A7" s="2" t="s">
        <v>9</v>
      </c>
      <c r="B7" s="1">
        <v>1225</v>
      </c>
      <c r="C7" s="1">
        <v>2204</v>
      </c>
      <c r="D7" s="1">
        <v>15</v>
      </c>
      <c r="E7" s="1"/>
      <c r="F7" s="13">
        <f t="shared" si="0"/>
        <v>38501.75</v>
      </c>
      <c r="G7" s="13">
        <f t="shared" si="1"/>
        <v>94727.92</v>
      </c>
      <c r="H7" s="13">
        <f t="shared" si="2"/>
        <v>321.75</v>
      </c>
      <c r="I7" s="13">
        <f t="shared" si="3"/>
        <v>0</v>
      </c>
    </row>
    <row r="8" spans="1:9" x14ac:dyDescent="0.25">
      <c r="A8" s="2" t="s">
        <v>10</v>
      </c>
      <c r="B8" s="1">
        <v>65</v>
      </c>
      <c r="C8" s="1">
        <v>178</v>
      </c>
      <c r="D8" s="1"/>
      <c r="E8" s="1"/>
      <c r="F8" s="13">
        <f t="shared" si="0"/>
        <v>2042.95</v>
      </c>
      <c r="G8" s="13">
        <f t="shared" si="1"/>
        <v>7650.44</v>
      </c>
      <c r="H8" s="13">
        <f t="shared" si="2"/>
        <v>0</v>
      </c>
      <c r="I8" s="13">
        <f t="shared" si="3"/>
        <v>0</v>
      </c>
    </row>
    <row r="9" spans="1:9" x14ac:dyDescent="0.25">
      <c r="A9" s="2" t="s">
        <v>11</v>
      </c>
      <c r="B9" s="1">
        <v>196</v>
      </c>
      <c r="C9" s="1">
        <v>501</v>
      </c>
      <c r="D9" s="1">
        <v>4</v>
      </c>
      <c r="E9" s="1"/>
      <c r="F9" s="13">
        <f t="shared" si="0"/>
        <v>6160.28</v>
      </c>
      <c r="G9" s="13">
        <f t="shared" si="1"/>
        <v>21532.98</v>
      </c>
      <c r="H9" s="13">
        <f t="shared" si="2"/>
        <v>85.8</v>
      </c>
      <c r="I9" s="13">
        <f t="shared" si="3"/>
        <v>0</v>
      </c>
    </row>
    <row r="10" spans="1:9" x14ac:dyDescent="0.25">
      <c r="A10" s="2" t="s">
        <v>12</v>
      </c>
      <c r="B10" s="1">
        <v>1075</v>
      </c>
      <c r="C10" s="1">
        <v>4757</v>
      </c>
      <c r="D10" s="1">
        <v>60</v>
      </c>
      <c r="E10" s="1">
        <v>27</v>
      </c>
      <c r="F10" s="13">
        <f t="shared" si="0"/>
        <v>33787.25</v>
      </c>
      <c r="G10" s="13">
        <f t="shared" si="1"/>
        <v>204455.86</v>
      </c>
      <c r="H10" s="13">
        <f t="shared" si="2"/>
        <v>1287</v>
      </c>
      <c r="I10" s="13">
        <f t="shared" si="3"/>
        <v>1160.4599999999998</v>
      </c>
    </row>
    <row r="11" spans="1:9" x14ac:dyDescent="0.25">
      <c r="A11" s="2" t="s">
        <v>13</v>
      </c>
      <c r="B11" s="1">
        <v>1159</v>
      </c>
      <c r="C11" s="1">
        <v>4740</v>
      </c>
      <c r="D11" s="1">
        <v>184</v>
      </c>
      <c r="E11" s="1">
        <v>1</v>
      </c>
      <c r="F11" s="13">
        <f t="shared" si="0"/>
        <v>36427.370000000003</v>
      </c>
      <c r="G11" s="13">
        <f t="shared" si="1"/>
        <v>203725.19999999998</v>
      </c>
      <c r="H11" s="13">
        <f t="shared" si="2"/>
        <v>3946.7999999999997</v>
      </c>
      <c r="I11" s="13">
        <f t="shared" si="3"/>
        <v>42.98</v>
      </c>
    </row>
    <row r="12" spans="1:9" x14ac:dyDescent="0.25">
      <c r="A12" s="2" t="s">
        <v>14</v>
      </c>
      <c r="B12" s="1">
        <v>1238</v>
      </c>
      <c r="C12" s="1">
        <v>5021</v>
      </c>
      <c r="D12" s="1">
        <v>207</v>
      </c>
      <c r="E12" s="1">
        <v>257</v>
      </c>
      <c r="F12" s="13">
        <f t="shared" si="0"/>
        <v>38910.339999999997</v>
      </c>
      <c r="G12" s="13">
        <f t="shared" si="1"/>
        <v>215802.58</v>
      </c>
      <c r="H12" s="13">
        <f t="shared" si="2"/>
        <v>4440.1499999999996</v>
      </c>
      <c r="I12" s="13">
        <f t="shared" si="3"/>
        <v>11045.859999999999</v>
      </c>
    </row>
    <row r="13" spans="1:9" x14ac:dyDescent="0.25">
      <c r="A13" s="2" t="s">
        <v>15</v>
      </c>
      <c r="B13" s="1">
        <v>951</v>
      </c>
      <c r="C13" s="1">
        <v>1891</v>
      </c>
      <c r="D13" s="1">
        <v>85</v>
      </c>
      <c r="E13" s="1"/>
      <c r="F13" s="13">
        <f t="shared" si="0"/>
        <v>29889.93</v>
      </c>
      <c r="G13" s="13">
        <f t="shared" si="1"/>
        <v>81275.179999999993</v>
      </c>
      <c r="H13" s="13">
        <f t="shared" si="2"/>
        <v>1823.25</v>
      </c>
      <c r="I13" s="13">
        <f t="shared" si="3"/>
        <v>0</v>
      </c>
    </row>
    <row r="14" spans="1:9" x14ac:dyDescent="0.25">
      <c r="A14" s="2" t="s">
        <v>16</v>
      </c>
      <c r="B14" s="1">
        <v>151</v>
      </c>
      <c r="C14" s="1">
        <v>1398</v>
      </c>
      <c r="D14" s="1">
        <v>47</v>
      </c>
      <c r="E14" s="1"/>
      <c r="F14" s="13">
        <f t="shared" si="0"/>
        <v>4745.93</v>
      </c>
      <c r="G14" s="13">
        <f t="shared" si="1"/>
        <v>60086.039999999994</v>
      </c>
      <c r="H14" s="13">
        <f t="shared" si="2"/>
        <v>1008.15</v>
      </c>
      <c r="I14" s="13">
        <f t="shared" si="3"/>
        <v>0</v>
      </c>
    </row>
    <row r="15" spans="1:9" x14ac:dyDescent="0.25">
      <c r="A15" s="2" t="s">
        <v>17</v>
      </c>
      <c r="B15" s="1">
        <v>4248</v>
      </c>
      <c r="C15" s="1">
        <v>5400</v>
      </c>
      <c r="D15" s="1">
        <v>121</v>
      </c>
      <c r="E15" s="1">
        <v>3</v>
      </c>
      <c r="F15" s="13">
        <f t="shared" si="0"/>
        <v>133514.63999999998</v>
      </c>
      <c r="G15" s="13">
        <f t="shared" si="1"/>
        <v>232091.99999999997</v>
      </c>
      <c r="H15" s="13">
        <f t="shared" si="2"/>
        <v>2595.4499999999998</v>
      </c>
      <c r="I15" s="13">
        <f t="shared" si="3"/>
        <v>128.94</v>
      </c>
    </row>
    <row r="16" spans="1:9" x14ac:dyDescent="0.25">
      <c r="A16" s="2" t="s">
        <v>18</v>
      </c>
      <c r="B16" s="1">
        <v>342</v>
      </c>
      <c r="C16" s="1">
        <v>746</v>
      </c>
      <c r="D16" s="1"/>
      <c r="E16" s="1"/>
      <c r="F16" s="13">
        <f t="shared" si="0"/>
        <v>10749.06</v>
      </c>
      <c r="G16" s="13">
        <f t="shared" si="1"/>
        <v>32063.079999999998</v>
      </c>
      <c r="H16" s="13">
        <f t="shared" si="2"/>
        <v>0</v>
      </c>
      <c r="I16" s="13">
        <f t="shared" si="3"/>
        <v>0</v>
      </c>
    </row>
    <row r="17" spans="1:9" x14ac:dyDescent="0.25">
      <c r="A17" s="3" t="s">
        <v>32</v>
      </c>
      <c r="B17" s="4">
        <f>+SUM(B5:B16)</f>
        <v>17552</v>
      </c>
      <c r="C17" s="4">
        <f t="shared" ref="C17:I17" si="4">+SUM(C5:C16)</f>
        <v>38563</v>
      </c>
      <c r="D17" s="4">
        <f t="shared" si="4"/>
        <v>939</v>
      </c>
      <c r="E17" s="4">
        <f t="shared" si="4"/>
        <v>465</v>
      </c>
      <c r="F17" s="12">
        <f t="shared" si="4"/>
        <v>551659.3600000001</v>
      </c>
      <c r="G17" s="12">
        <f t="shared" si="4"/>
        <v>1657437.74</v>
      </c>
      <c r="H17" s="12">
        <f t="shared" si="4"/>
        <v>20141.55</v>
      </c>
      <c r="I17" s="12">
        <f t="shared" si="4"/>
        <v>19985.699999999993</v>
      </c>
    </row>
  </sheetData>
  <mergeCells count="4">
    <mergeCell ref="A1:I1"/>
    <mergeCell ref="A2:I2"/>
    <mergeCell ref="C3:D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D1" workbookViewId="0">
      <selection activeCell="E9" sqref="E9"/>
    </sheetView>
  </sheetViews>
  <sheetFormatPr baseColWidth="10" defaultRowHeight="15" x14ac:dyDescent="0.25"/>
  <cols>
    <col min="1" max="1" width="29.5703125" style="24" customWidth="1"/>
    <col min="2" max="3" width="18.42578125" style="24" customWidth="1"/>
    <col min="4" max="4" width="11.85546875" style="24" customWidth="1"/>
    <col min="5" max="5" width="11.7109375" style="24" customWidth="1"/>
    <col min="6" max="6" width="18.7109375" style="24" customWidth="1"/>
    <col min="7" max="7" width="12.7109375" style="24" customWidth="1"/>
    <col min="8" max="8" width="12" style="24" customWidth="1"/>
    <col min="9" max="9" width="15" style="24" bestFit="1" customWidth="1"/>
    <col min="10" max="10" width="11.5703125" style="24" bestFit="1" customWidth="1"/>
    <col min="11" max="11" width="12.5703125" style="24" bestFit="1" customWidth="1"/>
    <col min="12" max="12" width="13.5703125" style="24" bestFit="1" customWidth="1"/>
    <col min="13" max="13" width="12.5703125" style="24" bestFit="1" customWidth="1"/>
    <col min="14" max="17" width="11.5703125" style="24" bestFit="1" customWidth="1"/>
    <col min="18" max="16384" width="11.42578125" style="24"/>
  </cols>
  <sheetData>
    <row r="1" spans="1:17" x14ac:dyDescent="0.25">
      <c r="A1" s="33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23" customFormat="1" ht="75" x14ac:dyDescent="0.25">
      <c r="A3" s="25" t="s">
        <v>28</v>
      </c>
      <c r="B3" s="25" t="s">
        <v>22</v>
      </c>
      <c r="C3" s="25" t="s">
        <v>23</v>
      </c>
      <c r="D3" s="39" t="s">
        <v>24</v>
      </c>
      <c r="E3" s="40"/>
      <c r="F3" s="25" t="s">
        <v>25</v>
      </c>
      <c r="G3" s="39" t="s">
        <v>31</v>
      </c>
      <c r="H3" s="40"/>
      <c r="I3" s="25" t="s">
        <v>26</v>
      </c>
      <c r="J3" s="25" t="s">
        <v>22</v>
      </c>
      <c r="K3" s="25" t="s">
        <v>23</v>
      </c>
      <c r="L3" s="39" t="s">
        <v>24</v>
      </c>
      <c r="M3" s="40"/>
      <c r="N3" s="25" t="s">
        <v>25</v>
      </c>
      <c r="O3" s="39" t="s">
        <v>31</v>
      </c>
      <c r="P3" s="40"/>
      <c r="Q3" s="25" t="s">
        <v>26</v>
      </c>
    </row>
    <row r="4" spans="1:17" x14ac:dyDescent="0.25">
      <c r="A4" s="26" t="s">
        <v>0</v>
      </c>
      <c r="B4" s="27" t="s">
        <v>27</v>
      </c>
      <c r="C4" s="27" t="s">
        <v>27</v>
      </c>
      <c r="D4" s="27" t="s">
        <v>29</v>
      </c>
      <c r="E4" s="27" t="s">
        <v>30</v>
      </c>
      <c r="F4" s="27" t="s">
        <v>29</v>
      </c>
      <c r="G4" s="27" t="s">
        <v>29</v>
      </c>
      <c r="H4" s="27" t="s">
        <v>30</v>
      </c>
      <c r="I4" s="27" t="s">
        <v>36</v>
      </c>
      <c r="J4" s="27" t="s">
        <v>27</v>
      </c>
      <c r="K4" s="27" t="s">
        <v>27</v>
      </c>
      <c r="L4" s="27" t="s">
        <v>29</v>
      </c>
      <c r="M4" s="27" t="s">
        <v>30</v>
      </c>
      <c r="N4" s="27" t="s">
        <v>29</v>
      </c>
      <c r="O4" s="27" t="s">
        <v>29</v>
      </c>
      <c r="P4" s="27" t="s">
        <v>30</v>
      </c>
      <c r="Q4" s="27" t="s">
        <v>36</v>
      </c>
    </row>
    <row r="5" spans="1:17" x14ac:dyDescent="0.25">
      <c r="A5" s="28" t="s">
        <v>7</v>
      </c>
      <c r="B5" s="29">
        <v>428</v>
      </c>
      <c r="C5" s="29">
        <v>3068</v>
      </c>
      <c r="D5" s="29">
        <v>8861</v>
      </c>
      <c r="E5" s="29">
        <v>2937</v>
      </c>
      <c r="F5" s="29">
        <v>363</v>
      </c>
      <c r="G5" s="15"/>
      <c r="H5" s="15"/>
      <c r="I5" s="29">
        <v>20</v>
      </c>
      <c r="J5" s="16">
        <f>+B5*31.43</f>
        <v>13452.039999999999</v>
      </c>
      <c r="K5" s="16">
        <f>+C5*31.43</f>
        <v>96427.24</v>
      </c>
      <c r="L5" s="16">
        <f>+D5*45.61</f>
        <v>404150.21</v>
      </c>
      <c r="M5" s="16">
        <f>+E5*31.78</f>
        <v>93337.86</v>
      </c>
      <c r="N5" s="16">
        <f>+F5*45.61</f>
        <v>16556.43</v>
      </c>
      <c r="O5" s="16">
        <f>+G5*27.66</f>
        <v>0</v>
      </c>
      <c r="P5" s="16">
        <f>+H5*13.87</f>
        <v>0</v>
      </c>
      <c r="Q5" s="16">
        <f>+I5*37</f>
        <v>740</v>
      </c>
    </row>
    <row r="6" spans="1:17" x14ac:dyDescent="0.25">
      <c r="A6" s="28" t="s">
        <v>8</v>
      </c>
      <c r="B6" s="29">
        <v>2</v>
      </c>
      <c r="C6" s="29">
        <v>21</v>
      </c>
      <c r="D6" s="29">
        <v>99</v>
      </c>
      <c r="E6" s="29">
        <v>27</v>
      </c>
      <c r="F6" s="15"/>
      <c r="G6" s="15"/>
      <c r="H6" s="15"/>
      <c r="I6" s="15"/>
      <c r="J6" s="16">
        <f t="shared" ref="J6:J16" si="0">+B6*31.43</f>
        <v>62.86</v>
      </c>
      <c r="K6" s="16">
        <f t="shared" ref="K6:K16" si="1">+C6*31.43</f>
        <v>660.03</v>
      </c>
      <c r="L6" s="16">
        <f t="shared" ref="L6:L16" si="2">+D6*45.61</f>
        <v>4515.3900000000003</v>
      </c>
      <c r="M6" s="16">
        <f t="shared" ref="M6:M16" si="3">+E6*31.78</f>
        <v>858.06000000000006</v>
      </c>
      <c r="N6" s="16">
        <f t="shared" ref="N6:N16" si="4">+F6*45.61</f>
        <v>0</v>
      </c>
      <c r="O6" s="16">
        <f t="shared" ref="O6:O16" si="5">+G6*27.66</f>
        <v>0</v>
      </c>
      <c r="P6" s="16">
        <f t="shared" ref="P6:P16" si="6">+H6*13.87</f>
        <v>0</v>
      </c>
      <c r="Q6" s="16">
        <f t="shared" ref="Q6:Q16" si="7">+I6*37</f>
        <v>0</v>
      </c>
    </row>
    <row r="7" spans="1:17" x14ac:dyDescent="0.25">
      <c r="A7" s="28" t="s">
        <v>9</v>
      </c>
      <c r="B7" s="29">
        <v>94</v>
      </c>
      <c r="C7" s="29">
        <v>454</v>
      </c>
      <c r="D7" s="29">
        <v>2218</v>
      </c>
      <c r="E7" s="29">
        <v>28</v>
      </c>
      <c r="F7" s="29">
        <v>55</v>
      </c>
      <c r="G7" s="15"/>
      <c r="H7" s="29">
        <v>25</v>
      </c>
      <c r="I7" s="29">
        <v>1</v>
      </c>
      <c r="J7" s="16">
        <f t="shared" si="0"/>
        <v>2954.42</v>
      </c>
      <c r="K7" s="16">
        <f t="shared" si="1"/>
        <v>14269.22</v>
      </c>
      <c r="L7" s="16">
        <f t="shared" si="2"/>
        <v>101162.98</v>
      </c>
      <c r="M7" s="16">
        <f t="shared" si="3"/>
        <v>889.84</v>
      </c>
      <c r="N7" s="16">
        <f t="shared" si="4"/>
        <v>2508.5500000000002</v>
      </c>
      <c r="O7" s="16">
        <f t="shared" si="5"/>
        <v>0</v>
      </c>
      <c r="P7" s="16">
        <f t="shared" si="6"/>
        <v>346.75</v>
      </c>
      <c r="Q7" s="16">
        <f t="shared" si="7"/>
        <v>37</v>
      </c>
    </row>
    <row r="8" spans="1:17" x14ac:dyDescent="0.25">
      <c r="A8" s="28" t="s">
        <v>10</v>
      </c>
      <c r="B8" s="29">
        <v>1</v>
      </c>
      <c r="C8" s="29">
        <v>27</v>
      </c>
      <c r="D8" s="29">
        <v>208</v>
      </c>
      <c r="E8" s="29">
        <v>28</v>
      </c>
      <c r="F8" s="29">
        <v>2</v>
      </c>
      <c r="G8" s="15"/>
      <c r="H8" s="15"/>
      <c r="I8" s="29">
        <v>66</v>
      </c>
      <c r="J8" s="16">
        <f t="shared" si="0"/>
        <v>31.43</v>
      </c>
      <c r="K8" s="16">
        <f t="shared" si="1"/>
        <v>848.61</v>
      </c>
      <c r="L8" s="16">
        <f t="shared" si="2"/>
        <v>9486.8799999999992</v>
      </c>
      <c r="M8" s="16">
        <f t="shared" si="3"/>
        <v>889.84</v>
      </c>
      <c r="N8" s="16">
        <f t="shared" si="4"/>
        <v>91.22</v>
      </c>
      <c r="O8" s="16">
        <f t="shared" si="5"/>
        <v>0</v>
      </c>
      <c r="P8" s="16">
        <f t="shared" si="6"/>
        <v>0</v>
      </c>
      <c r="Q8" s="16">
        <f t="shared" si="7"/>
        <v>2442</v>
      </c>
    </row>
    <row r="9" spans="1:17" x14ac:dyDescent="0.25">
      <c r="A9" s="28" t="s">
        <v>11</v>
      </c>
      <c r="B9" s="15"/>
      <c r="C9" s="29">
        <v>40</v>
      </c>
      <c r="D9" s="29">
        <v>457</v>
      </c>
      <c r="E9" s="29">
        <v>5</v>
      </c>
      <c r="F9" s="15"/>
      <c r="G9" s="15"/>
      <c r="H9" s="15"/>
      <c r="I9" s="15"/>
      <c r="J9" s="16">
        <f t="shared" si="0"/>
        <v>0</v>
      </c>
      <c r="K9" s="16">
        <f t="shared" si="1"/>
        <v>1257.2</v>
      </c>
      <c r="L9" s="16">
        <f t="shared" si="2"/>
        <v>20843.77</v>
      </c>
      <c r="M9" s="16">
        <f t="shared" si="3"/>
        <v>158.9</v>
      </c>
      <c r="N9" s="16">
        <f t="shared" si="4"/>
        <v>0</v>
      </c>
      <c r="O9" s="16">
        <f t="shared" si="5"/>
        <v>0</v>
      </c>
      <c r="P9" s="16">
        <f t="shared" si="6"/>
        <v>0</v>
      </c>
      <c r="Q9" s="16">
        <f t="shared" si="7"/>
        <v>0</v>
      </c>
    </row>
    <row r="10" spans="1:17" x14ac:dyDescent="0.25">
      <c r="A10" s="28" t="s">
        <v>12</v>
      </c>
      <c r="B10" s="29">
        <v>245</v>
      </c>
      <c r="C10" s="29">
        <v>748</v>
      </c>
      <c r="D10" s="29">
        <v>4069</v>
      </c>
      <c r="E10" s="29">
        <v>528</v>
      </c>
      <c r="F10" s="29">
        <v>302</v>
      </c>
      <c r="G10" s="29">
        <v>15</v>
      </c>
      <c r="H10" s="15"/>
      <c r="I10" s="29">
        <v>1</v>
      </c>
      <c r="J10" s="16">
        <f t="shared" si="0"/>
        <v>7700.35</v>
      </c>
      <c r="K10" s="16">
        <f t="shared" si="1"/>
        <v>23509.64</v>
      </c>
      <c r="L10" s="16">
        <f t="shared" si="2"/>
        <v>185587.09</v>
      </c>
      <c r="M10" s="16">
        <f t="shared" si="3"/>
        <v>16779.84</v>
      </c>
      <c r="N10" s="16">
        <f t="shared" si="4"/>
        <v>13774.22</v>
      </c>
      <c r="O10" s="16">
        <f t="shared" si="5"/>
        <v>414.9</v>
      </c>
      <c r="P10" s="16">
        <f t="shared" si="6"/>
        <v>0</v>
      </c>
      <c r="Q10" s="16">
        <f t="shared" si="7"/>
        <v>37</v>
      </c>
    </row>
    <row r="11" spans="1:17" x14ac:dyDescent="0.25">
      <c r="A11" s="28" t="s">
        <v>13</v>
      </c>
      <c r="B11" s="29">
        <v>8</v>
      </c>
      <c r="C11" s="29">
        <v>1012</v>
      </c>
      <c r="D11" s="29">
        <v>3009</v>
      </c>
      <c r="E11" s="29">
        <v>1604</v>
      </c>
      <c r="F11" s="29">
        <v>6</v>
      </c>
      <c r="G11" s="15"/>
      <c r="H11" s="15"/>
      <c r="I11" s="15"/>
      <c r="J11" s="16">
        <f t="shared" si="0"/>
        <v>251.44</v>
      </c>
      <c r="K11" s="16">
        <f t="shared" si="1"/>
        <v>31807.16</v>
      </c>
      <c r="L11" s="16">
        <f t="shared" si="2"/>
        <v>137240.49</v>
      </c>
      <c r="M11" s="16">
        <f t="shared" si="3"/>
        <v>50975.12</v>
      </c>
      <c r="N11" s="16">
        <f t="shared" si="4"/>
        <v>273.65999999999997</v>
      </c>
      <c r="O11" s="16">
        <f t="shared" si="5"/>
        <v>0</v>
      </c>
      <c r="P11" s="16">
        <f t="shared" si="6"/>
        <v>0</v>
      </c>
      <c r="Q11" s="16">
        <f t="shared" si="7"/>
        <v>0</v>
      </c>
    </row>
    <row r="12" spans="1:17" x14ac:dyDescent="0.25">
      <c r="A12" s="28" t="s">
        <v>14</v>
      </c>
      <c r="B12" s="29">
        <v>91</v>
      </c>
      <c r="C12" s="29">
        <v>1071</v>
      </c>
      <c r="D12" s="29">
        <v>4395</v>
      </c>
      <c r="E12" s="29">
        <v>950</v>
      </c>
      <c r="F12" s="29">
        <v>267</v>
      </c>
      <c r="G12" s="15"/>
      <c r="H12" s="15"/>
      <c r="I12" s="15"/>
      <c r="J12" s="16">
        <f t="shared" si="0"/>
        <v>2860.13</v>
      </c>
      <c r="K12" s="16">
        <f t="shared" si="1"/>
        <v>33661.53</v>
      </c>
      <c r="L12" s="16">
        <f t="shared" si="2"/>
        <v>200455.95</v>
      </c>
      <c r="M12" s="16">
        <f t="shared" si="3"/>
        <v>30191</v>
      </c>
      <c r="N12" s="16">
        <f t="shared" si="4"/>
        <v>12177.869999999999</v>
      </c>
      <c r="O12" s="16">
        <f t="shared" si="5"/>
        <v>0</v>
      </c>
      <c r="P12" s="16">
        <f t="shared" si="6"/>
        <v>0</v>
      </c>
      <c r="Q12" s="16">
        <f t="shared" si="7"/>
        <v>0</v>
      </c>
    </row>
    <row r="13" spans="1:17" x14ac:dyDescent="0.25">
      <c r="A13" s="28" t="s">
        <v>15</v>
      </c>
      <c r="B13" s="29">
        <v>104</v>
      </c>
      <c r="C13" s="29">
        <v>244</v>
      </c>
      <c r="D13" s="29">
        <v>1910</v>
      </c>
      <c r="E13" s="29">
        <v>81</v>
      </c>
      <c r="F13" s="29">
        <v>9</v>
      </c>
      <c r="G13" s="15"/>
      <c r="H13" s="15"/>
      <c r="I13" s="29">
        <v>1</v>
      </c>
      <c r="J13" s="16">
        <f t="shared" si="0"/>
        <v>3268.72</v>
      </c>
      <c r="K13" s="16">
        <f t="shared" si="1"/>
        <v>7668.92</v>
      </c>
      <c r="L13" s="16">
        <f t="shared" si="2"/>
        <v>87115.1</v>
      </c>
      <c r="M13" s="16">
        <f t="shared" si="3"/>
        <v>2574.1800000000003</v>
      </c>
      <c r="N13" s="16">
        <f t="shared" si="4"/>
        <v>410.49</v>
      </c>
      <c r="O13" s="16">
        <f t="shared" si="5"/>
        <v>0</v>
      </c>
      <c r="P13" s="16">
        <f t="shared" si="6"/>
        <v>0</v>
      </c>
      <c r="Q13" s="16">
        <f t="shared" si="7"/>
        <v>37</v>
      </c>
    </row>
    <row r="14" spans="1:17" x14ac:dyDescent="0.25">
      <c r="A14" s="28" t="s">
        <v>16</v>
      </c>
      <c r="B14" s="15"/>
      <c r="C14" s="29">
        <v>84</v>
      </c>
      <c r="D14" s="29">
        <v>1007</v>
      </c>
      <c r="E14" s="29">
        <v>1056</v>
      </c>
      <c r="F14" s="29">
        <v>87</v>
      </c>
      <c r="G14" s="29">
        <v>1</v>
      </c>
      <c r="H14" s="15"/>
      <c r="I14" s="15"/>
      <c r="J14" s="16">
        <f t="shared" si="0"/>
        <v>0</v>
      </c>
      <c r="K14" s="16">
        <f t="shared" si="1"/>
        <v>2640.12</v>
      </c>
      <c r="L14" s="16">
        <f t="shared" si="2"/>
        <v>45929.27</v>
      </c>
      <c r="M14" s="16">
        <f t="shared" si="3"/>
        <v>33559.68</v>
      </c>
      <c r="N14" s="16">
        <f t="shared" si="4"/>
        <v>3968.07</v>
      </c>
      <c r="O14" s="16">
        <f t="shared" si="5"/>
        <v>27.66</v>
      </c>
      <c r="P14" s="16">
        <f t="shared" si="6"/>
        <v>0</v>
      </c>
      <c r="Q14" s="16">
        <f t="shared" si="7"/>
        <v>0</v>
      </c>
    </row>
    <row r="15" spans="1:17" x14ac:dyDescent="0.25">
      <c r="A15" s="28" t="s">
        <v>17</v>
      </c>
      <c r="B15" s="29">
        <v>534</v>
      </c>
      <c r="C15" s="29">
        <v>2415</v>
      </c>
      <c r="D15" s="29">
        <v>3994</v>
      </c>
      <c r="E15" s="29">
        <v>2000</v>
      </c>
      <c r="F15" s="29">
        <v>2</v>
      </c>
      <c r="G15" s="15"/>
      <c r="H15" s="15"/>
      <c r="I15" s="15"/>
      <c r="J15" s="16">
        <f t="shared" si="0"/>
        <v>16783.62</v>
      </c>
      <c r="K15" s="16">
        <f t="shared" si="1"/>
        <v>75903.45</v>
      </c>
      <c r="L15" s="16">
        <f t="shared" si="2"/>
        <v>182166.34</v>
      </c>
      <c r="M15" s="16">
        <f t="shared" si="3"/>
        <v>63560</v>
      </c>
      <c r="N15" s="16">
        <f t="shared" si="4"/>
        <v>91.22</v>
      </c>
      <c r="O15" s="16">
        <f t="shared" si="5"/>
        <v>0</v>
      </c>
      <c r="P15" s="16">
        <f t="shared" si="6"/>
        <v>0</v>
      </c>
      <c r="Q15" s="16">
        <f t="shared" si="7"/>
        <v>0</v>
      </c>
    </row>
    <row r="16" spans="1:17" x14ac:dyDescent="0.25">
      <c r="A16" s="28" t="s">
        <v>18</v>
      </c>
      <c r="B16" s="29">
        <v>3</v>
      </c>
      <c r="C16" s="29">
        <v>5</v>
      </c>
      <c r="D16" s="29">
        <v>701</v>
      </c>
      <c r="E16" s="15"/>
      <c r="F16" s="15"/>
      <c r="G16" s="15"/>
      <c r="H16" s="15"/>
      <c r="I16" s="15"/>
      <c r="J16" s="16">
        <f t="shared" si="0"/>
        <v>94.289999999999992</v>
      </c>
      <c r="K16" s="16">
        <f t="shared" si="1"/>
        <v>157.15</v>
      </c>
      <c r="L16" s="16">
        <f t="shared" si="2"/>
        <v>31972.61</v>
      </c>
      <c r="M16" s="16">
        <f t="shared" si="3"/>
        <v>0</v>
      </c>
      <c r="N16" s="16">
        <f t="shared" si="4"/>
        <v>0</v>
      </c>
      <c r="O16" s="16">
        <f t="shared" si="5"/>
        <v>0</v>
      </c>
      <c r="P16" s="16">
        <f t="shared" si="6"/>
        <v>0</v>
      </c>
      <c r="Q16" s="16">
        <f t="shared" si="7"/>
        <v>0</v>
      </c>
    </row>
    <row r="17" spans="1:17" s="32" customFormat="1" x14ac:dyDescent="0.25">
      <c r="A17" s="30" t="s">
        <v>32</v>
      </c>
      <c r="B17" s="30">
        <f>+SUM(B5:B16)</f>
        <v>1510</v>
      </c>
      <c r="C17" s="30">
        <f t="shared" ref="C17:Q17" si="8">+SUM(C5:C16)</f>
        <v>9189</v>
      </c>
      <c r="D17" s="30">
        <f t="shared" si="8"/>
        <v>30928</v>
      </c>
      <c r="E17" s="30">
        <f t="shared" si="8"/>
        <v>9244</v>
      </c>
      <c r="F17" s="30">
        <f t="shared" si="8"/>
        <v>1093</v>
      </c>
      <c r="G17" s="30">
        <f t="shared" si="8"/>
        <v>16</v>
      </c>
      <c r="H17" s="30">
        <f t="shared" si="8"/>
        <v>25</v>
      </c>
      <c r="I17" s="30">
        <f t="shared" si="8"/>
        <v>89</v>
      </c>
      <c r="J17" s="31">
        <f t="shared" si="8"/>
        <v>47459.299999999996</v>
      </c>
      <c r="K17" s="31">
        <f t="shared" si="8"/>
        <v>288810.27</v>
      </c>
      <c r="L17" s="31">
        <f t="shared" si="8"/>
        <v>1410626.0800000003</v>
      </c>
      <c r="M17" s="31">
        <f t="shared" si="8"/>
        <v>293774.31999999995</v>
      </c>
      <c r="N17" s="31">
        <f t="shared" si="8"/>
        <v>49851.729999999996</v>
      </c>
      <c r="O17" s="31">
        <f t="shared" si="8"/>
        <v>442.56</v>
      </c>
      <c r="P17" s="31">
        <f t="shared" si="8"/>
        <v>346.75</v>
      </c>
      <c r="Q17" s="31">
        <f t="shared" si="8"/>
        <v>3293</v>
      </c>
    </row>
  </sheetData>
  <mergeCells count="6">
    <mergeCell ref="D3:E3"/>
    <mergeCell ref="G3:H3"/>
    <mergeCell ref="L3:M3"/>
    <mergeCell ref="O3:P3"/>
    <mergeCell ref="A1:Q1"/>
    <mergeCell ref="A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2015</vt:lpstr>
      <vt:lpstr>2016</vt:lpstr>
      <vt:lpstr>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Crhistian Ernesto Aquino De León</dc:creator>
  <cp:lastModifiedBy>Ana Patricia Sanchez Cruz</cp:lastModifiedBy>
  <cp:lastPrinted>2018-07-03T19:25:16Z</cp:lastPrinted>
  <dcterms:created xsi:type="dcterms:W3CDTF">2018-07-02T17:34:49Z</dcterms:created>
  <dcterms:modified xsi:type="dcterms:W3CDTF">2018-07-03T19:25:21Z</dcterms:modified>
</cp:coreProperties>
</file>