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IR 2018\141_2018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1" l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M36" i="1"/>
  <c r="L36" i="1"/>
  <c r="K36" i="1"/>
  <c r="J36" i="1"/>
  <c r="I36" i="1"/>
  <c r="H36" i="1"/>
  <c r="G36" i="1"/>
  <c r="F36" i="1"/>
  <c r="E36" i="1"/>
  <c r="D36" i="1"/>
  <c r="C36" i="1"/>
  <c r="N36" i="1" s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M34" i="1"/>
  <c r="L34" i="1"/>
  <c r="K34" i="1"/>
  <c r="J34" i="1"/>
  <c r="I34" i="1"/>
  <c r="H34" i="1"/>
  <c r="G34" i="1"/>
  <c r="F34" i="1"/>
  <c r="E34" i="1"/>
  <c r="D34" i="1"/>
  <c r="C34" i="1"/>
  <c r="N34" i="1" s="1"/>
  <c r="B34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</calcChain>
</file>

<file path=xl/sharedStrings.xml><?xml version="1.0" encoding="utf-8"?>
<sst xmlns="http://schemas.openxmlformats.org/spreadsheetml/2006/main" count="39" uniqueCount="25">
  <si>
    <t xml:space="preserve">MINISTERIO DE AGRICULTURA Y GANADERÍA  </t>
  </si>
  <si>
    <t>DIRECCIÓN GENERAL DE ECONOMÍA AGROPECUARIA</t>
  </si>
  <si>
    <t>DEPARTAMENTO DE  INFORMACION DE PRECIOS</t>
  </si>
  <si>
    <t xml:space="preserve">RETROSPECTIVA DE PRECIOS PROMEDIO MENSUALES DE GRANOS BÁSICOS </t>
  </si>
  <si>
    <t>PLAZA:  CALLE GERARDO BARRIOS Y MERCADO CENTRAL DE SAN SALVADOR</t>
  </si>
  <si>
    <t>2001-2018</t>
  </si>
  <si>
    <t>NOTA:  A PARTIR DEL AÑO 2015 LOS PRECIOS PROMEDIO SE OBTIENEN A PARTIR DE UNA NUEVA METODOLOGIA PARA LA RECOLECCION DE PRECIOS</t>
  </si>
  <si>
    <t>MAÍZ BLANCO</t>
  </si>
  <si>
    <t>CONSUMIDOR (DÓLARES POR LIBRA)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</si>
  <si>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</si>
  <si>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</si>
  <si>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</si>
  <si>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</si>
  <si>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</si>
  <si>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</si>
  <si>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</si>
  <si>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</si>
  <si>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</si>
  <si>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</si>
  <si>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</si>
  <si>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</si>
  <si>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</si>
  <si>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</si>
  <si>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MAYORISTA (DÓLARES POR QUINTAL)</t>
  </si>
  <si>
    <t>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</si>
</sst>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b/>
      <sz val="16"/>
      <color indexed="56"/>
      <name val="Arial"/>
      <family val="2"/>
    </font>
    <font>
      <b/>
      <sz val="14"/>
      <color indexed="5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0</xdr:row>
      <xdr:rowOff>47626</xdr:rowOff>
    </xdr:from>
    <xdr:to>
      <xdr:col>1</xdr:col>
      <xdr:colOff>108573</xdr:colOff>
      <xdr:row>4</xdr:row>
      <xdr:rowOff>104775</xdr:rowOff>
    </xdr:to>
    <xdr:pic>
      <xdr:nvPicPr>
        <xdr:cNvPr id="2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1" y="47626"/>
          <a:ext cx="1032497" cy="93344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704850</xdr:colOff>
      <xdr:row>0</xdr:row>
      <xdr:rowOff>114301</xdr:rowOff>
    </xdr:from>
    <xdr:to>
      <xdr:col>13</xdr:col>
      <xdr:colOff>972416</xdr:colOff>
      <xdr:row>3</xdr:row>
      <xdr:rowOff>155865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706350" y="114301"/>
          <a:ext cx="1267691" cy="727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3" displayName="Tabla3" ref="A12:N30">
  <autoFilter ref="A12:N30"/>
  <tableColumns count="14">
    <tableColumn id="1" name="AÑO" totalsRowLabel="Total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  <tableColumn id="14" name="PROMEDIO" totalsRowFunction="sum" totalsRowDxfId="0">
      <calculatedColumnFormula>AVERAGE(B13:M13)</calculatedColumnFormula>
    </tableColumn>
  </tableColumns>
  <tableStyleInfo name="TableStyleMedium2" showFirstColumn="1" showLastColumn="1" showRowStripes="1" showColumnStripes="0"/>
</table>
</file>

<file path=xl/tables/table2.xml><?xml version="1.0" encoding="utf-8"?>
<table xmlns="http://schemas.openxmlformats.org/spreadsheetml/2006/main" id="2" name="Tabla4" displayName="Tabla4" ref="A33:N51" totalsRowShown="0">
  <autoFilter ref="A33:N51"/>
  <tableColumns count="14">
    <tableColumn id="1" name="AÑO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  <tableColumn id="14" name="PROMEDIO">
      <calculatedColumnFormula>AVERAGE(B34:M34)</calculatedColumnFormula>
    </tableColumn>
  </tableColumns>
  <tableStyleInfo name="TableStyleMedium2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A7" sqref="A7:N7"/>
    </sheetView>
  </sheetViews>
  <sheetFormatPr baseColWidth="10" defaultRowHeight="15" x14ac:dyDescent="0.25"/>
  <cols>
    <col min="1" max="14" width="15" customWidth="1"/>
  </cols>
  <sheetData>
    <row r="1" spans="1:14" ht="18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8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18" x14ac:dyDescent="0.2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8" x14ac:dyDescent="0.2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8" x14ac:dyDescent="0.25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8" x14ac:dyDescent="0.25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.75" x14ac:dyDescent="0.25">
      <c r="A8" s="11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20.25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20.25" x14ac:dyDescent="0.3">
      <c r="A10" s="12" t="s">
        <v>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ht="18" x14ac:dyDescent="0.25">
      <c r="A11" s="7" t="s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5">
      <c r="A12" s="1" t="s">
        <v>9</v>
      </c>
      <c r="B12" s="1" t="s">
        <v>10</v>
      </c>
      <c r="C12" s="1" t="s">
        <v>11</v>
      </c>
      <c r="D12" s="1" t="s">
        <v>12</v>
      </c>
      <c r="E12" s="1" t="s">
        <v>13</v>
      </c>
      <c r="F12" s="1" t="s">
        <v>14</v>
      </c>
      <c r="G12" s="1" t="s">
        <v>15</v>
      </c>
      <c r="H12" s="1" t="s">
        <v>16</v>
      </c>
      <c r="I12" s="1" t="s">
        <v>17</v>
      </c>
      <c r="J12" s="1" t="s">
        <v>18</v>
      </c>
      <c r="K12" s="1" t="s">
        <v>19</v>
      </c>
      <c r="L12" s="1" t="s">
        <v>20</v>
      </c>
      <c r="M12" s="1" t="s">
        <v>21</v>
      </c>
      <c r="N12" s="2" t="s">
        <v>22</v>
      </c>
    </row>
    <row r="13" spans="1:14" x14ac:dyDescent="0.25">
      <c r="A13" s="1">
        <v>2001</v>
      </c>
      <c r="B13" s="3">
        <v>0.1462857142857143</v>
      </c>
      <c r="C13" s="3">
        <v>0.14514285714285716</v>
      </c>
      <c r="D13" s="3">
        <v>0.1542857142857143</v>
      </c>
      <c r="E13" s="3">
        <v>0.16</v>
      </c>
      <c r="F13" s="3">
        <v>0.15885714285714284</v>
      </c>
      <c r="G13" s="3">
        <v>0.16685714285714284</v>
      </c>
      <c r="H13" s="3">
        <v>0.192</v>
      </c>
      <c r="I13" s="3">
        <v>0.17142857142857143</v>
      </c>
      <c r="J13" s="3">
        <v>0.15542857142857144</v>
      </c>
      <c r="K13" s="3">
        <v>0.13714285714285715</v>
      </c>
      <c r="L13" s="3">
        <v>0.13142857142857142</v>
      </c>
      <c r="M13" s="3">
        <v>0.11885714285714286</v>
      </c>
      <c r="N13" s="3">
        <f t="shared" ref="N13:N29" si="0">AVERAGE(B13:M13)</f>
        <v>0.15314285714285716</v>
      </c>
    </row>
    <row r="14" spans="1:14" x14ac:dyDescent="0.25">
      <c r="A14" s="1">
        <v>2002</v>
      </c>
      <c r="B14" s="3">
        <v>0.128</v>
      </c>
      <c r="C14" s="3">
        <v>0.12571428571428572</v>
      </c>
      <c r="D14" s="3">
        <v>0.12914285714285714</v>
      </c>
      <c r="E14" s="3">
        <v>0.13714285714285715</v>
      </c>
      <c r="F14" s="3">
        <v>0.13257142857142856</v>
      </c>
      <c r="G14" s="3">
        <v>0.12571428571428572</v>
      </c>
      <c r="H14" s="3">
        <v>0.12228571428571429</v>
      </c>
      <c r="I14" s="3">
        <v>0.11428571428571428</v>
      </c>
      <c r="J14" s="3">
        <v>0.11314285714285714</v>
      </c>
      <c r="K14" s="3">
        <v>0.112</v>
      </c>
      <c r="L14" s="3">
        <v>0.11085714285714285</v>
      </c>
      <c r="M14" s="3">
        <v>0.112</v>
      </c>
      <c r="N14" s="3">
        <f t="shared" si="0"/>
        <v>0.12190476190476192</v>
      </c>
    </row>
    <row r="15" spans="1:14" x14ac:dyDescent="0.25">
      <c r="A15" s="1">
        <v>2003</v>
      </c>
      <c r="B15" s="3">
        <v>0.11085714285714285</v>
      </c>
      <c r="C15" s="3">
        <v>0.11428571428571428</v>
      </c>
      <c r="D15" s="3">
        <v>0.11085714285714285</v>
      </c>
      <c r="E15" s="3">
        <v>0.11314285714285714</v>
      </c>
      <c r="F15" s="3">
        <v>0.11314285714285714</v>
      </c>
      <c r="G15" s="3">
        <v>0.112</v>
      </c>
      <c r="H15" s="3">
        <v>0.12342857142857144</v>
      </c>
      <c r="I15" s="3">
        <v>0.13485714285714284</v>
      </c>
      <c r="J15" s="3">
        <v>0.13714285714285715</v>
      </c>
      <c r="K15" s="3">
        <v>0.13418903150525086</v>
      </c>
      <c r="L15" s="3">
        <v>0.12914285714285714</v>
      </c>
      <c r="M15" s="3">
        <v>0.12114285714285715</v>
      </c>
      <c r="N15" s="3">
        <f t="shared" si="0"/>
        <v>0.12118241929210427</v>
      </c>
    </row>
    <row r="16" spans="1:14" x14ac:dyDescent="0.25">
      <c r="A16" s="1">
        <v>2004</v>
      </c>
      <c r="B16" s="3">
        <v>0.13</v>
      </c>
      <c r="C16" s="3">
        <v>0.14000000000000001</v>
      </c>
      <c r="D16" s="3">
        <v>0.16</v>
      </c>
      <c r="E16" s="3">
        <v>0.15</v>
      </c>
      <c r="F16" s="3">
        <v>0.15</v>
      </c>
      <c r="G16" s="3">
        <v>0.16</v>
      </c>
      <c r="H16" s="3">
        <v>0.2</v>
      </c>
      <c r="I16" s="3">
        <v>0.2</v>
      </c>
      <c r="J16" s="3">
        <v>0.19</v>
      </c>
      <c r="K16" s="3">
        <v>0.17</v>
      </c>
      <c r="L16" s="3">
        <v>0.16</v>
      </c>
      <c r="M16" s="3">
        <v>0.15</v>
      </c>
      <c r="N16" s="3">
        <f t="shared" si="0"/>
        <v>0.1633333333333333</v>
      </c>
    </row>
    <row r="17" spans="1:14" x14ac:dyDescent="0.25">
      <c r="A17" s="1">
        <v>2005</v>
      </c>
      <c r="B17" s="1">
        <v>0.16</v>
      </c>
      <c r="C17" s="1">
        <v>0.15</v>
      </c>
      <c r="D17" s="1">
        <v>0.16</v>
      </c>
      <c r="E17" s="1">
        <v>0.18</v>
      </c>
      <c r="F17" s="1">
        <v>0.18</v>
      </c>
      <c r="G17" s="1">
        <v>0.18</v>
      </c>
      <c r="H17" s="1">
        <v>0.18</v>
      </c>
      <c r="I17" s="1">
        <v>0.18</v>
      </c>
      <c r="J17" s="1">
        <v>0.17</v>
      </c>
      <c r="K17" s="1">
        <v>0.17</v>
      </c>
      <c r="L17" s="1">
        <v>0.15</v>
      </c>
      <c r="M17" s="1">
        <v>0.15</v>
      </c>
      <c r="N17" s="3">
        <f t="shared" si="0"/>
        <v>0.16749999999999995</v>
      </c>
    </row>
    <row r="18" spans="1:14" x14ac:dyDescent="0.25">
      <c r="A18" s="1">
        <v>2006</v>
      </c>
      <c r="B18" s="1">
        <v>0.14000000000000001</v>
      </c>
      <c r="C18" s="1">
        <v>0.13</v>
      </c>
      <c r="D18" s="1">
        <v>0.14000000000000001</v>
      </c>
      <c r="E18" s="1">
        <v>0.14000000000000001</v>
      </c>
      <c r="F18" s="1">
        <v>0.14000000000000001</v>
      </c>
      <c r="G18" s="1">
        <v>0.15</v>
      </c>
      <c r="H18" s="1">
        <v>0.15</v>
      </c>
      <c r="I18" s="1">
        <v>0.15</v>
      </c>
      <c r="J18" s="1">
        <v>0.16</v>
      </c>
      <c r="K18" s="1">
        <v>0.15</v>
      </c>
      <c r="L18" s="1">
        <v>0.16</v>
      </c>
      <c r="M18" s="1">
        <v>0.16</v>
      </c>
      <c r="N18" s="3">
        <f t="shared" si="0"/>
        <v>0.14749999999999999</v>
      </c>
    </row>
    <row r="19" spans="1:14" x14ac:dyDescent="0.25">
      <c r="A19" s="1">
        <v>2007</v>
      </c>
      <c r="B19" s="3">
        <v>0.16</v>
      </c>
      <c r="C19" s="3">
        <v>0.17</v>
      </c>
      <c r="D19" s="1">
        <v>0.18</v>
      </c>
      <c r="E19" s="1">
        <v>0.19</v>
      </c>
      <c r="F19" s="1">
        <v>0.21</v>
      </c>
      <c r="G19" s="1">
        <v>0.26</v>
      </c>
      <c r="H19" s="1">
        <v>0.26</v>
      </c>
      <c r="I19" s="1">
        <v>0.26</v>
      </c>
      <c r="J19" s="1">
        <v>0.26</v>
      </c>
      <c r="K19" s="1">
        <v>0.24</v>
      </c>
      <c r="L19" s="1">
        <v>0.21</v>
      </c>
      <c r="M19" s="3">
        <v>0.21</v>
      </c>
      <c r="N19" s="3">
        <f t="shared" si="0"/>
        <v>0.2175</v>
      </c>
    </row>
    <row r="20" spans="1:14" x14ac:dyDescent="0.25">
      <c r="A20" s="1">
        <v>2008</v>
      </c>
      <c r="B20" s="3">
        <v>0.22</v>
      </c>
      <c r="C20" s="3">
        <v>0.22</v>
      </c>
      <c r="D20" s="1">
        <v>0.22</v>
      </c>
      <c r="E20" s="1">
        <v>0.23</v>
      </c>
      <c r="F20" s="1">
        <v>0.23</v>
      </c>
      <c r="G20" s="1">
        <v>0.25</v>
      </c>
      <c r="H20" s="1">
        <v>0.25</v>
      </c>
      <c r="I20" s="3">
        <v>0.24</v>
      </c>
      <c r="J20" s="1">
        <v>0.23</v>
      </c>
      <c r="K20" s="1">
        <v>0.21</v>
      </c>
      <c r="L20" s="1">
        <v>0.21</v>
      </c>
      <c r="M20" s="1">
        <v>0.22</v>
      </c>
      <c r="N20" s="3">
        <f t="shared" si="0"/>
        <v>0.22750000000000004</v>
      </c>
    </row>
    <row r="21" spans="1:14" x14ac:dyDescent="0.25">
      <c r="A21" s="1">
        <v>2009</v>
      </c>
      <c r="B21" s="3">
        <v>0.22</v>
      </c>
      <c r="C21" s="3">
        <v>0.22</v>
      </c>
      <c r="D21" s="1">
        <v>0.23</v>
      </c>
      <c r="E21" s="1">
        <v>0.23</v>
      </c>
      <c r="F21" s="1">
        <v>0.23</v>
      </c>
      <c r="G21" s="3">
        <v>0.23</v>
      </c>
      <c r="H21" s="1">
        <v>0.23</v>
      </c>
      <c r="I21" s="1">
        <v>0.23</v>
      </c>
      <c r="J21" s="1">
        <v>0.21</v>
      </c>
      <c r="K21" s="3">
        <v>0.2</v>
      </c>
      <c r="L21" s="3">
        <v>0.19</v>
      </c>
      <c r="M21" s="1">
        <v>0.19</v>
      </c>
      <c r="N21" s="3">
        <f t="shared" si="0"/>
        <v>0.21750000000000003</v>
      </c>
    </row>
    <row r="22" spans="1:14" x14ac:dyDescent="0.25">
      <c r="A22" s="1">
        <v>2010</v>
      </c>
      <c r="B22" s="3">
        <v>0.19</v>
      </c>
      <c r="C22" s="3">
        <v>0.19</v>
      </c>
      <c r="D22" s="1">
        <v>0.19</v>
      </c>
      <c r="E22" s="3">
        <v>0.2</v>
      </c>
      <c r="F22" s="3">
        <v>0.19</v>
      </c>
      <c r="G22" s="3">
        <v>0.19</v>
      </c>
      <c r="H22" s="3">
        <v>0.19</v>
      </c>
      <c r="I22" s="3">
        <v>0.2</v>
      </c>
      <c r="J22" s="3">
        <v>0.22</v>
      </c>
      <c r="K22" s="3">
        <v>0.2</v>
      </c>
      <c r="L22" s="3">
        <v>0.21</v>
      </c>
      <c r="M22" s="3">
        <v>0.21</v>
      </c>
      <c r="N22" s="3">
        <f t="shared" si="0"/>
        <v>0.19833333333333333</v>
      </c>
    </row>
    <row r="23" spans="1:14" x14ac:dyDescent="0.25">
      <c r="A23" s="1">
        <v>2011</v>
      </c>
      <c r="B23" s="3">
        <v>0.25</v>
      </c>
      <c r="C23" s="3">
        <v>0.25</v>
      </c>
      <c r="D23" s="1">
        <v>0.26</v>
      </c>
      <c r="E23" s="3">
        <v>0.28999999999999998</v>
      </c>
      <c r="F23" s="3">
        <v>0.3</v>
      </c>
      <c r="G23" s="3">
        <v>0.37</v>
      </c>
      <c r="H23" s="3">
        <v>0.37</v>
      </c>
      <c r="I23" s="3">
        <v>0.36</v>
      </c>
      <c r="J23" s="3">
        <v>0.33</v>
      </c>
      <c r="K23" s="3">
        <v>0.28999999999999998</v>
      </c>
      <c r="L23" s="3">
        <v>0.26</v>
      </c>
      <c r="M23" s="3">
        <v>0.26</v>
      </c>
      <c r="N23" s="3">
        <f t="shared" si="0"/>
        <v>0.29916666666666664</v>
      </c>
    </row>
    <row r="24" spans="1:14" x14ac:dyDescent="0.25">
      <c r="A24" s="1">
        <v>2012</v>
      </c>
      <c r="B24" s="3">
        <v>0.25</v>
      </c>
      <c r="C24" s="3">
        <v>0.25</v>
      </c>
      <c r="D24" s="1">
        <v>0.24</v>
      </c>
      <c r="E24" s="3">
        <v>0.24</v>
      </c>
      <c r="F24" s="3">
        <v>0.25</v>
      </c>
      <c r="G24" s="3">
        <v>0.24</v>
      </c>
      <c r="H24" s="3">
        <v>0.23</v>
      </c>
      <c r="I24" s="3">
        <v>0.24</v>
      </c>
      <c r="J24" s="3">
        <v>0.22</v>
      </c>
      <c r="K24" s="3">
        <v>0.19</v>
      </c>
      <c r="L24" s="3">
        <v>0.19</v>
      </c>
      <c r="M24" s="3">
        <v>0.19</v>
      </c>
      <c r="N24" s="3">
        <f t="shared" si="0"/>
        <v>0.22750000000000001</v>
      </c>
    </row>
    <row r="25" spans="1:14" x14ac:dyDescent="0.25">
      <c r="A25" s="1">
        <v>2013</v>
      </c>
      <c r="B25" s="3">
        <v>0.19</v>
      </c>
      <c r="C25" s="3">
        <v>0.19</v>
      </c>
      <c r="D25" s="1">
        <v>0.19</v>
      </c>
      <c r="E25" s="3">
        <v>0.21</v>
      </c>
      <c r="F25" s="3">
        <v>0.21</v>
      </c>
      <c r="G25" s="3">
        <v>0.2</v>
      </c>
      <c r="H25" s="3">
        <v>0.2</v>
      </c>
      <c r="I25" s="3">
        <v>0.2</v>
      </c>
      <c r="J25" s="3">
        <v>0.2</v>
      </c>
      <c r="K25" s="3">
        <v>0.2</v>
      </c>
      <c r="L25" s="3">
        <v>0.19</v>
      </c>
      <c r="M25" s="3">
        <v>0.19</v>
      </c>
      <c r="N25" s="3">
        <f t="shared" si="0"/>
        <v>0.19749999999999998</v>
      </c>
    </row>
    <row r="26" spans="1:14" x14ac:dyDescent="0.25">
      <c r="A26" s="1">
        <v>2014</v>
      </c>
      <c r="B26" s="3">
        <v>0.18</v>
      </c>
      <c r="C26" s="3">
        <v>0.19</v>
      </c>
      <c r="D26" s="1">
        <v>0.19</v>
      </c>
      <c r="E26" s="3">
        <v>0.19</v>
      </c>
      <c r="F26" s="3">
        <v>0.19</v>
      </c>
      <c r="G26" s="3">
        <v>0.22</v>
      </c>
      <c r="H26" s="3">
        <v>0.24</v>
      </c>
      <c r="I26" s="3">
        <v>0.25</v>
      </c>
      <c r="J26" s="3">
        <v>0.24</v>
      </c>
      <c r="K26" s="3">
        <v>0.24</v>
      </c>
      <c r="L26" s="3">
        <v>0.24</v>
      </c>
      <c r="M26" s="3">
        <v>0.24</v>
      </c>
      <c r="N26" s="3">
        <f t="shared" si="0"/>
        <v>0.21750000000000003</v>
      </c>
    </row>
    <row r="27" spans="1:14" x14ac:dyDescent="0.25">
      <c r="A27" s="1">
        <v>2015</v>
      </c>
      <c r="B27" s="3">
        <v>0.25</v>
      </c>
      <c r="C27" s="3">
        <v>0.23</v>
      </c>
      <c r="D27" s="3">
        <v>0.25</v>
      </c>
      <c r="E27" s="3">
        <v>0.24</v>
      </c>
      <c r="F27" s="3">
        <v>0.23</v>
      </c>
      <c r="G27" s="3">
        <v>0.23</v>
      </c>
      <c r="H27" s="3">
        <v>0.27</v>
      </c>
      <c r="I27" s="3">
        <v>0.25</v>
      </c>
      <c r="J27" s="3">
        <v>0.25</v>
      </c>
      <c r="K27" s="3">
        <v>0.24</v>
      </c>
      <c r="L27" s="3">
        <v>0.23</v>
      </c>
      <c r="M27" s="3">
        <v>0.22</v>
      </c>
      <c r="N27" s="3">
        <f t="shared" si="0"/>
        <v>0.24083333333333337</v>
      </c>
    </row>
    <row r="28" spans="1:14" x14ac:dyDescent="0.25">
      <c r="A28" s="1">
        <v>2016</v>
      </c>
      <c r="B28" s="3">
        <v>0.23</v>
      </c>
      <c r="C28" s="3">
        <v>0.23</v>
      </c>
      <c r="D28" s="3">
        <v>0.23</v>
      </c>
      <c r="E28" s="3">
        <v>0.22</v>
      </c>
      <c r="F28" s="3">
        <v>0.22</v>
      </c>
      <c r="G28" s="3">
        <v>0.22</v>
      </c>
      <c r="H28" s="3">
        <v>0.22</v>
      </c>
      <c r="I28" s="3">
        <v>0.22</v>
      </c>
      <c r="J28" s="3">
        <v>0.23</v>
      </c>
      <c r="K28" s="3">
        <v>0.21</v>
      </c>
      <c r="L28" s="3">
        <v>0.2</v>
      </c>
      <c r="M28" s="3">
        <v>0.2</v>
      </c>
      <c r="N28" s="3">
        <f t="shared" si="0"/>
        <v>0.2191666666666667</v>
      </c>
    </row>
    <row r="29" spans="1:14" x14ac:dyDescent="0.25">
      <c r="A29" s="1">
        <v>2017</v>
      </c>
      <c r="B29" s="4">
        <v>0.2</v>
      </c>
      <c r="C29" s="4">
        <v>0.2</v>
      </c>
      <c r="D29" s="4">
        <v>0.2</v>
      </c>
      <c r="E29" s="4">
        <v>0.2</v>
      </c>
      <c r="F29" s="4">
        <v>0.2</v>
      </c>
      <c r="G29" s="5">
        <v>0.19</v>
      </c>
      <c r="H29" s="5">
        <v>0.19</v>
      </c>
      <c r="I29" s="5">
        <v>0.19</v>
      </c>
      <c r="J29" s="5">
        <v>0.19</v>
      </c>
      <c r="K29" s="5">
        <v>0.19</v>
      </c>
      <c r="L29" s="5">
        <v>0.19</v>
      </c>
      <c r="M29" s="5">
        <v>0.18</v>
      </c>
      <c r="N29" s="4">
        <f t="shared" si="0"/>
        <v>0.19333333333333333</v>
      </c>
    </row>
    <row r="30" spans="1:14" x14ac:dyDescent="0.25">
      <c r="A30" s="1">
        <v>2018</v>
      </c>
      <c r="B30" s="4">
        <v>0.15</v>
      </c>
      <c r="C30" s="4">
        <v>0.15</v>
      </c>
      <c r="D30" s="4">
        <v>0.18</v>
      </c>
      <c r="E30" s="4">
        <v>0.18</v>
      </c>
      <c r="F30" s="4">
        <v>0.18446601941747556</v>
      </c>
      <c r="G30" s="5"/>
      <c r="H30" s="5"/>
      <c r="I30" s="5"/>
      <c r="J30" s="5"/>
      <c r="K30" s="5"/>
      <c r="L30" s="5"/>
      <c r="M30" s="5"/>
      <c r="N30" s="4">
        <f>AVERAGE(B30:M30)</f>
        <v>0.1688932038834951</v>
      </c>
    </row>
    <row r="32" spans="1:14" ht="18" x14ac:dyDescent="0.25">
      <c r="A32" s="7" t="s">
        <v>23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x14ac:dyDescent="0.25">
      <c r="A33" s="1" t="s">
        <v>9</v>
      </c>
      <c r="B33" s="2" t="s">
        <v>10</v>
      </c>
      <c r="C33" s="2" t="s">
        <v>11</v>
      </c>
      <c r="D33" s="2" t="s">
        <v>12</v>
      </c>
      <c r="E33" s="2" t="s">
        <v>13</v>
      </c>
      <c r="F33" s="2" t="s">
        <v>14</v>
      </c>
      <c r="G33" s="2" t="s">
        <v>15</v>
      </c>
      <c r="H33" s="2" t="s">
        <v>16</v>
      </c>
      <c r="I33" s="2" t="s">
        <v>17</v>
      </c>
      <c r="J33" s="2" t="s">
        <v>18</v>
      </c>
      <c r="K33" s="2" t="s">
        <v>19</v>
      </c>
      <c r="L33" s="2" t="s">
        <v>20</v>
      </c>
      <c r="M33" s="2" t="s">
        <v>21</v>
      </c>
      <c r="N33" s="2" t="s">
        <v>22</v>
      </c>
    </row>
    <row r="34" spans="1:14" x14ac:dyDescent="0.25">
      <c r="A34" s="1">
        <v>2001</v>
      </c>
      <c r="B34" s="3">
        <f>110.09/8.75</f>
        <v>12.581714285714286</v>
      </c>
      <c r="C34" s="3">
        <f>109.15/8.75</f>
        <v>12.474285714285715</v>
      </c>
      <c r="D34" s="3">
        <f>118.39/8.75</f>
        <v>13.530285714285714</v>
      </c>
      <c r="E34" s="3">
        <f>124.47/8.75</f>
        <v>14.225142857142856</v>
      </c>
      <c r="F34" s="3">
        <f>120.03/8.75</f>
        <v>13.717714285714285</v>
      </c>
      <c r="G34" s="3">
        <f>128.29/8.75</f>
        <v>14.661714285714284</v>
      </c>
      <c r="H34" s="3">
        <f>143.86/8.75</f>
        <v>16.441142857142857</v>
      </c>
      <c r="I34" s="3">
        <f>129.26/8.75</f>
        <v>14.772571428571428</v>
      </c>
      <c r="J34" s="3">
        <f>113.68/8.75</f>
        <v>12.992000000000001</v>
      </c>
      <c r="K34" s="3">
        <f>94.17/8.75</f>
        <v>10.762285714285715</v>
      </c>
      <c r="L34" s="3">
        <f>90.5/8.75</f>
        <v>10.342857142857143</v>
      </c>
      <c r="M34" s="3">
        <f>85.87/8.75</f>
        <v>9.8137142857142869</v>
      </c>
      <c r="N34" s="3">
        <f t="shared" ref="N34:N50" si="1">AVERAGE(B34:M34)</f>
        <v>13.026285714285718</v>
      </c>
    </row>
    <row r="35" spans="1:14" x14ac:dyDescent="0.25">
      <c r="A35" s="1">
        <v>2002</v>
      </c>
      <c r="B35" s="3">
        <f>89.65/8.75</f>
        <v>10.245714285714286</v>
      </c>
      <c r="C35" s="3">
        <f>87.13/8.75</f>
        <v>9.9577142857142853</v>
      </c>
      <c r="D35" s="3">
        <f>93.77/8.75</f>
        <v>10.716571428571427</v>
      </c>
      <c r="E35" s="3">
        <f>100.29/8.75</f>
        <v>11.461714285714287</v>
      </c>
      <c r="F35" s="3">
        <f>94.38/8.75</f>
        <v>10.786285714285714</v>
      </c>
      <c r="G35" s="3">
        <f>90.35/8.75</f>
        <v>10.325714285714286</v>
      </c>
      <c r="H35" s="3">
        <f>85.73/8.75</f>
        <v>9.7977142857142869</v>
      </c>
      <c r="I35" s="3">
        <f>79.41/8.75</f>
        <v>9.0754285714285707</v>
      </c>
      <c r="J35" s="3">
        <f>78.69/8.75</f>
        <v>8.9931428571428569</v>
      </c>
      <c r="K35" s="3">
        <f>75.37/8.75</f>
        <v>8.6137142857142859</v>
      </c>
      <c r="L35" s="3">
        <f>76.22/8.75</f>
        <v>8.710857142857142</v>
      </c>
      <c r="M35" s="3">
        <f>75.21/8.75</f>
        <v>8.5954285714285703</v>
      </c>
      <c r="N35" s="3">
        <f t="shared" si="1"/>
        <v>9.7733333333333317</v>
      </c>
    </row>
    <row r="36" spans="1:14" x14ac:dyDescent="0.25">
      <c r="A36" s="1">
        <v>2003</v>
      </c>
      <c r="B36" s="3">
        <f>73.82/8.75</f>
        <v>8.4365714285714279</v>
      </c>
      <c r="C36" s="3">
        <f>75.04/8.75</f>
        <v>8.5760000000000005</v>
      </c>
      <c r="D36" s="3">
        <f>79.04/8.75</f>
        <v>9.0331428571428578</v>
      </c>
      <c r="E36" s="3">
        <f>83.75/8.75</f>
        <v>9.5714285714285712</v>
      </c>
      <c r="F36" s="3">
        <f>81.11/8.75</f>
        <v>9.2697142857142865</v>
      </c>
      <c r="G36" s="3">
        <f>81/8.75</f>
        <v>9.257142857142858</v>
      </c>
      <c r="H36" s="3">
        <f>87.75/8.75</f>
        <v>10.028571428571428</v>
      </c>
      <c r="I36" s="3">
        <f>98.33/8.75</f>
        <v>11.237714285714285</v>
      </c>
      <c r="J36" s="3">
        <f>99.86/8.75</f>
        <v>11.412571428571429</v>
      </c>
      <c r="K36" s="3">
        <f>93.23/8.75</f>
        <v>10.654857142857143</v>
      </c>
      <c r="L36" s="3">
        <f>90.25/8.75</f>
        <v>10.314285714285715</v>
      </c>
      <c r="M36" s="3">
        <f>83.47/8.75</f>
        <v>9.5394285714285711</v>
      </c>
      <c r="N36" s="3">
        <f t="shared" si="1"/>
        <v>9.7776190476190479</v>
      </c>
    </row>
    <row r="37" spans="1:14" x14ac:dyDescent="0.25">
      <c r="A37" s="1">
        <v>2004</v>
      </c>
      <c r="B37" s="3">
        <v>10.58</v>
      </c>
      <c r="C37" s="3">
        <v>11.02</v>
      </c>
      <c r="D37" s="3">
        <v>13.86</v>
      </c>
      <c r="E37" s="3">
        <v>12.88</v>
      </c>
      <c r="F37" s="3">
        <v>13.09</v>
      </c>
      <c r="G37" s="3">
        <v>14.31</v>
      </c>
      <c r="H37" s="3">
        <v>16.23</v>
      </c>
      <c r="I37" s="3">
        <v>15.58</v>
      </c>
      <c r="J37" s="3">
        <v>14.41</v>
      </c>
      <c r="K37" s="3">
        <v>12.21</v>
      </c>
      <c r="L37" s="3">
        <v>11.64</v>
      </c>
      <c r="M37" s="3">
        <v>11.25</v>
      </c>
      <c r="N37" s="3">
        <f t="shared" si="1"/>
        <v>13.088333333333333</v>
      </c>
    </row>
    <row r="38" spans="1:14" x14ac:dyDescent="0.25">
      <c r="A38" s="1">
        <v>2005</v>
      </c>
      <c r="B38" s="1">
        <v>12.21</v>
      </c>
      <c r="C38" s="1">
        <v>12.13</v>
      </c>
      <c r="D38" s="1">
        <v>12.66</v>
      </c>
      <c r="E38" s="1">
        <v>13.43</v>
      </c>
      <c r="F38" s="1">
        <v>13.08</v>
      </c>
      <c r="G38" s="1">
        <v>13.29</v>
      </c>
      <c r="H38" s="1">
        <v>13.66</v>
      </c>
      <c r="I38" s="1">
        <v>12.77</v>
      </c>
      <c r="J38" s="3">
        <v>11.7</v>
      </c>
      <c r="K38" s="1">
        <v>12.42</v>
      </c>
      <c r="L38" s="1">
        <v>10.86</v>
      </c>
      <c r="M38" s="1">
        <v>10.56</v>
      </c>
      <c r="N38" s="3">
        <f t="shared" si="1"/>
        <v>12.397499999999999</v>
      </c>
    </row>
    <row r="39" spans="1:14" x14ac:dyDescent="0.25">
      <c r="A39" s="1">
        <v>2006</v>
      </c>
      <c r="B39" s="1">
        <v>10.38</v>
      </c>
      <c r="C39" s="1">
        <v>10.16</v>
      </c>
      <c r="D39" s="1">
        <v>10.74</v>
      </c>
      <c r="E39" s="1">
        <v>11.07</v>
      </c>
      <c r="F39" s="1">
        <v>11.03</v>
      </c>
      <c r="G39" s="1">
        <v>11.72</v>
      </c>
      <c r="H39" s="1">
        <v>11.63</v>
      </c>
      <c r="I39" s="1">
        <v>11.63</v>
      </c>
      <c r="J39" s="1">
        <v>11.86</v>
      </c>
      <c r="K39" s="1">
        <v>11.44</v>
      </c>
      <c r="L39" s="1">
        <v>11.62</v>
      </c>
      <c r="M39" s="1">
        <v>11</v>
      </c>
      <c r="N39" s="3">
        <f t="shared" si="1"/>
        <v>11.19</v>
      </c>
    </row>
    <row r="40" spans="1:14" x14ac:dyDescent="0.25">
      <c r="A40" s="1">
        <v>2007</v>
      </c>
      <c r="B40" s="3">
        <v>11.54</v>
      </c>
      <c r="C40" s="3">
        <v>12.82</v>
      </c>
      <c r="D40" s="1">
        <v>14.21</v>
      </c>
      <c r="E40" s="1">
        <v>15.03</v>
      </c>
      <c r="F40" s="3">
        <v>17.100000000000001</v>
      </c>
      <c r="G40" s="1">
        <v>20.13</v>
      </c>
      <c r="H40" s="3">
        <v>21.3</v>
      </c>
      <c r="I40" s="1">
        <v>20.260000000000002</v>
      </c>
      <c r="J40" s="1">
        <v>19.559999999999999</v>
      </c>
      <c r="K40" s="1">
        <v>17.850000000000001</v>
      </c>
      <c r="L40" s="3">
        <v>14.77</v>
      </c>
      <c r="M40" s="3">
        <v>15.15</v>
      </c>
      <c r="N40" s="3">
        <f t="shared" si="1"/>
        <v>16.643333333333334</v>
      </c>
    </row>
    <row r="41" spans="1:14" x14ac:dyDescent="0.25">
      <c r="A41" s="1">
        <v>2008</v>
      </c>
      <c r="B41" s="3">
        <v>15.48</v>
      </c>
      <c r="C41" s="3">
        <v>15.7</v>
      </c>
      <c r="D41" s="1">
        <v>16.97</v>
      </c>
      <c r="E41" s="1">
        <v>17.97</v>
      </c>
      <c r="F41" s="3">
        <v>17.940000000000001</v>
      </c>
      <c r="G41" s="3">
        <v>20</v>
      </c>
      <c r="H41" s="1">
        <v>18.91</v>
      </c>
      <c r="I41" s="1">
        <v>18.52</v>
      </c>
      <c r="J41" s="1">
        <v>18.18</v>
      </c>
      <c r="K41" s="1">
        <v>16.760000000000002</v>
      </c>
      <c r="L41" s="1">
        <v>15.21</v>
      </c>
      <c r="M41" s="1">
        <v>16.02</v>
      </c>
      <c r="N41" s="3">
        <f t="shared" si="1"/>
        <v>17.305000000000003</v>
      </c>
    </row>
    <row r="42" spans="1:14" x14ac:dyDescent="0.25">
      <c r="A42" s="1">
        <v>2009</v>
      </c>
      <c r="B42" s="3">
        <v>14.4</v>
      </c>
      <c r="C42" s="3">
        <v>14.54</v>
      </c>
      <c r="D42" s="1">
        <v>16.47</v>
      </c>
      <c r="E42" s="3">
        <v>16.7</v>
      </c>
      <c r="F42" s="1">
        <v>16.04</v>
      </c>
      <c r="G42" s="3">
        <v>15.6</v>
      </c>
      <c r="H42" s="1">
        <v>16.02</v>
      </c>
      <c r="I42" s="1">
        <v>15.81</v>
      </c>
      <c r="J42" s="1">
        <v>14.38</v>
      </c>
      <c r="K42" s="1">
        <v>13.55</v>
      </c>
      <c r="L42" s="1">
        <v>13.84</v>
      </c>
      <c r="M42" s="1">
        <v>13.09</v>
      </c>
      <c r="N42" s="3">
        <f t="shared" si="1"/>
        <v>15.036666666666669</v>
      </c>
    </row>
    <row r="43" spans="1:14" x14ac:dyDescent="0.25">
      <c r="A43" s="1">
        <v>2010</v>
      </c>
      <c r="B43" s="3">
        <v>12.64</v>
      </c>
      <c r="C43" s="3">
        <v>13.01</v>
      </c>
      <c r="D43" s="1">
        <v>13.21</v>
      </c>
      <c r="E43" s="1">
        <v>13.41</v>
      </c>
      <c r="F43" s="1">
        <v>12.93</v>
      </c>
      <c r="G43" s="1">
        <v>13.21</v>
      </c>
      <c r="H43" s="1">
        <v>14.62</v>
      </c>
      <c r="I43" s="1">
        <v>14.87</v>
      </c>
      <c r="J43" s="1">
        <v>17.28</v>
      </c>
      <c r="K43" s="1">
        <v>15.31</v>
      </c>
      <c r="L43" s="1">
        <v>15.09</v>
      </c>
      <c r="M43" s="3">
        <v>15.6</v>
      </c>
      <c r="N43" s="3">
        <f t="shared" si="1"/>
        <v>14.265000000000001</v>
      </c>
    </row>
    <row r="44" spans="1:14" x14ac:dyDescent="0.25">
      <c r="A44" s="1">
        <v>2011</v>
      </c>
      <c r="B44" s="3">
        <v>19.72</v>
      </c>
      <c r="C44" s="3">
        <v>20.56</v>
      </c>
      <c r="D44" s="1">
        <v>23.13</v>
      </c>
      <c r="E44" s="3">
        <v>25.57</v>
      </c>
      <c r="F44" s="3">
        <v>27.46</v>
      </c>
      <c r="G44" s="3">
        <v>32.18</v>
      </c>
      <c r="H44" s="3">
        <v>31.1</v>
      </c>
      <c r="I44" s="3">
        <v>31.69</v>
      </c>
      <c r="J44" s="3">
        <v>24.99</v>
      </c>
      <c r="K44" s="3">
        <v>22.08</v>
      </c>
      <c r="L44" s="3">
        <v>18.260000000000002</v>
      </c>
      <c r="M44" s="3">
        <v>18.329999999999998</v>
      </c>
      <c r="N44" s="3">
        <f t="shared" si="1"/>
        <v>24.589166666666667</v>
      </c>
    </row>
    <row r="45" spans="1:14" x14ac:dyDescent="0.25">
      <c r="A45" s="1">
        <v>2012</v>
      </c>
      <c r="B45" s="3">
        <v>18.149999999999999</v>
      </c>
      <c r="C45" s="3">
        <v>17.579999999999998</v>
      </c>
      <c r="D45" s="3">
        <v>18.5</v>
      </c>
      <c r="E45" s="3">
        <v>17.77</v>
      </c>
      <c r="F45" s="3">
        <v>16.670000000000002</v>
      </c>
      <c r="G45" s="3">
        <v>16.88</v>
      </c>
      <c r="H45" s="3">
        <v>16.899999999999999</v>
      </c>
      <c r="I45" s="3">
        <v>17.68</v>
      </c>
      <c r="J45" s="3">
        <v>16.05</v>
      </c>
      <c r="K45" s="3">
        <v>14.34</v>
      </c>
      <c r="L45" s="3">
        <v>14.26</v>
      </c>
      <c r="M45" s="3">
        <v>14.32</v>
      </c>
      <c r="N45" s="3">
        <f t="shared" si="1"/>
        <v>16.591666666666665</v>
      </c>
    </row>
    <row r="46" spans="1:14" x14ac:dyDescent="0.25">
      <c r="A46" s="1">
        <v>2013</v>
      </c>
      <c r="B46" s="3">
        <v>13.47</v>
      </c>
      <c r="C46" s="3">
        <v>13.35</v>
      </c>
      <c r="D46" s="3">
        <v>14.52</v>
      </c>
      <c r="E46" s="3">
        <v>14.57</v>
      </c>
      <c r="F46" s="3">
        <v>14.03</v>
      </c>
      <c r="G46" s="3">
        <v>15.24</v>
      </c>
      <c r="H46" s="3">
        <v>15.49</v>
      </c>
      <c r="I46" s="3">
        <v>15.43</v>
      </c>
      <c r="J46" s="3">
        <v>15.51</v>
      </c>
      <c r="K46" s="3">
        <v>13.81</v>
      </c>
      <c r="L46" s="3">
        <v>13.79</v>
      </c>
      <c r="M46" s="3">
        <v>12.84</v>
      </c>
      <c r="N46" s="3">
        <f t="shared" si="1"/>
        <v>14.337499999999999</v>
      </c>
    </row>
    <row r="47" spans="1:14" x14ac:dyDescent="0.25">
      <c r="A47" s="6" t="s">
        <v>24</v>
      </c>
      <c r="B47" s="3">
        <v>12.33</v>
      </c>
      <c r="C47" s="3">
        <v>12.91</v>
      </c>
      <c r="D47" s="1">
        <v>14.02</v>
      </c>
      <c r="E47" s="3">
        <v>14.17</v>
      </c>
      <c r="F47" s="3">
        <v>14.28</v>
      </c>
      <c r="G47" s="3">
        <v>16.72</v>
      </c>
      <c r="H47" s="3">
        <v>19.7</v>
      </c>
      <c r="I47" s="3">
        <v>21.7</v>
      </c>
      <c r="J47" s="3">
        <v>18.66</v>
      </c>
      <c r="K47" s="3">
        <v>18.579999999999998</v>
      </c>
      <c r="L47" s="3">
        <v>18.25</v>
      </c>
      <c r="M47" s="3">
        <v>17.68</v>
      </c>
      <c r="N47" s="3">
        <f t="shared" si="1"/>
        <v>16.583333333333332</v>
      </c>
    </row>
    <row r="48" spans="1:14" x14ac:dyDescent="0.25">
      <c r="A48" s="1">
        <v>2015</v>
      </c>
      <c r="B48" s="3">
        <v>20.190000000000001</v>
      </c>
      <c r="C48" s="3">
        <v>20.100000000000001</v>
      </c>
      <c r="D48" s="3">
        <v>20.5</v>
      </c>
      <c r="E48" s="3">
        <v>20.350000000000001</v>
      </c>
      <c r="F48" s="3">
        <v>19.899999999999999</v>
      </c>
      <c r="G48" s="3">
        <v>20.170000000000002</v>
      </c>
      <c r="H48" s="3">
        <v>22.29</v>
      </c>
      <c r="I48" s="3">
        <v>20.68</v>
      </c>
      <c r="J48" s="3">
        <v>19.93</v>
      </c>
      <c r="K48" s="3">
        <v>19.14</v>
      </c>
      <c r="L48" s="3">
        <v>18.79</v>
      </c>
      <c r="M48" s="3">
        <v>18.350000000000001</v>
      </c>
      <c r="N48" s="3">
        <f t="shared" si="1"/>
        <v>20.032500000000002</v>
      </c>
    </row>
    <row r="49" spans="1:14" x14ac:dyDescent="0.25">
      <c r="A49" s="1">
        <v>2016</v>
      </c>
      <c r="B49" s="3">
        <v>18.8</v>
      </c>
      <c r="C49" s="3">
        <v>19.09</v>
      </c>
      <c r="D49" s="3">
        <v>19.89</v>
      </c>
      <c r="E49" s="3">
        <v>19.809999999999999</v>
      </c>
      <c r="F49" s="3">
        <v>19.28</v>
      </c>
      <c r="G49" s="3">
        <v>19.03</v>
      </c>
      <c r="H49" s="3">
        <v>18.47</v>
      </c>
      <c r="I49" s="3">
        <v>18.489999999999998</v>
      </c>
      <c r="J49" s="3">
        <v>18.34</v>
      </c>
      <c r="K49" s="3">
        <v>16.489999999999998</v>
      </c>
      <c r="L49" s="3">
        <v>15.19</v>
      </c>
      <c r="M49" s="3">
        <v>14.17</v>
      </c>
      <c r="N49" s="3">
        <f t="shared" si="1"/>
        <v>18.087500000000002</v>
      </c>
    </row>
    <row r="50" spans="1:14" x14ac:dyDescent="0.25">
      <c r="A50" s="1">
        <v>2017</v>
      </c>
      <c r="B50" s="4">
        <v>13</v>
      </c>
      <c r="C50" s="4">
        <v>12.43</v>
      </c>
      <c r="D50" s="4">
        <v>12.25</v>
      </c>
      <c r="E50" s="4">
        <v>12.34</v>
      </c>
      <c r="F50" s="4">
        <v>12.35</v>
      </c>
      <c r="G50" s="4">
        <v>12.15</v>
      </c>
      <c r="H50" s="4">
        <v>12.25</v>
      </c>
      <c r="I50" s="4">
        <v>12.03</v>
      </c>
      <c r="J50" s="4">
        <v>11.92</v>
      </c>
      <c r="K50" s="4">
        <v>12.14</v>
      </c>
      <c r="L50" s="4">
        <v>12.06</v>
      </c>
      <c r="M50" s="4">
        <v>11.87</v>
      </c>
      <c r="N50" s="4">
        <f t="shared" si="1"/>
        <v>12.2325</v>
      </c>
    </row>
    <row r="51" spans="1:14" x14ac:dyDescent="0.25">
      <c r="A51" s="1">
        <v>2018</v>
      </c>
      <c r="B51" s="5">
        <v>11.68</v>
      </c>
      <c r="C51" s="5">
        <v>11.91</v>
      </c>
      <c r="D51" s="5">
        <v>14.54</v>
      </c>
      <c r="E51" s="5">
        <v>15.21</v>
      </c>
      <c r="F51" s="4">
        <v>15.402912621359222</v>
      </c>
      <c r="N51" s="4">
        <f>AVERAGE(B51:M51)</f>
        <v>13.748582524271844</v>
      </c>
    </row>
  </sheetData>
  <mergeCells count="12">
    <mergeCell ref="A32:N32"/>
    <mergeCell ref="A1:N1"/>
    <mergeCell ref="A2:N2"/>
    <mergeCell ref="A3:N3"/>
    <mergeCell ref="A4:N4"/>
    <mergeCell ref="A5:N5"/>
    <mergeCell ref="A6:N6"/>
    <mergeCell ref="A7:N7"/>
    <mergeCell ref="A8:N8"/>
    <mergeCell ref="A9:N9"/>
    <mergeCell ref="A10:N10"/>
    <mergeCell ref="A11:N11"/>
  </mergeCells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Néstor Martínez</dc:creator>
  <cp:lastModifiedBy>Jessica Mirrella González Hernández</cp:lastModifiedBy>
  <dcterms:created xsi:type="dcterms:W3CDTF">2018-06-08T20:38:04Z</dcterms:created>
  <dcterms:modified xsi:type="dcterms:W3CDTF">2018-06-25T21:45:54Z</dcterms:modified>
</cp:coreProperties>
</file>