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ocuments\2022\INFORMACION OFICIOSA\AGOSTO-OCTUBRE\UFI\"/>
    </mc:Choice>
  </mc:AlternateContent>
  <bookViews>
    <workbookView xWindow="0" yWindow="0" windowWidth="20490" windowHeight="7455" tabRatio="947" firstSheet="1" activeTab="5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Economico" sheetId="5" r:id="rId6"/>
  </sheets>
  <calcPr calcId="152511"/>
</workbook>
</file>

<file path=xl/calcChain.xml><?xml version="1.0" encoding="utf-8"?>
<calcChain xmlns="http://schemas.openxmlformats.org/spreadsheetml/2006/main">
  <c r="C114" i="2" l="1"/>
  <c r="I26" i="5" l="1"/>
  <c r="B34" i="7" l="1"/>
  <c r="B26" i="7"/>
  <c r="E95" i="2"/>
  <c r="E96" i="2"/>
  <c r="D94" i="2"/>
  <c r="C94" i="2"/>
  <c r="D37" i="3" l="1"/>
  <c r="C37" i="3"/>
  <c r="E38" i="3"/>
  <c r="E31" i="3"/>
  <c r="D31" i="3"/>
  <c r="C31" i="3"/>
  <c r="E33" i="3"/>
  <c r="E32" i="3"/>
  <c r="D32" i="3"/>
  <c r="C32" i="3"/>
  <c r="E122" i="2"/>
  <c r="E123" i="2"/>
  <c r="E121" i="2"/>
  <c r="D121" i="2"/>
  <c r="C121" i="2"/>
  <c r="D122" i="2"/>
  <c r="C122" i="2"/>
  <c r="E107" i="2"/>
  <c r="H20" i="6" l="1"/>
  <c r="C14" i="4"/>
  <c r="E67" i="2" l="1"/>
  <c r="B100" i="7"/>
  <c r="B47" i="7" l="1"/>
  <c r="E118" i="2" l="1"/>
  <c r="D118" i="2"/>
  <c r="C118" i="2"/>
  <c r="E119" i="2"/>
  <c r="D119" i="2"/>
  <c r="C119" i="2"/>
  <c r="E120" i="2"/>
  <c r="D75" i="2"/>
  <c r="C75" i="2"/>
  <c r="E78" i="2"/>
  <c r="E28" i="3" l="1"/>
  <c r="D28" i="3"/>
  <c r="C28" i="3"/>
  <c r="E29" i="3"/>
  <c r="D29" i="3"/>
  <c r="C29" i="3"/>
  <c r="E30" i="3"/>
  <c r="E70" i="2"/>
  <c r="E44" i="2"/>
  <c r="D9" i="3" l="1"/>
  <c r="E9" i="3"/>
  <c r="C9" i="3"/>
  <c r="E10" i="3"/>
  <c r="E111" i="2"/>
  <c r="E109" i="2"/>
  <c r="E87" i="2"/>
  <c r="D84" i="2"/>
  <c r="C84" i="2"/>
  <c r="B43" i="7" l="1"/>
  <c r="D116" i="2" l="1"/>
  <c r="C116" i="2"/>
  <c r="E117" i="2"/>
  <c r="E71" i="2"/>
  <c r="E66" i="2"/>
  <c r="E116" i="2" l="1"/>
  <c r="B96" i="7"/>
  <c r="B94" i="7"/>
  <c r="B82" i="7"/>
  <c r="B55" i="7" l="1"/>
  <c r="B28" i="7"/>
  <c r="B32" i="7"/>
  <c r="B36" i="7"/>
  <c r="E41" i="3"/>
  <c r="D41" i="3"/>
  <c r="D40" i="3" s="1"/>
  <c r="C41" i="3"/>
  <c r="C40" i="3" s="1"/>
  <c r="E42" i="3"/>
  <c r="D21" i="3"/>
  <c r="C21" i="3"/>
  <c r="E22" i="3"/>
  <c r="D19" i="3"/>
  <c r="C19" i="3"/>
  <c r="E20" i="3"/>
  <c r="E40" i="3" l="1"/>
  <c r="E19" i="3"/>
  <c r="E126" i="2" l="1"/>
  <c r="D125" i="2" l="1"/>
  <c r="C104" i="2" l="1"/>
  <c r="C127" i="2"/>
  <c r="C125" i="2"/>
  <c r="C103" i="2" l="1"/>
  <c r="C124" i="2"/>
  <c r="E125" i="2"/>
  <c r="C19" i="6"/>
  <c r="H23" i="6"/>
  <c r="H9" i="6"/>
  <c r="C9" i="6" l="1"/>
  <c r="D35" i="3"/>
  <c r="B40" i="7"/>
  <c r="B38" i="7"/>
  <c r="D31" i="7" l="1"/>
  <c r="C27" i="6"/>
  <c r="H28" i="6" s="1"/>
  <c r="H30" i="6" s="1"/>
  <c r="B22" i="7"/>
  <c r="D14" i="2"/>
  <c r="B79" i="7" l="1"/>
  <c r="D78" i="7" s="1"/>
  <c r="D46" i="7"/>
  <c r="C11" i="4" l="1"/>
  <c r="E112" i="2" l="1"/>
  <c r="E77" i="2" l="1"/>
  <c r="D28" i="2"/>
  <c r="C28" i="2"/>
  <c r="E29" i="2"/>
  <c r="E36" i="3" l="1"/>
  <c r="C35" i="3"/>
  <c r="E35" i="3" s="1"/>
  <c r="D14" i="3"/>
  <c r="C14" i="3"/>
  <c r="D127" i="2"/>
  <c r="D124" i="2" s="1"/>
  <c r="E124" i="2" s="1"/>
  <c r="E128" i="2" l="1"/>
  <c r="D80" i="2"/>
  <c r="C80" i="2"/>
  <c r="E81" i="2"/>
  <c r="E80" i="2" l="1"/>
  <c r="C8" i="5"/>
  <c r="B20" i="7" l="1"/>
  <c r="B11" i="7"/>
  <c r="B9" i="7" s="1"/>
  <c r="D8" i="7" l="1"/>
  <c r="C46" i="5"/>
  <c r="E55" i="2"/>
  <c r="E30" i="2"/>
  <c r="E27" i="3"/>
  <c r="D25" i="3"/>
  <c r="C25" i="3"/>
  <c r="C24" i="3" s="1"/>
  <c r="E16" i="3"/>
  <c r="E15" i="3"/>
  <c r="I16" i="5"/>
  <c r="I12" i="5"/>
  <c r="C58" i="5"/>
  <c r="C32" i="5"/>
  <c r="B89" i="7"/>
  <c r="B104" i="7"/>
  <c r="D99" i="7" l="1"/>
  <c r="E127" i="2"/>
  <c r="E14" i="3"/>
  <c r="D17" i="3"/>
  <c r="D13" i="3" s="1"/>
  <c r="D34" i="3" l="1"/>
  <c r="D24" i="3"/>
  <c r="D11" i="3"/>
  <c r="D8" i="3" s="1"/>
  <c r="C17" i="3"/>
  <c r="C13" i="3" s="1"/>
  <c r="C34" i="3"/>
  <c r="C11" i="3"/>
  <c r="C8" i="3" s="1"/>
  <c r="I19" i="5"/>
  <c r="I8" i="5"/>
  <c r="C66" i="5"/>
  <c r="C52" i="5"/>
  <c r="C16" i="5"/>
  <c r="C71" i="5" l="1"/>
  <c r="D43" i="3"/>
  <c r="C43" i="3"/>
  <c r="E34" i="3"/>
  <c r="D114" i="2"/>
  <c r="D104" i="2"/>
  <c r="D100" i="2"/>
  <c r="D98" i="2"/>
  <c r="D82" i="2"/>
  <c r="D73" i="2"/>
  <c r="D61" i="2"/>
  <c r="D57" i="2"/>
  <c r="D32" i="2"/>
  <c r="D24" i="2"/>
  <c r="D20" i="2"/>
  <c r="D18" i="2"/>
  <c r="D9" i="2"/>
  <c r="C100" i="2"/>
  <c r="C98" i="2"/>
  <c r="C82" i="2"/>
  <c r="C73" i="2"/>
  <c r="C61" i="2"/>
  <c r="C57" i="2"/>
  <c r="C32" i="2"/>
  <c r="C24" i="2"/>
  <c r="C20" i="2"/>
  <c r="C18" i="2"/>
  <c r="C14" i="2"/>
  <c r="C9" i="2"/>
  <c r="D103" i="2" l="1"/>
  <c r="C79" i="2"/>
  <c r="D79" i="2"/>
  <c r="C31" i="2"/>
  <c r="C8" i="2"/>
  <c r="C97" i="2"/>
  <c r="D97" i="2"/>
  <c r="D31" i="2"/>
  <c r="D8" i="2"/>
  <c r="D131" i="2" l="1"/>
  <c r="C131" i="2"/>
  <c r="B91" i="7"/>
  <c r="D88" i="7" s="1"/>
  <c r="B58" i="7"/>
  <c r="E131" i="2" l="1"/>
  <c r="E110" i="2"/>
  <c r="E42" i="2" l="1"/>
  <c r="E41" i="2" l="1"/>
  <c r="C9" i="4" l="1"/>
  <c r="C16" i="4"/>
  <c r="C19" i="4" s="1"/>
  <c r="E108" i="2" l="1"/>
  <c r="D57" i="7" l="1"/>
  <c r="D69" i="7" s="1"/>
  <c r="B107" i="7" s="1"/>
  <c r="D44" i="3" l="1"/>
  <c r="E39" i="3"/>
  <c r="E37" i="3"/>
  <c r="E26" i="3"/>
  <c r="E25" i="3"/>
  <c r="E24" i="3"/>
  <c r="E23" i="3"/>
  <c r="E21" i="3"/>
  <c r="E18" i="3"/>
  <c r="E17" i="3"/>
  <c r="E13" i="3"/>
  <c r="E12" i="3"/>
  <c r="E11" i="3"/>
  <c r="E8" i="3"/>
  <c r="E115" i="2"/>
  <c r="E114" i="2"/>
  <c r="E113" i="2"/>
  <c r="E106" i="2"/>
  <c r="E105" i="2"/>
  <c r="E104" i="2"/>
  <c r="E103" i="2"/>
  <c r="E102" i="2"/>
  <c r="E101" i="2"/>
  <c r="E100" i="2"/>
  <c r="E99" i="2"/>
  <c r="E98" i="2"/>
  <c r="E97" i="2"/>
  <c r="E86" i="2"/>
  <c r="E85" i="2"/>
  <c r="E84" i="2"/>
  <c r="E83" i="2"/>
  <c r="E82" i="2"/>
  <c r="E76" i="2"/>
  <c r="E75" i="2"/>
  <c r="E74" i="2"/>
  <c r="E73" i="2"/>
  <c r="E72" i="2"/>
  <c r="E69" i="2"/>
  <c r="E68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3" i="3" l="1"/>
  <c r="D45" i="3"/>
  <c r="E45" i="3" s="1"/>
  <c r="E44" i="3"/>
  <c r="C44" i="3"/>
  <c r="C45" i="3" l="1"/>
  <c r="D107" i="7"/>
  <c r="D108" i="7" s="1"/>
  <c r="E94" i="2"/>
  <c r="C132" i="2" l="1"/>
  <c r="E79" i="2"/>
  <c r="D132" i="2"/>
  <c r="D133" i="2" s="1"/>
  <c r="C133" i="2" l="1"/>
  <c r="E133" i="2" s="1"/>
  <c r="E132" i="2"/>
  <c r="I32" i="5"/>
  <c r="I33" i="5" s="1"/>
  <c r="I34" i="5" s="1"/>
</calcChain>
</file>

<file path=xl/sharedStrings.xml><?xml version="1.0" encoding="utf-8"?>
<sst xmlns="http://schemas.openxmlformats.org/spreadsheetml/2006/main" count="537" uniqueCount="435">
  <si>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</si>
  <si>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</si>
  <si>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</si>
  <si>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</si>
  <si>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</si>
  <si>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</si>
  <si>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</si>
  <si>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</si>
  <si>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</si>
  <si>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</si>
  <si>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</si>
  <si>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</si>
  <si>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</si>
  <si>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</si>
  <si>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</si>
  <si>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</si>
  <si>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</si>
  <si>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</si>
  <si>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</si>
  <si>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</si>
  <si>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</si>
  <si>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</si>
  <si>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</si>
  <si>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</si>
  <si>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</si>
  <si>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</si>
  <si>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</si>
  <si>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</si>
  <si>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</si>
  <si>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</si>
  <si>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</si>
  <si>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</si>
  <si>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</si>
  <si>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</si>
  <si>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</si>
  <si>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</si>
  <si>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</si>
  <si>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</si>
  <si>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</si>
  <si>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</si>
  <si>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</si>
  <si>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</si>
  <si>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</si>
  <si>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</si>
  <si>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</si>
  <si>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</si>
  <si>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</si>
  <si>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</si>
  <si>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</si>
  <si>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</si>
  <si>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</si>
  <si>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</si>
  <si>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</si>
  <si>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</si>
  <si>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</si>
  <si>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</si>
  <si>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</si>
  <si>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</si>
  <si>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</si>
  <si>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</si>
  <si>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</si>
  <si>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</si>
  <si>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</si>
  <si>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</si>
  <si>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</si>
  <si>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</si>
  <si>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</si>
  <si>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</si>
  <si>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</si>
  <si>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</si>
  <si>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</si>
  <si>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</si>
  <si>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</si>
  <si>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</si>
  <si>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</si>
  <si>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</si>
  <si>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</si>
  <si>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</si>
  <si>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</si>
  <si>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</si>
  <si>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</si>
  <si>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</si>
  <si>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</si>
  <si>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</si>
  <si>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</si>
  <si>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</si>
  <si>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</si>
  <si>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</si>
  <si>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</si>
  <si>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</si>
  <si>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</si>
  <si>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</si>
  <si>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</si>
  <si>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</si>
  <si>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</si>
  <si>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</si>
  <si>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</si>
  <si>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</si>
  <si>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</si>
  <si>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</si>
  <si>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</si>
  <si>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</si>
  <si>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</si>
  <si>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</si>
  <si>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</si>
  <si>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</si>
  <si>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</si>
  <si>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</si>
  <si>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</si>
  <si>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</si>
  <si>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</si>
  <si>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</si>
  <si>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</si>
  <si>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</si>
  <si>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</si>
  <si>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</si>
  <si>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</si>
  <si>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</si>
  <si>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</si>
  <si>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</si>
  <si>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</si>
  <si>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</si>
  <si>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</si>
  <si>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</si>
  <si>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</si>
  <si>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</si>
  <si>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</si>
  <si>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</si>
  <si>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</si>
  <si>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</si>
  <si>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</si>
  <si>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</si>
  <si>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</si>
  <si>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</si>
  <si>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</si>
  <si>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</si>
  <si>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</si>
  <si>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</si>
  <si>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</si>
  <si>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</si>
  <si>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</si>
  <si>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</si>
  <si>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</si>
  <si>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</si>
  <si>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</si>
  <si>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</si>
  <si>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</si>
  <si>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</si>
  <si>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</si>
  <si>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</si>
  <si>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</si>
  <si>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</si>
  <si>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</si>
  <si>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</si>
  <si>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</si>
  <si>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</si>
  <si>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</si>
  <si>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</si>
  <si>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</si>
  <si>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</si>
  <si>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</si>
  <si>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</si>
  <si>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</si>
  <si>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</si>
  <si>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</si>
  <si>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</si>
  <si>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</si>
  <si>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</si>
  <si>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</si>
  <si>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</si>
  <si>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</si>
  <si>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</si>
  <si>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</si>
  <si>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</si>
  <si>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</si>
  <si>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</si>
  <si>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</si>
  <si>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</si>
  <si>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</si>
  <si>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</si>
  <si>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</si>
  <si>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</si>
  <si>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</si>
  <si>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</si>
  <si>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</si>
  <si>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</si>
  <si>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</si>
  <si>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</si>
  <si>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</si>
  <si>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</si>
  <si>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</si>
  <si>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</si>
  <si>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</si>
  <si>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</si>
  <si>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</si>
  <si>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</si>
  <si>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</si>
  <si>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</si>
  <si>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</si>
  <si>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</si>
  <si>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</si>
  <si>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</si>
  <si>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</si>
  <si>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</si>
  <si>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</si>
  <si>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</si>
  <si>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</si>
  <si>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</si>
  <si>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</si>
  <si>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</si>
  <si>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</si>
  <si>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</si>
  <si>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</si>
  <si>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</si>
  <si>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</si>
  <si>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</si>
  <si>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</si>
  <si>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</si>
  <si>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</si>
  <si>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</si>
  <si>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</si>
  <si>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</si>
  <si>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</si>
  <si>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</si>
  <si>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</si>
  <si>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</si>
  <si>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</si>
  <si>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</si>
  <si>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</si>
  <si>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</si>
  <si>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</si>
  <si>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</si>
  <si>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</si>
  <si>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</si>
  <si>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</si>
  <si>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</si>
  <si>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</si>
  <si>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</si>
  <si>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</si>
  <si>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</si>
  <si>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</si>
  <si>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</si>
  <si>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</si>
  <si>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</si>
  <si>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</si>
  <si>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</si>
  <si>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</si>
  <si>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</si>
  <si>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</si>
  <si>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</si>
  <si>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</si>
  <si>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</si>
  <si>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</si>
  <si>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</si>
  <si>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</si>
  <si>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</si>
  <si>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</si>
  <si>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</si>
  <si>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</si>
  <si>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</si>
  <si>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</si>
  <si>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</si>
  <si>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</si>
  <si>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</si>
  <si>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</si>
  <si>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</si>
  <si>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</si>
  <si>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</si>
  <si>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</si>
  <si>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</si>
  <si>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</si>
  <si>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</si>
  <si>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</si>
  <si>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</si>
  <si>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</si>
  <si>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</si>
  <si>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</si>
  <si>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</si>
  <si>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</si>
  <si>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</si>
  <si>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</si>
  <si>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</si>
  <si>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</si>
  <si>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</si>
  <si>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</si>
  <si>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</si>
  <si>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</si>
  <si>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</si>
  <si>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</si>
  <si>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</si>
  <si>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</si>
  <si>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</si>
  <si>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</si>
  <si>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</si>
  <si>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</si>
  <si>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</si>
  <si>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</si>
  <si>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</si>
  <si>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</si>
  <si>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</si>
  <si>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</si>
  <si>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</si>
  <si>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</si>
  <si>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</si>
  <si>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</si>
  <si>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</si>
  <si>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</si>
  <si>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</si>
  <si>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</si>
  <si>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</si>
  <si>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</si>
  <si>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</si>
  <si>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</si>
  <si>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</si>
  <si>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</si>
  <si>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</si>
  <si>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</si>
  <si>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</si>
  <si>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</si>
  <si>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</si>
  <si>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</si>
  <si>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</si>
  <si>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</si>
  <si>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</si>
  <si>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</si>
  <si>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</si>
  <si>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</si>
  <si>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</si>
  <si>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</si>
  <si>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</si>
  <si>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</si>
  <si>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</si>
  <si>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</si>
  <si>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</si>
  <si>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</si>
  <si>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</si>
  <si>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</si>
  <si>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</si>
  <si>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</si>
  <si>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</si>
  <si>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</si>
  <si>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</si>
  <si>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</si>
  <si>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</si>
  <si>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</si>
  <si>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</si>
  <si>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</si>
  <si>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</si>
  <si>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</si>
  <si>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</si>
  <si>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</si>
  <si>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</si>
  <si>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</si>
  <si>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</si>
  <si>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</si>
  <si>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</si>
  <si>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</si>
  <si>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</si>
  <si>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</si>
  <si>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</si>
  <si>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</si>
  <si>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</si>
  <si>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</si>
  <si>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</si>
  <si>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</si>
  <si>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</si>
  <si>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</si>
  <si>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</si>
  <si>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</si>
  <si>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</si>
  <si>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</si>
  <si>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</si>
  <si>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</si>
  <si>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</si>
  <si>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Servicios de Capacitacion</t>
  </si>
  <si>
    <t>Asignaciones por Aplicar</t>
  </si>
  <si>
    <t>Asignaciones por Aplicar Gastos Corrientes</t>
  </si>
  <si>
    <t>Asignaciones por Aplicar Gastos de Capital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</si>
  <si>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</si>
  <si>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</si>
  <si>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</si>
  <si>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</si>
  <si>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</si>
  <si>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</si>
  <si>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</si>
  <si>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</si>
  <si>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</si>
  <si>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</si>
  <si>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</si>
  <si>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D.M. x Transferencias entre Dependencias Insitucionales</t>
  </si>
  <si>
    <t>A.M. x Inversiones Financieras Temporales</t>
  </si>
  <si>
    <t>A.M. x Transferencias entre Dependencias Institucionales</t>
  </si>
  <si>
    <t>1624201</t>
  </si>
  <si>
    <t>Servicios de Lavanderias y Planchado</t>
  </si>
  <si>
    <t>Arrendamiento por el uso de Bienes Intangibles</t>
  </si>
  <si>
    <t>Infraestructuras</t>
  </si>
  <si>
    <t>De vivienda y Oficina</t>
  </si>
  <si>
    <t>Bienes y Servicios Pagados por Anticipado</t>
  </si>
  <si>
    <t>Seguros Pagados por Anticipado</t>
  </si>
  <si>
    <t>Comisiones y Gastos Bancarios</t>
  </si>
  <si>
    <t>Vehiculos de Transporte</t>
  </si>
  <si>
    <t>Maquinaria y Equipo para la Produccion</t>
  </si>
  <si>
    <t>Venta de Bienes Diversos</t>
  </si>
  <si>
    <t>D.M. x Ventas de Activos Fijos</t>
  </si>
  <si>
    <t>VENTA DE ACTIVOS FIJOS</t>
  </si>
  <si>
    <t>Venta de Terrenos</t>
  </si>
  <si>
    <t>AUMENTO NETO  DE DISPONIBILIDADES</t>
  </si>
  <si>
    <t>A.M. x Inversiones Financieras</t>
  </si>
  <si>
    <t>Consultorías, Estudios e Investigaciones Diversas</t>
  </si>
  <si>
    <t>Inversiones en Titulosvalores</t>
  </si>
  <si>
    <t>Depositos a Plazo</t>
  </si>
  <si>
    <t>ESTADO DE RENDIMIENTO ECONOMICO</t>
  </si>
  <si>
    <t>Servicios de Laboratorios</t>
  </si>
  <si>
    <t>FINANCIAMIENTO DE TERCEROS NETO</t>
  </si>
  <si>
    <t xml:space="preserve">                 SERVICIO DE LA DEUDA</t>
  </si>
  <si>
    <t xml:space="preserve">                  USOS NO OPERACIONALES</t>
  </si>
  <si>
    <t>D.M. x Transferencias de Capital Recibidas</t>
  </si>
  <si>
    <t>SERVICIOS DE LA DEUDA</t>
  </si>
  <si>
    <t>A.M. x Amortizacion de Endeudamiento Publico</t>
  </si>
  <si>
    <t>Equipos Medicos y de Laboratorios</t>
  </si>
  <si>
    <t>Amortizacion de Endeudamiento Publico</t>
  </si>
  <si>
    <t>Rescate de Colocaciones de Titulosvalores en el Mdo. Nac.</t>
  </si>
  <si>
    <t>Rescate de Bonos del Estado</t>
  </si>
  <si>
    <t>TRANSFERENCIAS DE CAPITAL</t>
  </si>
  <si>
    <t>A Empresas Privadas no Financieras</t>
  </si>
  <si>
    <t>Multas y Costas Judiciales</t>
  </si>
  <si>
    <t>Inversiones en Préstamos, Corto Plazo</t>
  </si>
  <si>
    <t>Préstamos de Fomento Agropecuario</t>
  </si>
  <si>
    <t>Ingresos por Donaciones de Bienes Muebles</t>
  </si>
  <si>
    <t>Del  1  de  Enero  al  31 de  Octubre del  2022</t>
  </si>
  <si>
    <t>Del  1  de  Enero  al  31  de  Octubre de  2022</t>
  </si>
  <si>
    <t>Reporte Acumulado del  1  de  Enero del 2022  al  31 de Octubre  del   2022</t>
  </si>
  <si>
    <t>Reporte Acumulado del  1  de  Enero al  31 de Octubre  del   2022</t>
  </si>
  <si>
    <t>al  31 de Octubre del  2022</t>
  </si>
  <si>
    <t>Del  1  de  Enero  al  31  de  Octubre  de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</si>
</sst>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  <font>
      <sz val="1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0" borderId="0" xfId="0" applyNumberFormat="1" applyFont="1" applyFill="1"/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0" fontId="3" fillId="2" borderId="0" xfId="0" applyFont="1" applyFill="1"/>
    <xf numFmtId="43" fontId="2" fillId="2" borderId="0" xfId="0" applyNumberFormat="1" applyFont="1" applyFill="1"/>
    <xf numFmtId="0" fontId="7" fillId="0" borderId="0" xfId="0" applyFont="1" applyAlignment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20" sqref="C20"/>
    </sheetView>
  </sheetViews>
  <sheetFormatPr baseColWidth="10" defaultRowHeight="15" x14ac:dyDescent="0.25"/>
  <cols>
    <col min="1" max="1" width="57.85546875" style="1" bestFit="1" customWidth="1"/>
    <col min="2" max="2" width="1" style="1" customWidth="1"/>
    <col min="3" max="3" width="22.140625" style="1" bestFit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7" t="s">
        <v>314</v>
      </c>
      <c r="B1" s="97"/>
      <c r="C1" s="97"/>
      <c r="D1" s="97"/>
      <c r="E1" s="97"/>
      <c r="F1" s="97"/>
    </row>
    <row r="2" spans="1:6" s="25" customFormat="1" ht="14.25" x14ac:dyDescent="0.2">
      <c r="A2" s="97" t="s">
        <v>286</v>
      </c>
      <c r="B2" s="97"/>
      <c r="C2" s="97"/>
      <c r="D2" s="97"/>
      <c r="E2" s="97"/>
      <c r="F2" s="97"/>
    </row>
    <row r="3" spans="1:6" s="25" customFormat="1" ht="14.25" x14ac:dyDescent="0.2">
      <c r="A3" s="97" t="s">
        <v>429</v>
      </c>
      <c r="B3" s="97"/>
      <c r="C3" s="97"/>
      <c r="D3" s="97"/>
      <c r="E3" s="97"/>
      <c r="F3" s="97"/>
    </row>
    <row r="4" spans="1:6" s="25" customFormat="1" ht="14.25" x14ac:dyDescent="0.2">
      <c r="A4" s="97" t="s">
        <v>315</v>
      </c>
      <c r="B4" s="97"/>
      <c r="C4" s="97"/>
      <c r="D4" s="97"/>
      <c r="E4" s="97"/>
      <c r="F4" s="97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797359.26999999955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12593677.9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11796318.630000001</v>
      </c>
      <c r="D13" s="10"/>
      <c r="E13" s="16">
        <v>0</v>
      </c>
      <c r="F13" s="12"/>
    </row>
    <row r="14" spans="1:6" x14ac:dyDescent="0.25">
      <c r="A14" s="91" t="s">
        <v>413</v>
      </c>
      <c r="B14" s="22"/>
      <c r="C14" s="92">
        <f>-C15</f>
        <v>-321828.59000000003</v>
      </c>
      <c r="D14" s="10"/>
      <c r="E14" s="11">
        <v>0</v>
      </c>
      <c r="F14" s="12"/>
    </row>
    <row r="15" spans="1:6" x14ac:dyDescent="0.25">
      <c r="A15" s="21" t="s">
        <v>414</v>
      </c>
      <c r="B15" s="22"/>
      <c r="C15" s="15">
        <v>321828.59000000003</v>
      </c>
      <c r="D15" s="10"/>
      <c r="E15" s="16">
        <v>0</v>
      </c>
      <c r="F15" s="12"/>
    </row>
    <row r="16" spans="1:6" x14ac:dyDescent="0.25">
      <c r="A16" s="17" t="s">
        <v>173</v>
      </c>
      <c r="B16" s="18"/>
      <c r="C16" s="9">
        <f>C17-C18</f>
        <v>-9431.6799999999348</v>
      </c>
      <c r="D16" s="10"/>
      <c r="E16" s="11">
        <v>0</v>
      </c>
      <c r="F16" s="12"/>
    </row>
    <row r="17" spans="1:5" x14ac:dyDescent="0.25">
      <c r="A17" s="23" t="s">
        <v>177</v>
      </c>
      <c r="B17" s="24"/>
      <c r="C17" s="23">
        <v>1132652.72</v>
      </c>
      <c r="D17" s="24"/>
      <c r="E17" s="16">
        <v>0</v>
      </c>
    </row>
    <row r="18" spans="1:5" x14ac:dyDescent="0.25">
      <c r="A18" s="15" t="s">
        <v>415</v>
      </c>
      <c r="B18" s="10"/>
      <c r="C18" s="23">
        <v>1142084.3999999999</v>
      </c>
      <c r="D18" s="24"/>
      <c r="E18" s="16">
        <v>0</v>
      </c>
    </row>
    <row r="19" spans="1:5" x14ac:dyDescent="0.25">
      <c r="A19" s="3" t="s">
        <v>174</v>
      </c>
      <c r="B19" s="4"/>
      <c r="C19" s="9">
        <f>C9+C11+C14+C16</f>
        <v>2272486.8899999997</v>
      </c>
      <c r="D19" s="10"/>
      <c r="E19" s="11">
        <v>0</v>
      </c>
    </row>
    <row r="20" spans="1:5" x14ac:dyDescent="0.25">
      <c r="C20" s="15"/>
      <c r="D20" s="15"/>
      <c r="E20" s="16"/>
    </row>
    <row r="21" spans="1:5" x14ac:dyDescent="0.25">
      <c r="C21" s="15"/>
      <c r="D21" s="15"/>
      <c r="E21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B10" workbookViewId="0">
      <selection activeCell="H30" sqref="H30"/>
    </sheetView>
  </sheetViews>
  <sheetFormatPr baseColWidth="10" defaultRowHeight="15" x14ac:dyDescent="0.25"/>
  <cols>
    <col min="1" max="1" width="73.7109375" style="1" bestFit="1" customWidth="1"/>
    <col min="2" max="2" width="1.85546875" style="1" customWidth="1"/>
    <col min="3" max="3" width="20.710937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75" style="1" bestFit="1" customWidth="1"/>
    <col min="8" max="8" width="20.7109375" style="1" bestFit="1" customWidth="1"/>
    <col min="9" max="9" width="1.85546875" style="1" customWidth="1"/>
    <col min="10" max="10" width="13.7109375" style="1" bestFit="1" customWidth="1"/>
    <col min="11" max="16384" width="11.42578125" style="1"/>
  </cols>
  <sheetData>
    <row r="1" spans="1:10" s="25" customFormat="1" ht="14.25" x14ac:dyDescent="0.2">
      <c r="A1" s="97" t="s">
        <v>314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s="25" customFormat="1" ht="14.25" x14ac:dyDescent="0.2">
      <c r="A2" s="97" t="s">
        <v>316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s="25" customFormat="1" ht="14.25" x14ac:dyDescent="0.2">
      <c r="A3" s="97" t="s">
        <v>430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s="25" customFormat="1" ht="14.25" x14ac:dyDescent="0.2">
      <c r="A4" s="97" t="s">
        <v>315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178</v>
      </c>
      <c r="B7" s="4"/>
      <c r="C7" s="3" t="s">
        <v>170</v>
      </c>
      <c r="D7" s="4"/>
      <c r="E7" s="3" t="s">
        <v>171</v>
      </c>
      <c r="F7" s="4"/>
      <c r="G7" s="3" t="s">
        <v>179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180</v>
      </c>
      <c r="B9" s="17"/>
      <c r="C9" s="27">
        <f>SUM(C10:C17)</f>
        <v>12593677.900000002</v>
      </c>
      <c r="D9" s="28"/>
      <c r="E9" s="29">
        <v>0</v>
      </c>
      <c r="F9" s="16"/>
      <c r="G9" s="17" t="s">
        <v>180</v>
      </c>
      <c r="H9" s="27">
        <f>SUM(H10:H18)</f>
        <v>11796318.629999999</v>
      </c>
      <c r="I9" s="28"/>
      <c r="J9" s="29">
        <v>0</v>
      </c>
    </row>
    <row r="10" spans="1:10" x14ac:dyDescent="0.25">
      <c r="A10" s="30" t="s">
        <v>181</v>
      </c>
      <c r="B10" s="30"/>
      <c r="C10" s="31">
        <v>168119.72</v>
      </c>
      <c r="D10" s="32"/>
      <c r="E10" s="16">
        <v>0</v>
      </c>
      <c r="F10" s="16"/>
      <c r="G10" s="30" t="s">
        <v>185</v>
      </c>
      <c r="H10" s="32">
        <v>4288644.1500000004</v>
      </c>
      <c r="I10" s="32"/>
      <c r="J10" s="16">
        <v>0</v>
      </c>
    </row>
    <row r="11" spans="1:10" x14ac:dyDescent="0.25">
      <c r="A11" s="30" t="s">
        <v>182</v>
      </c>
      <c r="B11" s="30"/>
      <c r="C11" s="31">
        <v>256233</v>
      </c>
      <c r="D11" s="32"/>
      <c r="E11" s="16">
        <v>0</v>
      </c>
      <c r="F11" s="16"/>
      <c r="G11" s="30" t="s">
        <v>293</v>
      </c>
      <c r="H11" s="32">
        <v>1561489.23</v>
      </c>
      <c r="I11" s="32"/>
      <c r="J11" s="16">
        <v>0</v>
      </c>
    </row>
    <row r="12" spans="1:10" x14ac:dyDescent="0.25">
      <c r="A12" s="30" t="s">
        <v>183</v>
      </c>
      <c r="B12" s="30"/>
      <c r="C12" s="31">
        <v>8995205.6600000001</v>
      </c>
      <c r="D12" s="32"/>
      <c r="E12" s="16">
        <v>0</v>
      </c>
      <c r="F12" s="16"/>
      <c r="G12" s="30" t="s">
        <v>384</v>
      </c>
      <c r="H12" s="32">
        <v>381867.64</v>
      </c>
      <c r="I12" s="32"/>
      <c r="J12" s="16">
        <v>0</v>
      </c>
    </row>
    <row r="13" spans="1:10" x14ac:dyDescent="0.25">
      <c r="A13" s="30" t="s">
        <v>403</v>
      </c>
      <c r="B13" s="30"/>
      <c r="C13" s="31">
        <v>2131.27</v>
      </c>
      <c r="D13" s="32"/>
      <c r="E13" s="16">
        <v>0</v>
      </c>
      <c r="F13" s="16"/>
      <c r="G13" s="30" t="s">
        <v>186</v>
      </c>
      <c r="H13" s="32">
        <v>2510360</v>
      </c>
      <c r="I13" s="32"/>
      <c r="J13" s="16">
        <v>0</v>
      </c>
    </row>
    <row r="14" spans="1:10" x14ac:dyDescent="0.25">
      <c r="A14" s="30" t="s">
        <v>416</v>
      </c>
      <c r="B14" s="30"/>
      <c r="C14" s="31">
        <v>722096.98</v>
      </c>
      <c r="D14" s="32"/>
      <c r="E14" s="16">
        <v>0</v>
      </c>
      <c r="F14" s="16"/>
      <c r="G14" s="30" t="s">
        <v>385</v>
      </c>
      <c r="H14" s="32">
        <v>926539.62</v>
      </c>
      <c r="I14" s="32"/>
      <c r="J14" s="16">
        <v>0</v>
      </c>
    </row>
    <row r="15" spans="1:10" x14ac:dyDescent="0.25">
      <c r="A15" s="30" t="s">
        <v>317</v>
      </c>
      <c r="B15" s="30"/>
      <c r="C15" s="31">
        <v>1929268.06</v>
      </c>
      <c r="D15" s="32"/>
      <c r="E15" s="16">
        <v>0</v>
      </c>
      <c r="F15" s="16"/>
      <c r="G15" s="30" t="s">
        <v>407</v>
      </c>
      <c r="H15" s="32">
        <v>150000</v>
      </c>
      <c r="I15" s="32"/>
      <c r="J15" s="16">
        <v>0</v>
      </c>
    </row>
    <row r="16" spans="1:10" x14ac:dyDescent="0.25">
      <c r="A16" s="30" t="s">
        <v>389</v>
      </c>
      <c r="B16" s="30"/>
      <c r="C16" s="31">
        <v>71916.570000000007</v>
      </c>
      <c r="D16" s="32"/>
      <c r="E16" s="16">
        <v>0</v>
      </c>
      <c r="F16" s="16"/>
      <c r="G16" s="30" t="s">
        <v>390</v>
      </c>
      <c r="H16" s="32">
        <v>1400000</v>
      </c>
      <c r="I16" s="32"/>
      <c r="J16" s="16">
        <v>0</v>
      </c>
    </row>
    <row r="17" spans="1:10" x14ac:dyDescent="0.25">
      <c r="A17" s="30" t="s">
        <v>184</v>
      </c>
      <c r="B17" s="30"/>
      <c r="C17" s="31">
        <v>448706.64</v>
      </c>
      <c r="D17" s="32"/>
      <c r="E17" s="16">
        <v>0</v>
      </c>
      <c r="F17" s="16"/>
      <c r="G17" s="30" t="s">
        <v>391</v>
      </c>
      <c r="H17" s="32">
        <v>71916.570000000007</v>
      </c>
      <c r="I17" s="32"/>
      <c r="J17" s="16">
        <v>0</v>
      </c>
    </row>
    <row r="18" spans="1:10" x14ac:dyDescent="0.25">
      <c r="A18" s="30"/>
      <c r="B18" s="30"/>
      <c r="C18" s="31"/>
      <c r="D18" s="32"/>
      <c r="E18" s="16"/>
      <c r="F18" s="16"/>
      <c r="G18" s="30" t="s">
        <v>187</v>
      </c>
      <c r="H18" s="32">
        <v>505501.42</v>
      </c>
      <c r="J18" s="16">
        <v>0</v>
      </c>
    </row>
    <row r="19" spans="1:10" x14ac:dyDescent="0.25">
      <c r="A19" s="17" t="s">
        <v>188</v>
      </c>
      <c r="B19" s="18"/>
      <c r="C19" s="33">
        <f>SUM(C20:C22)</f>
        <v>1132652.72</v>
      </c>
      <c r="D19" s="32"/>
      <c r="E19" s="34">
        <v>0</v>
      </c>
      <c r="F19" s="16"/>
    </row>
    <row r="20" spans="1:10" x14ac:dyDescent="0.25">
      <c r="A20" s="30" t="s">
        <v>189</v>
      </c>
      <c r="B20" s="18"/>
      <c r="C20" s="31">
        <v>248879.81</v>
      </c>
      <c r="D20" s="32"/>
      <c r="E20" s="16">
        <v>0</v>
      </c>
      <c r="F20" s="16"/>
      <c r="G20" s="3" t="s">
        <v>417</v>
      </c>
      <c r="H20" s="94">
        <f>H21</f>
        <v>321828.59000000003</v>
      </c>
      <c r="J20" s="93"/>
    </row>
    <row r="21" spans="1:10" x14ac:dyDescent="0.25">
      <c r="A21" s="20" t="s">
        <v>190</v>
      </c>
      <c r="B21" s="20"/>
      <c r="C21" s="31">
        <v>570437.98</v>
      </c>
      <c r="D21" s="32"/>
      <c r="E21" s="16">
        <v>0</v>
      </c>
      <c r="F21" s="16"/>
      <c r="G21" s="30" t="s">
        <v>418</v>
      </c>
      <c r="H21" s="32">
        <v>321828.59000000003</v>
      </c>
    </row>
    <row r="22" spans="1:10" x14ac:dyDescent="0.25">
      <c r="A22" s="20" t="s">
        <v>318</v>
      </c>
      <c r="B22" s="22"/>
      <c r="C22" s="31">
        <v>313334.93</v>
      </c>
      <c r="D22" s="32"/>
      <c r="E22" s="37">
        <v>0</v>
      </c>
      <c r="F22" s="16"/>
    </row>
    <row r="23" spans="1:10" x14ac:dyDescent="0.25">
      <c r="F23" s="16"/>
      <c r="G23" s="17" t="s">
        <v>188</v>
      </c>
      <c r="H23" s="27">
        <f>SUM(H24:H26)</f>
        <v>1142084.3999999999</v>
      </c>
      <c r="I23" s="28"/>
      <c r="J23" s="29">
        <v>0</v>
      </c>
    </row>
    <row r="24" spans="1:10" x14ac:dyDescent="0.25">
      <c r="F24" s="16"/>
      <c r="G24" s="35" t="s">
        <v>189</v>
      </c>
      <c r="H24" s="36">
        <v>255626.21</v>
      </c>
      <c r="I24" s="28"/>
      <c r="J24" s="16">
        <v>0</v>
      </c>
    </row>
    <row r="25" spans="1:10" x14ac:dyDescent="0.25">
      <c r="F25" s="16"/>
      <c r="G25" s="20" t="s">
        <v>190</v>
      </c>
      <c r="H25" s="32">
        <v>584876.78</v>
      </c>
      <c r="I25" s="32"/>
      <c r="J25" s="16">
        <v>0</v>
      </c>
    </row>
    <row r="26" spans="1:10" x14ac:dyDescent="0.25">
      <c r="F26" s="16"/>
      <c r="G26" s="20" t="s">
        <v>318</v>
      </c>
      <c r="H26" s="32">
        <v>301581.40999999997</v>
      </c>
      <c r="I26" s="32"/>
      <c r="J26" s="16">
        <v>0</v>
      </c>
    </row>
    <row r="27" spans="1:10" x14ac:dyDescent="0.25">
      <c r="A27" s="9" t="s">
        <v>193</v>
      </c>
      <c r="B27" s="39"/>
      <c r="C27" s="33">
        <f>C9+C19+C28</f>
        <v>13726330.620000003</v>
      </c>
      <c r="D27" s="32"/>
      <c r="E27" s="29">
        <v>0</v>
      </c>
      <c r="F27" s="16"/>
    </row>
    <row r="28" spans="1:10" ht="15" customHeight="1" x14ac:dyDescent="0.25">
      <c r="A28" s="39"/>
      <c r="C28" s="90"/>
      <c r="F28" s="38"/>
      <c r="G28" s="9" t="s">
        <v>406</v>
      </c>
      <c r="H28" s="27">
        <f>C27-H9-H20-H23</f>
        <v>466099.00000000396</v>
      </c>
      <c r="J28" s="29">
        <v>0</v>
      </c>
    </row>
    <row r="29" spans="1:10" ht="15" customHeight="1" x14ac:dyDescent="0.25">
      <c r="F29" s="38"/>
      <c r="G29" s="39"/>
    </row>
    <row r="30" spans="1:10" x14ac:dyDescent="0.25">
      <c r="F30" s="38"/>
      <c r="G30" s="17" t="s">
        <v>192</v>
      </c>
      <c r="H30" s="27">
        <f>H9+H20+H23+H28</f>
        <v>13726330.620000003</v>
      </c>
      <c r="I30" s="28"/>
      <c r="J30" s="29">
        <v>0</v>
      </c>
    </row>
    <row r="31" spans="1:10" x14ac:dyDescent="0.25">
      <c r="C31" s="40"/>
      <c r="D31" s="32"/>
      <c r="E31" s="38"/>
      <c r="F31" s="38"/>
    </row>
    <row r="32" spans="1:10" ht="14.25" customHeight="1" x14ac:dyDescent="0.25">
      <c r="C32" s="40"/>
      <c r="F32" s="38"/>
    </row>
    <row r="33" spans="1:6" ht="12.75" customHeight="1" x14ac:dyDescent="0.25">
      <c r="D33" s="10"/>
      <c r="F33" s="38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  <row r="36" spans="1:6" x14ac:dyDescent="0.25">
      <c r="A36" s="6"/>
      <c r="B36" s="6"/>
      <c r="C36" s="6"/>
      <c r="D36" s="6"/>
      <c r="E36" s="6"/>
      <c r="F36" s="6"/>
    </row>
    <row r="37" spans="1:6" x14ac:dyDescent="0.25">
      <c r="F37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zoomScaleNormal="100" workbookViewId="0">
      <selection activeCell="E133" sqref="E133"/>
    </sheetView>
  </sheetViews>
  <sheetFormatPr baseColWidth="10" defaultRowHeight="15" x14ac:dyDescent="0.25"/>
  <cols>
    <col min="1" max="1" width="12.85546875" style="1" bestFit="1" customWidth="1"/>
    <col min="2" max="2" width="76.28515625" style="1" bestFit="1" customWidth="1"/>
    <col min="3" max="4" width="22.140625" style="1" bestFit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7" t="s">
        <v>319</v>
      </c>
      <c r="B1" s="97"/>
      <c r="C1" s="97"/>
      <c r="D1" s="97"/>
      <c r="E1" s="97"/>
    </row>
    <row r="2" spans="1:5" s="25" customFormat="1" ht="14.25" x14ac:dyDescent="0.2">
      <c r="A2" s="97" t="s">
        <v>329</v>
      </c>
      <c r="B2" s="97"/>
      <c r="C2" s="97"/>
      <c r="D2" s="97"/>
      <c r="E2" s="97"/>
    </row>
    <row r="3" spans="1:5" s="25" customFormat="1" ht="14.25" x14ac:dyDescent="0.2">
      <c r="A3" s="97" t="s">
        <v>431</v>
      </c>
      <c r="B3" s="97"/>
      <c r="C3" s="97"/>
      <c r="D3" s="97"/>
      <c r="E3" s="97"/>
    </row>
    <row r="4" spans="1:5" s="25" customFormat="1" ht="14.25" x14ac:dyDescent="0.2">
      <c r="A4" s="97" t="s">
        <v>315</v>
      </c>
      <c r="B4" s="97"/>
      <c r="C4" s="97"/>
      <c r="D4" s="97"/>
      <c r="E4" s="97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321</v>
      </c>
      <c r="B7" s="66" t="s">
        <v>144</v>
      </c>
      <c r="C7" s="67" t="s">
        <v>330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6333547.5900000008</v>
      </c>
      <c r="D8" s="71">
        <f>D9+D14+D18+D20+D24+D28</f>
        <v>4403598.7300000004</v>
      </c>
      <c r="E8" s="72">
        <f>C8-D8</f>
        <v>1929948.8600000003</v>
      </c>
    </row>
    <row r="9" spans="1:5" x14ac:dyDescent="0.25">
      <c r="A9" s="70" t="s">
        <v>2</v>
      </c>
      <c r="B9" s="70" t="s">
        <v>3</v>
      </c>
      <c r="C9" s="71">
        <f>SUM(C10:C13)</f>
        <v>1697816.33</v>
      </c>
      <c r="D9" s="71">
        <f>SUM(D10:D13)</f>
        <v>1230493.2</v>
      </c>
      <c r="E9" s="72">
        <f t="shared" ref="E9:E43" si="0">C9-D9</f>
        <v>467323.13000000012</v>
      </c>
    </row>
    <row r="10" spans="1:5" x14ac:dyDescent="0.25">
      <c r="A10" s="12" t="s">
        <v>4</v>
      </c>
      <c r="B10" s="12" t="s">
        <v>5</v>
      </c>
      <c r="C10" s="15">
        <v>1304547.92</v>
      </c>
      <c r="D10" s="15">
        <v>1015412.97</v>
      </c>
      <c r="E10" s="56">
        <f t="shared" si="0"/>
        <v>289134.94999999995</v>
      </c>
    </row>
    <row r="11" spans="1:5" x14ac:dyDescent="0.25">
      <c r="A11" s="12" t="s">
        <v>6</v>
      </c>
      <c r="B11" s="12" t="s">
        <v>7</v>
      </c>
      <c r="C11" s="15">
        <v>112485</v>
      </c>
      <c r="D11" s="15">
        <v>0</v>
      </c>
      <c r="E11" s="56">
        <f t="shared" si="0"/>
        <v>112485</v>
      </c>
    </row>
    <row r="12" spans="1:5" x14ac:dyDescent="0.25">
      <c r="A12" s="12" t="s">
        <v>8</v>
      </c>
      <c r="B12" s="12" t="s">
        <v>9</v>
      </c>
      <c r="C12" s="15">
        <v>14770.31</v>
      </c>
      <c r="D12" s="15">
        <v>9051.57</v>
      </c>
      <c r="E12" s="56">
        <f t="shared" si="0"/>
        <v>5718.74</v>
      </c>
    </row>
    <row r="13" spans="1:5" x14ac:dyDescent="0.25">
      <c r="A13" s="12" t="s">
        <v>10</v>
      </c>
      <c r="B13" s="12" t="s">
        <v>11</v>
      </c>
      <c r="C13" s="15">
        <v>266013.09999999998</v>
      </c>
      <c r="D13" s="15">
        <v>206028.66</v>
      </c>
      <c r="E13" s="56">
        <f t="shared" si="0"/>
        <v>59984.439999999973</v>
      </c>
    </row>
    <row r="14" spans="1:5" x14ac:dyDescent="0.25">
      <c r="A14" s="70" t="s">
        <v>12</v>
      </c>
      <c r="B14" s="70" t="s">
        <v>13</v>
      </c>
      <c r="C14" s="71">
        <f>SUM(C15:C17)</f>
        <v>3387257.95</v>
      </c>
      <c r="D14" s="71">
        <f>SUM(D15:D17)</f>
        <v>2398595.41</v>
      </c>
      <c r="E14" s="72">
        <f t="shared" si="0"/>
        <v>988662.54</v>
      </c>
    </row>
    <row r="15" spans="1:5" x14ac:dyDescent="0.25">
      <c r="A15" s="12" t="s">
        <v>14</v>
      </c>
      <c r="B15" s="12" t="s">
        <v>5</v>
      </c>
      <c r="C15" s="15">
        <v>2722717.29</v>
      </c>
      <c r="D15" s="15">
        <v>2047894.72</v>
      </c>
      <c r="E15" s="56">
        <f t="shared" si="0"/>
        <v>674822.57000000007</v>
      </c>
    </row>
    <row r="16" spans="1:5" x14ac:dyDescent="0.25">
      <c r="A16" s="12" t="s">
        <v>15</v>
      </c>
      <c r="B16" s="12" t="s">
        <v>7</v>
      </c>
      <c r="C16" s="15">
        <v>254005</v>
      </c>
      <c r="D16" s="15">
        <v>0</v>
      </c>
      <c r="E16" s="56">
        <f t="shared" si="0"/>
        <v>254005</v>
      </c>
    </row>
    <row r="17" spans="1:5" x14ac:dyDescent="0.25">
      <c r="A17" s="12" t="s">
        <v>16</v>
      </c>
      <c r="B17" s="12" t="s">
        <v>11</v>
      </c>
      <c r="C17" s="15">
        <v>410535.66</v>
      </c>
      <c r="D17" s="15">
        <v>350700.69</v>
      </c>
      <c r="E17" s="56">
        <f t="shared" si="0"/>
        <v>59834.969999999972</v>
      </c>
    </row>
    <row r="18" spans="1:5" x14ac:dyDescent="0.25">
      <c r="A18" s="70" t="s">
        <v>17</v>
      </c>
      <c r="B18" s="70" t="s">
        <v>18</v>
      </c>
      <c r="C18" s="71">
        <f>+C19</f>
        <v>72389.38</v>
      </c>
      <c r="D18" s="71">
        <f>+D19</f>
        <v>66461.58</v>
      </c>
      <c r="E18" s="72">
        <f t="shared" si="0"/>
        <v>5927.8000000000029</v>
      </c>
    </row>
    <row r="19" spans="1:5" x14ac:dyDescent="0.25">
      <c r="A19" s="12" t="s">
        <v>19</v>
      </c>
      <c r="B19" s="12" t="s">
        <v>20</v>
      </c>
      <c r="C19" s="15">
        <v>72389.38</v>
      </c>
      <c r="D19" s="15">
        <v>66461.58</v>
      </c>
      <c r="E19" s="56">
        <f t="shared" si="0"/>
        <v>5927.8000000000029</v>
      </c>
    </row>
    <row r="20" spans="1:5" x14ac:dyDescent="0.25">
      <c r="A20" s="70" t="s">
        <v>21</v>
      </c>
      <c r="B20" s="70" t="s">
        <v>22</v>
      </c>
      <c r="C20" s="71">
        <f>SUM(C21:C23)</f>
        <v>331330.23</v>
      </c>
      <c r="D20" s="71">
        <f>SUM(D21:D23)</f>
        <v>246679.9</v>
      </c>
      <c r="E20" s="72">
        <f t="shared" si="0"/>
        <v>84650.329999999987</v>
      </c>
    </row>
    <row r="21" spans="1:5" x14ac:dyDescent="0.25">
      <c r="A21" s="12" t="s">
        <v>23</v>
      </c>
      <c r="B21" s="12" t="s">
        <v>24</v>
      </c>
      <c r="C21" s="15">
        <v>109967.46</v>
      </c>
      <c r="D21" s="15">
        <v>81228.98</v>
      </c>
      <c r="E21" s="56">
        <f t="shared" si="0"/>
        <v>28738.48000000001</v>
      </c>
    </row>
    <row r="22" spans="1:5" x14ac:dyDescent="0.25">
      <c r="A22" s="12" t="s">
        <v>25</v>
      </c>
      <c r="B22" s="12" t="s">
        <v>26</v>
      </c>
      <c r="C22" s="15">
        <v>215033.48</v>
      </c>
      <c r="D22" s="15">
        <v>160238.76</v>
      </c>
      <c r="E22" s="56">
        <f t="shared" si="0"/>
        <v>54794.720000000001</v>
      </c>
    </row>
    <row r="23" spans="1:5" x14ac:dyDescent="0.25">
      <c r="A23" s="12" t="s">
        <v>27</v>
      </c>
      <c r="B23" s="12" t="s">
        <v>28</v>
      </c>
      <c r="C23" s="15">
        <v>6329.29</v>
      </c>
      <c r="D23" s="15">
        <v>5212.16</v>
      </c>
      <c r="E23" s="56">
        <f t="shared" si="0"/>
        <v>1117.1300000000001</v>
      </c>
    </row>
    <row r="24" spans="1:5" x14ac:dyDescent="0.25">
      <c r="A24" s="70" t="s">
        <v>29</v>
      </c>
      <c r="B24" s="70" t="s">
        <v>30</v>
      </c>
      <c r="C24" s="71">
        <f>SUM(C25:C27)</f>
        <v>311789.07</v>
      </c>
      <c r="D24" s="71">
        <f>SUM(D25:D27)</f>
        <v>230673.75</v>
      </c>
      <c r="E24" s="72">
        <f t="shared" si="0"/>
        <v>81115.320000000007</v>
      </c>
    </row>
    <row r="25" spans="1:5" x14ac:dyDescent="0.25">
      <c r="A25" s="12" t="s">
        <v>31</v>
      </c>
      <c r="B25" s="12" t="s">
        <v>24</v>
      </c>
      <c r="C25" s="15">
        <v>94968.94</v>
      </c>
      <c r="D25" s="15">
        <v>69375.09</v>
      </c>
      <c r="E25" s="56">
        <f t="shared" si="0"/>
        <v>25593.850000000006</v>
      </c>
    </row>
    <row r="26" spans="1:5" x14ac:dyDescent="0.25">
      <c r="A26" s="12" t="s">
        <v>32</v>
      </c>
      <c r="B26" s="12" t="s">
        <v>26</v>
      </c>
      <c r="C26" s="15">
        <v>211668.22</v>
      </c>
      <c r="D26" s="15">
        <v>156703.09</v>
      </c>
      <c r="E26" s="56">
        <f t="shared" si="0"/>
        <v>54965.130000000005</v>
      </c>
    </row>
    <row r="27" spans="1:5" x14ac:dyDescent="0.25">
      <c r="A27" s="12" t="s">
        <v>33</v>
      </c>
      <c r="B27" s="12" t="s">
        <v>28</v>
      </c>
      <c r="C27" s="15">
        <v>5151.91</v>
      </c>
      <c r="D27" s="15">
        <v>4595.57</v>
      </c>
      <c r="E27" s="56">
        <f t="shared" si="0"/>
        <v>556.34000000000015</v>
      </c>
    </row>
    <row r="28" spans="1:5" x14ac:dyDescent="0.25">
      <c r="A28" s="70" t="s">
        <v>34</v>
      </c>
      <c r="B28" s="70" t="s">
        <v>35</v>
      </c>
      <c r="C28" s="71">
        <f>SUM(C29:C30)</f>
        <v>532964.63</v>
      </c>
      <c r="D28" s="71">
        <f>SUM(D29:D30)</f>
        <v>230694.89</v>
      </c>
      <c r="E28" s="72">
        <f t="shared" si="0"/>
        <v>302269.74</v>
      </c>
    </row>
    <row r="29" spans="1:5" x14ac:dyDescent="0.25">
      <c r="A29" s="48">
        <v>51701</v>
      </c>
      <c r="B29" s="12" t="s">
        <v>365</v>
      </c>
      <c r="C29" s="15">
        <v>66188.539999999994</v>
      </c>
      <c r="D29" s="15">
        <v>66188.539999999994</v>
      </c>
      <c r="E29" s="56">
        <f t="shared" ref="E29" si="1">C29-D29</f>
        <v>0</v>
      </c>
    </row>
    <row r="30" spans="1:5" x14ac:dyDescent="0.25">
      <c r="A30" s="48">
        <v>51702</v>
      </c>
      <c r="B30" s="12" t="s">
        <v>303</v>
      </c>
      <c r="C30" s="15">
        <v>466776.09</v>
      </c>
      <c r="D30" s="15">
        <v>164506.35</v>
      </c>
      <c r="E30" s="56">
        <f t="shared" si="0"/>
        <v>302269.74</v>
      </c>
    </row>
    <row r="31" spans="1:5" x14ac:dyDescent="0.25">
      <c r="A31" s="70" t="s">
        <v>36</v>
      </c>
      <c r="B31" s="70" t="s">
        <v>37</v>
      </c>
      <c r="C31" s="71">
        <f>C32+C57+C61+C73+C75</f>
        <v>3104629.86</v>
      </c>
      <c r="D31" s="71">
        <f>D32+D57+D61+D73+D75</f>
        <v>1842041.3499999999</v>
      </c>
      <c r="E31" s="72">
        <f t="shared" si="0"/>
        <v>1262588.51</v>
      </c>
    </row>
    <row r="32" spans="1:5" x14ac:dyDescent="0.25">
      <c r="A32" s="70" t="s">
        <v>38</v>
      </c>
      <c r="B32" s="70" t="s">
        <v>39</v>
      </c>
      <c r="C32" s="71">
        <f>SUM(C33:C56)</f>
        <v>1477710.92</v>
      </c>
      <c r="D32" s="71">
        <f>SUM(D33:D56)</f>
        <v>797559.55999999982</v>
      </c>
      <c r="E32" s="72">
        <f t="shared" si="0"/>
        <v>680151.3600000001</v>
      </c>
    </row>
    <row r="33" spans="1:5" x14ac:dyDescent="0.25">
      <c r="A33" s="12" t="s">
        <v>40</v>
      </c>
      <c r="B33" s="12" t="s">
        <v>41</v>
      </c>
      <c r="C33" s="15">
        <v>35229.4</v>
      </c>
      <c r="D33" s="15">
        <v>22129.77</v>
      </c>
      <c r="E33" s="56">
        <f t="shared" si="0"/>
        <v>13099.630000000001</v>
      </c>
    </row>
    <row r="34" spans="1:5" x14ac:dyDescent="0.25">
      <c r="A34" s="12" t="s">
        <v>42</v>
      </c>
      <c r="B34" s="12" t="s">
        <v>43</v>
      </c>
      <c r="C34" s="15">
        <v>32528.1</v>
      </c>
      <c r="D34" s="15">
        <v>26127.200000000001</v>
      </c>
      <c r="E34" s="56">
        <f t="shared" si="0"/>
        <v>6400.8999999999978</v>
      </c>
    </row>
    <row r="35" spans="1:5" x14ac:dyDescent="0.25">
      <c r="A35" s="12" t="s">
        <v>44</v>
      </c>
      <c r="B35" s="12" t="s">
        <v>45</v>
      </c>
      <c r="C35" s="15">
        <v>67754.84</v>
      </c>
      <c r="D35" s="15">
        <v>47811.31</v>
      </c>
      <c r="E35" s="56">
        <f t="shared" si="0"/>
        <v>19943.53</v>
      </c>
    </row>
    <row r="36" spans="1:5" x14ac:dyDescent="0.25">
      <c r="A36" s="12" t="s">
        <v>46</v>
      </c>
      <c r="B36" s="12" t="s">
        <v>47</v>
      </c>
      <c r="C36" s="15">
        <v>82833.47</v>
      </c>
      <c r="D36" s="15">
        <v>24114.02</v>
      </c>
      <c r="E36" s="56">
        <f t="shared" si="0"/>
        <v>58719.45</v>
      </c>
    </row>
    <row r="37" spans="1:5" x14ac:dyDescent="0.25">
      <c r="A37" s="12" t="s">
        <v>48</v>
      </c>
      <c r="B37" s="12" t="s">
        <v>49</v>
      </c>
      <c r="C37" s="15">
        <v>24058.67</v>
      </c>
      <c r="D37" s="15">
        <v>19461.93</v>
      </c>
      <c r="E37" s="56">
        <f t="shared" si="0"/>
        <v>4596.739999999998</v>
      </c>
    </row>
    <row r="38" spans="1:5" x14ac:dyDescent="0.25">
      <c r="A38" s="12" t="s">
        <v>50</v>
      </c>
      <c r="B38" s="12" t="s">
        <v>51</v>
      </c>
      <c r="C38" s="15">
        <v>250</v>
      </c>
      <c r="D38" s="15">
        <v>0</v>
      </c>
      <c r="E38" s="56">
        <f t="shared" si="0"/>
        <v>250</v>
      </c>
    </row>
    <row r="39" spans="1:5" x14ac:dyDescent="0.25">
      <c r="A39" s="12" t="s">
        <v>52</v>
      </c>
      <c r="B39" s="12" t="s">
        <v>53</v>
      </c>
      <c r="C39" s="15">
        <v>35299.17</v>
      </c>
      <c r="D39" s="15">
        <v>21843.06</v>
      </c>
      <c r="E39" s="56">
        <f t="shared" si="0"/>
        <v>13456.109999999997</v>
      </c>
    </row>
    <row r="40" spans="1:5" x14ac:dyDescent="0.25">
      <c r="A40" s="12" t="s">
        <v>54</v>
      </c>
      <c r="B40" s="12" t="s">
        <v>55</v>
      </c>
      <c r="C40" s="15">
        <v>17343.72</v>
      </c>
      <c r="D40" s="15">
        <v>17343.72</v>
      </c>
      <c r="E40" s="56">
        <f t="shared" si="0"/>
        <v>0</v>
      </c>
    </row>
    <row r="41" spans="1:5" x14ac:dyDescent="0.25">
      <c r="A41" s="48">
        <v>54109</v>
      </c>
      <c r="B41" s="12" t="s">
        <v>283</v>
      </c>
      <c r="C41" s="15">
        <v>5772.5</v>
      </c>
      <c r="D41" s="15">
        <v>5772.5</v>
      </c>
      <c r="E41" s="56">
        <f t="shared" si="0"/>
        <v>0</v>
      </c>
    </row>
    <row r="42" spans="1:5" x14ac:dyDescent="0.25">
      <c r="A42" s="48">
        <v>54110</v>
      </c>
      <c r="B42" s="12" t="s">
        <v>285</v>
      </c>
      <c r="C42" s="15">
        <v>523427.32</v>
      </c>
      <c r="D42" s="15">
        <v>173982.58</v>
      </c>
      <c r="E42" s="56">
        <f t="shared" si="0"/>
        <v>349444.74</v>
      </c>
    </row>
    <row r="43" spans="1:5" x14ac:dyDescent="0.25">
      <c r="A43" s="12" t="s">
        <v>56</v>
      </c>
      <c r="B43" s="12" t="s">
        <v>331</v>
      </c>
      <c r="C43" s="15">
        <v>9858.86</v>
      </c>
      <c r="D43" s="15">
        <v>3290.4</v>
      </c>
      <c r="E43" s="56">
        <f t="shared" si="0"/>
        <v>6568.4600000000009</v>
      </c>
    </row>
    <row r="44" spans="1:5" x14ac:dyDescent="0.25">
      <c r="A44" s="12" t="s">
        <v>57</v>
      </c>
      <c r="B44" s="12" t="s">
        <v>332</v>
      </c>
      <c r="C44" s="15">
        <v>10119.56</v>
      </c>
      <c r="D44" s="15">
        <v>4346.63</v>
      </c>
      <c r="E44" s="56">
        <f>C44-D44</f>
        <v>5772.9299999999994</v>
      </c>
    </row>
    <row r="45" spans="1:5" x14ac:dyDescent="0.25">
      <c r="A45" s="98"/>
      <c r="B45" s="98"/>
      <c r="C45" s="98"/>
      <c r="D45" s="98"/>
      <c r="E45" s="98"/>
    </row>
    <row r="46" spans="1:5" s="25" customFormat="1" ht="14.25" x14ac:dyDescent="0.2">
      <c r="A46" s="97" t="s">
        <v>319</v>
      </c>
      <c r="B46" s="97"/>
      <c r="C46" s="97"/>
      <c r="D46" s="97"/>
      <c r="E46" s="97"/>
    </row>
    <row r="47" spans="1:5" s="25" customFormat="1" ht="14.25" x14ac:dyDescent="0.2">
      <c r="A47" s="97" t="s">
        <v>329</v>
      </c>
      <c r="B47" s="97"/>
      <c r="C47" s="97"/>
      <c r="D47" s="97"/>
      <c r="E47" s="97"/>
    </row>
    <row r="48" spans="1:5" s="25" customFormat="1" ht="14.25" x14ac:dyDescent="0.2">
      <c r="A48" s="97" t="s">
        <v>431</v>
      </c>
      <c r="B48" s="97"/>
      <c r="C48" s="97"/>
      <c r="D48" s="97"/>
      <c r="E48" s="97"/>
    </row>
    <row r="49" spans="1:5" s="25" customFormat="1" ht="14.25" x14ac:dyDescent="0.2">
      <c r="A49" s="97" t="s">
        <v>315</v>
      </c>
      <c r="B49" s="97"/>
      <c r="C49" s="97"/>
      <c r="D49" s="97"/>
      <c r="E49" s="97"/>
    </row>
    <row r="50" spans="1:5" x14ac:dyDescent="0.25">
      <c r="A50" s="12" t="s">
        <v>58</v>
      </c>
      <c r="B50" s="12" t="s">
        <v>59</v>
      </c>
      <c r="C50" s="15">
        <v>2999.76</v>
      </c>
      <c r="D50" s="15">
        <v>1912.22</v>
      </c>
      <c r="E50" s="56">
        <f>C50-D50</f>
        <v>1087.5400000000002</v>
      </c>
    </row>
    <row r="51" spans="1:5" x14ac:dyDescent="0.25">
      <c r="A51" s="12" t="s">
        <v>60</v>
      </c>
      <c r="B51" s="12" t="s">
        <v>61</v>
      </c>
      <c r="C51" s="15">
        <v>7318.15</v>
      </c>
      <c r="D51" s="15">
        <v>4118.3900000000003</v>
      </c>
      <c r="E51" s="56">
        <f>C51-D51</f>
        <v>3199.7599999999993</v>
      </c>
    </row>
    <row r="52" spans="1:5" x14ac:dyDescent="0.25">
      <c r="A52" s="12" t="s">
        <v>62</v>
      </c>
      <c r="B52" s="12" t="s">
        <v>63</v>
      </c>
      <c r="C52" s="15">
        <v>38556.43</v>
      </c>
      <c r="D52" s="15">
        <v>35818.589999999997</v>
      </c>
      <c r="E52" s="56">
        <f t="shared" ref="E52:E87" si="2">C52-D52</f>
        <v>2737.8400000000038</v>
      </c>
    </row>
    <row r="53" spans="1:5" x14ac:dyDescent="0.25">
      <c r="A53" s="12" t="s">
        <v>64</v>
      </c>
      <c r="B53" s="12" t="s">
        <v>333</v>
      </c>
      <c r="C53" s="15">
        <v>306.60000000000002</v>
      </c>
      <c r="D53" s="15">
        <v>306.60000000000002</v>
      </c>
      <c r="E53" s="56">
        <f t="shared" si="2"/>
        <v>0</v>
      </c>
    </row>
    <row r="54" spans="1:5" x14ac:dyDescent="0.25">
      <c r="A54" s="12" t="s">
        <v>65</v>
      </c>
      <c r="B54" s="12" t="s">
        <v>66</v>
      </c>
      <c r="C54" s="15">
        <v>64878.33</v>
      </c>
      <c r="D54" s="15">
        <v>36659.67</v>
      </c>
      <c r="E54" s="56">
        <f t="shared" si="2"/>
        <v>28218.660000000003</v>
      </c>
    </row>
    <row r="55" spans="1:5" x14ac:dyDescent="0.25">
      <c r="A55" s="12" t="s">
        <v>67</v>
      </c>
      <c r="B55" s="12" t="s">
        <v>68</v>
      </c>
      <c r="C55" s="15">
        <v>6268.34</v>
      </c>
      <c r="D55" s="15">
        <v>3072.17</v>
      </c>
      <c r="E55" s="56">
        <f>C55-D55</f>
        <v>3196.17</v>
      </c>
    </row>
    <row r="56" spans="1:5" x14ac:dyDescent="0.25">
      <c r="A56" s="12" t="s">
        <v>69</v>
      </c>
      <c r="B56" s="12" t="s">
        <v>70</v>
      </c>
      <c r="C56" s="15">
        <v>512907.7</v>
      </c>
      <c r="D56" s="15">
        <v>349448.8</v>
      </c>
      <c r="E56" s="56">
        <f t="shared" si="2"/>
        <v>163458.90000000002</v>
      </c>
    </row>
    <row r="57" spans="1:5" x14ac:dyDescent="0.25">
      <c r="A57" s="70" t="s">
        <v>71</v>
      </c>
      <c r="B57" s="70" t="s">
        <v>72</v>
      </c>
      <c r="C57" s="71">
        <f>SUM(C58:C60)</f>
        <v>304160.62</v>
      </c>
      <c r="D57" s="71">
        <f>SUM(D58:D60)</f>
        <v>228959.21</v>
      </c>
      <c r="E57" s="72">
        <f t="shared" si="2"/>
        <v>75201.41</v>
      </c>
    </row>
    <row r="58" spans="1:5" x14ac:dyDescent="0.25">
      <c r="A58" s="12" t="s">
        <v>73</v>
      </c>
      <c r="B58" s="12" t="s">
        <v>74</v>
      </c>
      <c r="C58" s="15">
        <v>129970.53</v>
      </c>
      <c r="D58" s="15">
        <v>101898.66</v>
      </c>
      <c r="E58" s="56">
        <f t="shared" si="2"/>
        <v>28071.869999999995</v>
      </c>
    </row>
    <row r="59" spans="1:5" x14ac:dyDescent="0.25">
      <c r="A59" s="12" t="s">
        <v>75</v>
      </c>
      <c r="B59" s="12" t="s">
        <v>76</v>
      </c>
      <c r="C59" s="15">
        <v>103540.39</v>
      </c>
      <c r="D59" s="15">
        <v>78777.58</v>
      </c>
      <c r="E59" s="56">
        <f t="shared" si="2"/>
        <v>24762.809999999998</v>
      </c>
    </row>
    <row r="60" spans="1:5" x14ac:dyDescent="0.25">
      <c r="A60" s="12" t="s">
        <v>77</v>
      </c>
      <c r="B60" s="12" t="s">
        <v>78</v>
      </c>
      <c r="C60" s="15">
        <v>70649.7</v>
      </c>
      <c r="D60" s="15">
        <v>48282.97</v>
      </c>
      <c r="E60" s="56">
        <f t="shared" si="2"/>
        <v>22366.729999999996</v>
      </c>
    </row>
    <row r="61" spans="1:5" x14ac:dyDescent="0.25">
      <c r="A61" s="70" t="s">
        <v>79</v>
      </c>
      <c r="B61" s="70" t="s">
        <v>80</v>
      </c>
      <c r="C61" s="71">
        <f>SUM(C62:C72)</f>
        <v>979046.65999999992</v>
      </c>
      <c r="D61" s="71">
        <f>SUM(D62:D72)</f>
        <v>603421.58000000007</v>
      </c>
      <c r="E61" s="72">
        <f t="shared" si="2"/>
        <v>375625.07999999984</v>
      </c>
    </row>
    <row r="62" spans="1:5" x14ac:dyDescent="0.25">
      <c r="A62" s="12" t="s">
        <v>81</v>
      </c>
      <c r="B62" s="12" t="s">
        <v>82</v>
      </c>
      <c r="C62" s="15">
        <v>5873.92</v>
      </c>
      <c r="D62" s="15">
        <v>3465.52</v>
      </c>
      <c r="E62" s="56">
        <f t="shared" si="2"/>
        <v>2408.4</v>
      </c>
    </row>
    <row r="63" spans="1:5" x14ac:dyDescent="0.25">
      <c r="A63" s="12" t="s">
        <v>83</v>
      </c>
      <c r="B63" s="12" t="s">
        <v>84</v>
      </c>
      <c r="C63" s="15">
        <v>22775.95</v>
      </c>
      <c r="D63" s="15">
        <v>12216.16</v>
      </c>
      <c r="E63" s="56">
        <f t="shared" si="2"/>
        <v>10559.79</v>
      </c>
    </row>
    <row r="64" spans="1:5" x14ac:dyDescent="0.25">
      <c r="A64" s="12" t="s">
        <v>85</v>
      </c>
      <c r="B64" s="12" t="s">
        <v>86</v>
      </c>
      <c r="C64" s="15">
        <v>2278.79</v>
      </c>
      <c r="D64" s="15">
        <v>1871.99</v>
      </c>
      <c r="E64" s="56">
        <f t="shared" si="2"/>
        <v>406.79999999999995</v>
      </c>
    </row>
    <row r="65" spans="1:5" x14ac:dyDescent="0.25">
      <c r="A65" s="12" t="s">
        <v>87</v>
      </c>
      <c r="B65" s="12" t="s">
        <v>88</v>
      </c>
      <c r="C65" s="15">
        <v>174434.78</v>
      </c>
      <c r="D65" s="15">
        <v>122817</v>
      </c>
      <c r="E65" s="56">
        <f t="shared" si="2"/>
        <v>51617.78</v>
      </c>
    </row>
    <row r="66" spans="1:5" x14ac:dyDescent="0.25">
      <c r="A66" s="48">
        <v>54308</v>
      </c>
      <c r="B66" s="12" t="s">
        <v>393</v>
      </c>
      <c r="C66" s="15">
        <v>104.74</v>
      </c>
      <c r="D66" s="15">
        <v>104.74</v>
      </c>
      <c r="E66" s="56">
        <f t="shared" si="2"/>
        <v>0</v>
      </c>
    </row>
    <row r="67" spans="1:5" x14ac:dyDescent="0.25">
      <c r="A67" s="48">
        <v>54309</v>
      </c>
      <c r="B67" s="12" t="s">
        <v>412</v>
      </c>
      <c r="C67" s="15">
        <v>342.39</v>
      </c>
      <c r="D67" s="15">
        <v>342.39</v>
      </c>
      <c r="E67" s="56">
        <f t="shared" si="2"/>
        <v>0</v>
      </c>
    </row>
    <row r="68" spans="1:5" x14ac:dyDescent="0.25">
      <c r="A68" s="12" t="s">
        <v>89</v>
      </c>
      <c r="B68" s="12" t="s">
        <v>90</v>
      </c>
      <c r="C68" s="15">
        <v>4385.9399999999996</v>
      </c>
      <c r="D68" s="15">
        <v>2093.9</v>
      </c>
      <c r="E68" s="56">
        <f t="shared" si="2"/>
        <v>2292.0399999999995</v>
      </c>
    </row>
    <row r="69" spans="1:5" x14ac:dyDescent="0.25">
      <c r="A69" s="12" t="s">
        <v>91</v>
      </c>
      <c r="B69" s="12" t="s">
        <v>92</v>
      </c>
      <c r="C69" s="15">
        <v>126735.49</v>
      </c>
      <c r="D69" s="15">
        <v>30459.69</v>
      </c>
      <c r="E69" s="56">
        <f t="shared" si="2"/>
        <v>96275.8</v>
      </c>
    </row>
    <row r="70" spans="1:5" x14ac:dyDescent="0.25">
      <c r="A70" s="12" t="s">
        <v>93</v>
      </c>
      <c r="B70" s="12" t="s">
        <v>94</v>
      </c>
      <c r="C70" s="15">
        <v>85495.57</v>
      </c>
      <c r="D70" s="15">
        <v>62073.21</v>
      </c>
      <c r="E70" s="56">
        <f t="shared" si="2"/>
        <v>23422.360000000008</v>
      </c>
    </row>
    <row r="71" spans="1:5" x14ac:dyDescent="0.25">
      <c r="A71" s="48">
        <v>54318</v>
      </c>
      <c r="B71" s="12" t="s">
        <v>394</v>
      </c>
      <c r="C71" s="15">
        <v>15.4</v>
      </c>
      <c r="D71" s="15">
        <v>15.4</v>
      </c>
      <c r="E71" s="56">
        <f t="shared" si="2"/>
        <v>0</v>
      </c>
    </row>
    <row r="72" spans="1:5" x14ac:dyDescent="0.25">
      <c r="A72" s="12" t="s">
        <v>95</v>
      </c>
      <c r="B72" s="12" t="s">
        <v>96</v>
      </c>
      <c r="C72" s="15">
        <v>556603.68999999994</v>
      </c>
      <c r="D72" s="15">
        <v>367961.58</v>
      </c>
      <c r="E72" s="56">
        <f t="shared" si="2"/>
        <v>188642.10999999993</v>
      </c>
    </row>
    <row r="73" spans="1:5" x14ac:dyDescent="0.25">
      <c r="A73" s="50" t="s">
        <v>97</v>
      </c>
      <c r="B73" s="70" t="s">
        <v>98</v>
      </c>
      <c r="C73" s="71">
        <f>SUM(C74:C74)</f>
        <v>256309.63</v>
      </c>
      <c r="D73" s="71">
        <f>SUM(D74:D74)</f>
        <v>159798</v>
      </c>
      <c r="E73" s="72">
        <f t="shared" si="2"/>
        <v>96511.63</v>
      </c>
    </row>
    <row r="74" spans="1:5" x14ac:dyDescent="0.25">
      <c r="A74" s="12" t="s">
        <v>99</v>
      </c>
      <c r="B74" s="12" t="s">
        <v>100</v>
      </c>
      <c r="C74" s="15">
        <v>256309.63</v>
      </c>
      <c r="D74" s="15">
        <v>159798</v>
      </c>
      <c r="E74" s="56">
        <f t="shared" si="2"/>
        <v>96511.63</v>
      </c>
    </row>
    <row r="75" spans="1:5" x14ac:dyDescent="0.25">
      <c r="A75" s="70" t="s">
        <v>101</v>
      </c>
      <c r="B75" s="70" t="s">
        <v>102</v>
      </c>
      <c r="C75" s="71">
        <f>SUM(C76:C78)</f>
        <v>87402.03</v>
      </c>
      <c r="D75" s="71">
        <f>SUM(D76:D78)</f>
        <v>52303</v>
      </c>
      <c r="E75" s="72">
        <f t="shared" si="2"/>
        <v>35099.03</v>
      </c>
    </row>
    <row r="76" spans="1:5" x14ac:dyDescent="0.25">
      <c r="A76" s="12" t="s">
        <v>103</v>
      </c>
      <c r="B76" s="12" t="s">
        <v>104</v>
      </c>
      <c r="C76" s="15">
        <v>68032.81</v>
      </c>
      <c r="D76" s="15">
        <v>39259.99</v>
      </c>
      <c r="E76" s="56">
        <f t="shared" si="2"/>
        <v>28772.82</v>
      </c>
    </row>
    <row r="77" spans="1:5" x14ac:dyDescent="0.25">
      <c r="A77" s="48">
        <v>54505</v>
      </c>
      <c r="B77" s="12" t="s">
        <v>374</v>
      </c>
      <c r="C77" s="15">
        <v>6495.71</v>
      </c>
      <c r="D77" s="15">
        <v>169.5</v>
      </c>
      <c r="E77" s="56">
        <f t="shared" ref="E77:E78" si="3">C77-D77</f>
        <v>6326.21</v>
      </c>
    </row>
    <row r="78" spans="1:5" x14ac:dyDescent="0.25">
      <c r="A78" s="48">
        <v>54599</v>
      </c>
      <c r="B78" s="12" t="s">
        <v>408</v>
      </c>
      <c r="C78" s="15">
        <v>12873.51</v>
      </c>
      <c r="D78" s="15">
        <v>12873.51</v>
      </c>
      <c r="E78" s="56">
        <f t="shared" si="3"/>
        <v>0</v>
      </c>
    </row>
    <row r="79" spans="1:5" x14ac:dyDescent="0.25">
      <c r="A79" s="70" t="s">
        <v>105</v>
      </c>
      <c r="B79" s="70" t="s">
        <v>106</v>
      </c>
      <c r="C79" s="71">
        <f>C80+C82+C84+C94</f>
        <v>528215.22</v>
      </c>
      <c r="D79" s="71">
        <f>D80+D82+D84+D94</f>
        <v>385797.36999999994</v>
      </c>
      <c r="E79" s="72">
        <f t="shared" si="2"/>
        <v>142417.85000000003</v>
      </c>
    </row>
    <row r="80" spans="1:5" x14ac:dyDescent="0.25">
      <c r="A80" s="50">
        <v>551</v>
      </c>
      <c r="B80" s="70" t="s">
        <v>334</v>
      </c>
      <c r="C80" s="71">
        <f>C81</f>
        <v>367372.33</v>
      </c>
      <c r="D80" s="71">
        <f>D81</f>
        <v>319273.49</v>
      </c>
      <c r="E80" s="72">
        <f t="shared" si="2"/>
        <v>48098.840000000026</v>
      </c>
    </row>
    <row r="81" spans="1:5" x14ac:dyDescent="0.25">
      <c r="A81" s="48">
        <v>55101</v>
      </c>
      <c r="B81" s="12" t="s">
        <v>312</v>
      </c>
      <c r="C81" s="15">
        <v>367372.33</v>
      </c>
      <c r="D81" s="15">
        <v>319273.49</v>
      </c>
      <c r="E81" s="56">
        <f t="shared" si="2"/>
        <v>48098.840000000026</v>
      </c>
    </row>
    <row r="82" spans="1:5" x14ac:dyDescent="0.25">
      <c r="A82" s="70" t="s">
        <v>107</v>
      </c>
      <c r="B82" s="70" t="s">
        <v>108</v>
      </c>
      <c r="C82" s="71">
        <f>C83</f>
        <v>57660.91</v>
      </c>
      <c r="D82" s="71">
        <f>D83</f>
        <v>18586.48</v>
      </c>
      <c r="E82" s="72">
        <f t="shared" si="2"/>
        <v>39074.430000000008</v>
      </c>
    </row>
    <row r="83" spans="1:5" x14ac:dyDescent="0.25">
      <c r="A83" s="12" t="s">
        <v>109</v>
      </c>
      <c r="B83" s="12" t="s">
        <v>110</v>
      </c>
      <c r="C83" s="15">
        <v>57660.91</v>
      </c>
      <c r="D83" s="15">
        <v>18586.48</v>
      </c>
      <c r="E83" s="56">
        <f t="shared" si="2"/>
        <v>39074.430000000008</v>
      </c>
    </row>
    <row r="84" spans="1:5" x14ac:dyDescent="0.25">
      <c r="A84" s="70" t="s">
        <v>111</v>
      </c>
      <c r="B84" s="70" t="s">
        <v>112</v>
      </c>
      <c r="C84" s="71">
        <f>SUM(C85:C87)</f>
        <v>99200</v>
      </c>
      <c r="D84" s="71">
        <f>SUM(D85:D87)</f>
        <v>43955.42</v>
      </c>
      <c r="E84" s="72">
        <f t="shared" si="2"/>
        <v>55244.58</v>
      </c>
    </row>
    <row r="85" spans="1:5" x14ac:dyDescent="0.25">
      <c r="A85" s="12" t="s">
        <v>113</v>
      </c>
      <c r="B85" s="12" t="s">
        <v>114</v>
      </c>
      <c r="C85" s="15">
        <v>4350</v>
      </c>
      <c r="D85" s="15">
        <v>3830.7</v>
      </c>
      <c r="E85" s="56">
        <f t="shared" si="2"/>
        <v>519.30000000000018</v>
      </c>
    </row>
    <row r="86" spans="1:5" x14ac:dyDescent="0.25">
      <c r="A86" s="12" t="s">
        <v>115</v>
      </c>
      <c r="B86" s="12" t="s">
        <v>116</v>
      </c>
      <c r="C86" s="15">
        <v>94800</v>
      </c>
      <c r="D86" s="15">
        <v>40074.720000000001</v>
      </c>
      <c r="E86" s="56">
        <f t="shared" si="2"/>
        <v>54725.279999999999</v>
      </c>
    </row>
    <row r="87" spans="1:5" x14ac:dyDescent="0.25">
      <c r="A87" s="48">
        <v>55603</v>
      </c>
      <c r="B87" s="12" t="s">
        <v>399</v>
      </c>
      <c r="C87" s="15">
        <v>50</v>
      </c>
      <c r="D87" s="15">
        <v>50</v>
      </c>
      <c r="E87" s="56">
        <f t="shared" si="2"/>
        <v>0</v>
      </c>
    </row>
    <row r="88" spans="1:5" x14ac:dyDescent="0.25">
      <c r="A88" s="12"/>
      <c r="B88" s="12"/>
      <c r="C88" s="15"/>
      <c r="D88" s="15"/>
      <c r="E88" s="56"/>
    </row>
    <row r="89" spans="1:5" s="25" customFormat="1" ht="14.25" x14ac:dyDescent="0.2">
      <c r="A89" s="97" t="s">
        <v>319</v>
      </c>
      <c r="B89" s="97"/>
      <c r="C89" s="97"/>
      <c r="D89" s="97"/>
      <c r="E89" s="97"/>
    </row>
    <row r="90" spans="1:5" s="25" customFormat="1" ht="14.25" x14ac:dyDescent="0.2">
      <c r="A90" s="97" t="s">
        <v>329</v>
      </c>
      <c r="B90" s="97"/>
      <c r="C90" s="97"/>
      <c r="D90" s="97"/>
      <c r="E90" s="97"/>
    </row>
    <row r="91" spans="1:5" s="25" customFormat="1" ht="14.25" x14ac:dyDescent="0.2">
      <c r="A91" s="97" t="s">
        <v>431</v>
      </c>
      <c r="B91" s="97"/>
      <c r="C91" s="97"/>
      <c r="D91" s="97"/>
      <c r="E91" s="97"/>
    </row>
    <row r="92" spans="1:5" s="25" customFormat="1" ht="14.25" x14ac:dyDescent="0.2">
      <c r="A92" s="97" t="s">
        <v>315</v>
      </c>
      <c r="B92" s="97"/>
      <c r="C92" s="97"/>
      <c r="D92" s="97"/>
      <c r="E92" s="97"/>
    </row>
    <row r="93" spans="1:5" s="25" customFormat="1" ht="14.25" x14ac:dyDescent="0.2">
      <c r="A93" s="26" t="s">
        <v>143</v>
      </c>
    </row>
    <row r="94" spans="1:5" x14ac:dyDescent="0.25">
      <c r="A94" s="50">
        <v>557</v>
      </c>
      <c r="B94" s="70" t="s">
        <v>313</v>
      </c>
      <c r="C94" s="71">
        <f>SUM(C95:C96)</f>
        <v>3981.98</v>
      </c>
      <c r="D94" s="71">
        <f>SUM(D95:D96)</f>
        <v>3981.98</v>
      </c>
      <c r="E94" s="72">
        <f t="shared" ref="E94:E96" si="4">C94-D94</f>
        <v>0</v>
      </c>
    </row>
    <row r="95" spans="1:5" x14ac:dyDescent="0.25">
      <c r="A95" s="48">
        <v>55703</v>
      </c>
      <c r="B95" s="12" t="s">
        <v>425</v>
      </c>
      <c r="C95" s="15">
        <v>81.38</v>
      </c>
      <c r="D95" s="15">
        <v>81.38</v>
      </c>
      <c r="E95" s="56">
        <f t="shared" si="4"/>
        <v>0</v>
      </c>
    </row>
    <row r="96" spans="1:5" x14ac:dyDescent="0.25">
      <c r="A96" s="48">
        <v>55799</v>
      </c>
      <c r="B96" s="12" t="s">
        <v>366</v>
      </c>
      <c r="C96" s="15">
        <v>3900.6</v>
      </c>
      <c r="D96" s="15">
        <v>3900.6</v>
      </c>
      <c r="E96" s="72">
        <f t="shared" si="4"/>
        <v>0</v>
      </c>
    </row>
    <row r="97" spans="1:5" x14ac:dyDescent="0.25">
      <c r="A97" s="70" t="s">
        <v>117</v>
      </c>
      <c r="B97" s="70" t="s">
        <v>118</v>
      </c>
      <c r="C97" s="71">
        <f>C98+C100</f>
        <v>3196585</v>
      </c>
      <c r="D97" s="71">
        <f>D98+D100</f>
        <v>2511235</v>
      </c>
      <c r="E97" s="72">
        <f t="shared" ref="E97:E125" si="5">C97-D97</f>
        <v>685350</v>
      </c>
    </row>
    <row r="98" spans="1:5" x14ac:dyDescent="0.25">
      <c r="A98" s="70" t="s">
        <v>119</v>
      </c>
      <c r="B98" s="70" t="s">
        <v>120</v>
      </c>
      <c r="C98" s="71">
        <f>C99</f>
        <v>3150770</v>
      </c>
      <c r="D98" s="71">
        <f>D99</f>
        <v>2490316</v>
      </c>
      <c r="E98" s="72">
        <f t="shared" si="5"/>
        <v>660454</v>
      </c>
    </row>
    <row r="99" spans="1:5" x14ac:dyDescent="0.25">
      <c r="A99" s="12" t="s">
        <v>121</v>
      </c>
      <c r="B99" s="12" t="s">
        <v>120</v>
      </c>
      <c r="C99" s="15">
        <v>3150770</v>
      </c>
      <c r="D99" s="15">
        <v>2490316</v>
      </c>
      <c r="E99" s="56">
        <f t="shared" si="5"/>
        <v>660454</v>
      </c>
    </row>
    <row r="100" spans="1:5" x14ac:dyDescent="0.25">
      <c r="A100" s="70" t="s">
        <v>122</v>
      </c>
      <c r="B100" s="70" t="s">
        <v>123</v>
      </c>
      <c r="C100" s="71">
        <f>SUM(C101:C102)</f>
        <v>45815</v>
      </c>
      <c r="D100" s="71">
        <f>SUM(D101:D102)</f>
        <v>20919</v>
      </c>
      <c r="E100" s="72">
        <f t="shared" si="5"/>
        <v>24896</v>
      </c>
    </row>
    <row r="101" spans="1:5" x14ac:dyDescent="0.25">
      <c r="A101" s="12" t="s">
        <v>124</v>
      </c>
      <c r="B101" s="12" t="s">
        <v>125</v>
      </c>
      <c r="C101" s="15">
        <v>6105</v>
      </c>
      <c r="D101" s="15">
        <v>5519</v>
      </c>
      <c r="E101" s="56">
        <f t="shared" si="5"/>
        <v>586</v>
      </c>
    </row>
    <row r="102" spans="1:5" x14ac:dyDescent="0.25">
      <c r="A102" s="12" t="s">
        <v>126</v>
      </c>
      <c r="B102" s="12" t="s">
        <v>127</v>
      </c>
      <c r="C102" s="15">
        <v>39710</v>
      </c>
      <c r="D102" s="15">
        <v>15400</v>
      </c>
      <c r="E102" s="56">
        <f t="shared" si="5"/>
        <v>24310</v>
      </c>
    </row>
    <row r="103" spans="1:5" x14ac:dyDescent="0.25">
      <c r="A103" s="70" t="s">
        <v>128</v>
      </c>
      <c r="B103" s="70" t="s">
        <v>129</v>
      </c>
      <c r="C103" s="71">
        <f>C104+C114+C116</f>
        <v>2610971.2799999998</v>
      </c>
      <c r="D103" s="71">
        <f>D104+D114+D116</f>
        <v>1354866.6199999999</v>
      </c>
      <c r="E103" s="72">
        <f t="shared" si="5"/>
        <v>1256104.6599999999</v>
      </c>
    </row>
    <row r="104" spans="1:5" x14ac:dyDescent="0.25">
      <c r="A104" s="70" t="s">
        <v>130</v>
      </c>
      <c r="B104" s="70" t="s">
        <v>131</v>
      </c>
      <c r="C104" s="71">
        <f>SUM(C105:C113)</f>
        <v>2265924.0399999996</v>
      </c>
      <c r="D104" s="71">
        <f>SUM(D105:D113)</f>
        <v>1134589.3899999999</v>
      </c>
      <c r="E104" s="72">
        <f t="shared" si="5"/>
        <v>1131334.6499999997</v>
      </c>
    </row>
    <row r="105" spans="1:5" x14ac:dyDescent="0.25">
      <c r="A105" s="12" t="s">
        <v>132</v>
      </c>
      <c r="B105" s="12" t="s">
        <v>133</v>
      </c>
      <c r="C105" s="15">
        <v>377489.56</v>
      </c>
      <c r="D105" s="15">
        <v>2673.45</v>
      </c>
      <c r="E105" s="56">
        <f t="shared" si="5"/>
        <v>374816.11</v>
      </c>
    </row>
    <row r="106" spans="1:5" x14ac:dyDescent="0.25">
      <c r="A106" s="12" t="s">
        <v>134</v>
      </c>
      <c r="B106" s="12" t="s">
        <v>135</v>
      </c>
      <c r="C106" s="15">
        <v>116589.09</v>
      </c>
      <c r="D106" s="15">
        <v>108132.36</v>
      </c>
      <c r="E106" s="56">
        <f t="shared" si="5"/>
        <v>8456.7299999999959</v>
      </c>
    </row>
    <row r="107" spans="1:5" x14ac:dyDescent="0.25">
      <c r="A107" s="48">
        <v>61103</v>
      </c>
      <c r="B107" s="12" t="s">
        <v>419</v>
      </c>
      <c r="C107" s="15">
        <v>1375.45</v>
      </c>
      <c r="D107" s="15">
        <v>1205.45</v>
      </c>
      <c r="E107" s="56">
        <f t="shared" si="5"/>
        <v>170</v>
      </c>
    </row>
    <row r="108" spans="1:5" x14ac:dyDescent="0.25">
      <c r="A108" s="48">
        <v>61104</v>
      </c>
      <c r="B108" s="12" t="s">
        <v>136</v>
      </c>
      <c r="C108" s="15">
        <v>98816.51</v>
      </c>
      <c r="D108" s="15">
        <v>79166.91</v>
      </c>
      <c r="E108" s="56">
        <f t="shared" si="5"/>
        <v>19649.599999999991</v>
      </c>
    </row>
    <row r="109" spans="1:5" x14ac:dyDescent="0.25">
      <c r="A109" s="48">
        <v>61105</v>
      </c>
      <c r="B109" s="12" t="s">
        <v>400</v>
      </c>
      <c r="C109" s="15">
        <v>1375627.4</v>
      </c>
      <c r="D109" s="15">
        <v>685627.4</v>
      </c>
      <c r="E109" s="56">
        <f t="shared" si="5"/>
        <v>689999.99999999988</v>
      </c>
    </row>
    <row r="110" spans="1:5" x14ac:dyDescent="0.25">
      <c r="A110" s="48">
        <v>61108</v>
      </c>
      <c r="B110" s="12" t="s">
        <v>287</v>
      </c>
      <c r="C110" s="15">
        <v>3376.95</v>
      </c>
      <c r="D110" s="15">
        <v>2676.95</v>
      </c>
      <c r="E110" s="56">
        <f t="shared" si="5"/>
        <v>700</v>
      </c>
    </row>
    <row r="111" spans="1:5" x14ac:dyDescent="0.25">
      <c r="A111" s="48">
        <v>61109</v>
      </c>
      <c r="B111" s="12" t="s">
        <v>401</v>
      </c>
      <c r="C111" s="15">
        <v>271615</v>
      </c>
      <c r="D111" s="15">
        <v>239130</v>
      </c>
      <c r="E111" s="56">
        <f t="shared" si="5"/>
        <v>32485</v>
      </c>
    </row>
    <row r="112" spans="1:5" x14ac:dyDescent="0.25">
      <c r="A112" s="48">
        <v>61110</v>
      </c>
      <c r="B112" s="12" t="s">
        <v>367</v>
      </c>
      <c r="C112" s="15">
        <v>876.51</v>
      </c>
      <c r="D112" s="15">
        <v>510.22</v>
      </c>
      <c r="E112" s="56">
        <f t="shared" si="5"/>
        <v>366.28999999999996</v>
      </c>
    </row>
    <row r="113" spans="1:5" x14ac:dyDescent="0.25">
      <c r="A113" s="12" t="s">
        <v>137</v>
      </c>
      <c r="B113" s="12" t="s">
        <v>138</v>
      </c>
      <c r="C113" s="15">
        <v>20157.57</v>
      </c>
      <c r="D113" s="15">
        <v>15466.65</v>
      </c>
      <c r="E113" s="56">
        <f t="shared" si="5"/>
        <v>4690.92</v>
      </c>
    </row>
    <row r="114" spans="1:5" x14ac:dyDescent="0.25">
      <c r="A114" s="70" t="s">
        <v>139</v>
      </c>
      <c r="B114" s="70" t="s">
        <v>140</v>
      </c>
      <c r="C114" s="71">
        <f>C115</f>
        <v>74039.89</v>
      </c>
      <c r="D114" s="71">
        <f>D115</f>
        <v>66320.39</v>
      </c>
      <c r="E114" s="72">
        <f t="shared" si="5"/>
        <v>7719.5</v>
      </c>
    </row>
    <row r="115" spans="1:5" x14ac:dyDescent="0.25">
      <c r="A115" s="12" t="s">
        <v>141</v>
      </c>
      <c r="B115" s="12" t="s">
        <v>142</v>
      </c>
      <c r="C115" s="15">
        <v>74039.89</v>
      </c>
      <c r="D115" s="15">
        <v>66320.39</v>
      </c>
      <c r="E115" s="56">
        <f t="shared" si="5"/>
        <v>7719.5</v>
      </c>
    </row>
    <row r="116" spans="1:5" x14ac:dyDescent="0.25">
      <c r="A116" s="50">
        <v>616</v>
      </c>
      <c r="B116" s="70" t="s">
        <v>395</v>
      </c>
      <c r="C116" s="71">
        <f>C117</f>
        <v>271007.34999999998</v>
      </c>
      <c r="D116" s="71">
        <f>D117</f>
        <v>153956.84</v>
      </c>
      <c r="E116" s="72">
        <f t="shared" ref="E116:E121" si="6">C116-D116</f>
        <v>117050.50999999998</v>
      </c>
    </row>
    <row r="117" spans="1:5" x14ac:dyDescent="0.25">
      <c r="A117" s="48">
        <v>61604</v>
      </c>
      <c r="B117" s="12" t="s">
        <v>396</v>
      </c>
      <c r="C117" s="15">
        <v>271007.34999999998</v>
      </c>
      <c r="D117" s="15">
        <v>153956.84</v>
      </c>
      <c r="E117" s="56">
        <f t="shared" si="6"/>
        <v>117050.50999999998</v>
      </c>
    </row>
    <row r="118" spans="1:5" x14ac:dyDescent="0.25">
      <c r="A118" s="50">
        <v>63</v>
      </c>
      <c r="B118" s="70" t="s">
        <v>341</v>
      </c>
      <c r="C118" s="15">
        <f>C119</f>
        <v>150000</v>
      </c>
      <c r="D118" s="15">
        <f>D119</f>
        <v>150000</v>
      </c>
      <c r="E118" s="56">
        <f t="shared" si="6"/>
        <v>0</v>
      </c>
    </row>
    <row r="119" spans="1:5" x14ac:dyDescent="0.25">
      <c r="A119" s="50">
        <v>631</v>
      </c>
      <c r="B119" s="70" t="s">
        <v>409</v>
      </c>
      <c r="C119" s="15">
        <f>C120</f>
        <v>150000</v>
      </c>
      <c r="D119" s="15">
        <f>D120</f>
        <v>150000</v>
      </c>
      <c r="E119" s="56">
        <f t="shared" si="6"/>
        <v>0</v>
      </c>
    </row>
    <row r="120" spans="1:5" x14ac:dyDescent="0.25">
      <c r="A120" s="48">
        <v>63105</v>
      </c>
      <c r="B120" s="12" t="s">
        <v>410</v>
      </c>
      <c r="C120" s="15">
        <v>150000</v>
      </c>
      <c r="D120" s="15">
        <v>150000</v>
      </c>
      <c r="E120" s="56">
        <f t="shared" si="6"/>
        <v>0</v>
      </c>
    </row>
    <row r="121" spans="1:5" x14ac:dyDescent="0.25">
      <c r="A121" s="50">
        <v>71</v>
      </c>
      <c r="B121" s="70" t="s">
        <v>420</v>
      </c>
      <c r="C121" s="71">
        <f>C122</f>
        <v>321828.59000000003</v>
      </c>
      <c r="D121" s="71">
        <f>D122</f>
        <v>321828.59000000003</v>
      </c>
      <c r="E121" s="72">
        <f t="shared" si="6"/>
        <v>0</v>
      </c>
    </row>
    <row r="122" spans="1:5" x14ac:dyDescent="0.25">
      <c r="A122" s="50">
        <v>711</v>
      </c>
      <c r="B122" s="70" t="s">
        <v>421</v>
      </c>
      <c r="C122" s="71">
        <f>C123</f>
        <v>321828.59000000003</v>
      </c>
      <c r="D122" s="71">
        <f>D123</f>
        <v>321828.59000000003</v>
      </c>
      <c r="E122" s="72">
        <f t="shared" ref="E122:E123" si="7">C122-D122</f>
        <v>0</v>
      </c>
    </row>
    <row r="123" spans="1:5" x14ac:dyDescent="0.25">
      <c r="A123" s="48">
        <v>71101</v>
      </c>
      <c r="B123" s="12" t="s">
        <v>422</v>
      </c>
      <c r="C123" s="15">
        <v>321828.59000000003</v>
      </c>
      <c r="D123" s="15">
        <v>321828.59000000003</v>
      </c>
      <c r="E123" s="72">
        <f t="shared" si="7"/>
        <v>0</v>
      </c>
    </row>
    <row r="124" spans="1:5" x14ac:dyDescent="0.25">
      <c r="A124" s="50">
        <v>99</v>
      </c>
      <c r="B124" s="70" t="s">
        <v>375</v>
      </c>
      <c r="C124" s="71">
        <f>C125+C127</f>
        <v>1865531.5899999999</v>
      </c>
      <c r="D124" s="71">
        <f>D125+D127</f>
        <v>0</v>
      </c>
      <c r="E124" s="72">
        <f t="shared" si="5"/>
        <v>1865531.5899999999</v>
      </c>
    </row>
    <row r="125" spans="1:5" x14ac:dyDescent="0.25">
      <c r="A125" s="50">
        <v>991</v>
      </c>
      <c r="B125" s="70" t="s">
        <v>376</v>
      </c>
      <c r="C125" s="71">
        <f t="shared" ref="C125:D125" si="8">C126</f>
        <v>1759622.71</v>
      </c>
      <c r="D125" s="71">
        <f t="shared" si="8"/>
        <v>0</v>
      </c>
      <c r="E125" s="72">
        <f t="shared" si="5"/>
        <v>1759622.71</v>
      </c>
    </row>
    <row r="126" spans="1:5" x14ac:dyDescent="0.25">
      <c r="A126" s="48">
        <v>99101</v>
      </c>
      <c r="B126" s="12" t="s">
        <v>376</v>
      </c>
      <c r="C126" s="15">
        <v>1759622.71</v>
      </c>
      <c r="D126" s="15">
        <v>0</v>
      </c>
      <c r="E126" s="56">
        <f>C126-D126</f>
        <v>1759622.71</v>
      </c>
    </row>
    <row r="127" spans="1:5" x14ac:dyDescent="0.25">
      <c r="A127" s="50">
        <v>992</v>
      </c>
      <c r="B127" s="70" t="s">
        <v>377</v>
      </c>
      <c r="C127" s="71">
        <f>C128</f>
        <v>105908.88</v>
      </c>
      <c r="D127" s="71">
        <f>D128</f>
        <v>0</v>
      </c>
      <c r="E127" s="72">
        <f t="shared" ref="E127:E128" si="9">C127-D127</f>
        <v>105908.88</v>
      </c>
    </row>
    <row r="128" spans="1:5" x14ac:dyDescent="0.25">
      <c r="A128" s="48">
        <v>99201</v>
      </c>
      <c r="B128" s="12" t="s">
        <v>377</v>
      </c>
      <c r="C128" s="15">
        <v>105908.88</v>
      </c>
      <c r="D128" s="71">
        <v>0</v>
      </c>
      <c r="E128" s="56">
        <f t="shared" si="9"/>
        <v>105908.88</v>
      </c>
    </row>
    <row r="129" spans="1:5" x14ac:dyDescent="0.25">
      <c r="A129" s="48"/>
      <c r="B129" s="12"/>
      <c r="C129" s="15"/>
      <c r="D129" s="15"/>
      <c r="E129" s="56"/>
    </row>
    <row r="130" spans="1:5" x14ac:dyDescent="0.25">
      <c r="A130" s="48"/>
      <c r="B130" s="12"/>
      <c r="C130" s="15"/>
      <c r="D130" s="15"/>
      <c r="E130" s="56"/>
    </row>
    <row r="131" spans="1:5" x14ac:dyDescent="0.25">
      <c r="B131" s="58" t="s">
        <v>147</v>
      </c>
      <c r="C131" s="73">
        <f>C8+C31+C79+C97+C103+C118+C121+C124</f>
        <v>18111309.130000003</v>
      </c>
      <c r="D131" s="73">
        <f>D8+D31+D79+D97+D103+D118+D121+D124</f>
        <v>10969367.659999998</v>
      </c>
      <c r="E131" s="73">
        <f>C131-D131</f>
        <v>7141941.4700000044</v>
      </c>
    </row>
    <row r="132" spans="1:5" x14ac:dyDescent="0.25">
      <c r="B132" s="60" t="s">
        <v>148</v>
      </c>
      <c r="C132" s="72">
        <f t="shared" ref="C132:D133" si="10">C131</f>
        <v>18111309.130000003</v>
      </c>
      <c r="D132" s="72">
        <f t="shared" si="10"/>
        <v>10969367.659999998</v>
      </c>
      <c r="E132" s="74">
        <f t="shared" ref="E132:E133" si="11">C132-D132</f>
        <v>7141941.4700000044</v>
      </c>
    </row>
    <row r="133" spans="1:5" x14ac:dyDescent="0.25">
      <c r="B133" s="60" t="s">
        <v>149</v>
      </c>
      <c r="C133" s="72">
        <f>C132</f>
        <v>18111309.130000003</v>
      </c>
      <c r="D133" s="72">
        <f t="shared" si="10"/>
        <v>10969367.659999998</v>
      </c>
      <c r="E133" s="74">
        <f t="shared" si="11"/>
        <v>7141941.4700000044</v>
      </c>
    </row>
    <row r="134" spans="1:5" x14ac:dyDescent="0.25">
      <c r="A134" s="75"/>
      <c r="B134" s="75"/>
      <c r="C134" s="76"/>
      <c r="D134" s="76"/>
      <c r="E134" s="77"/>
    </row>
    <row r="135" spans="1:5" x14ac:dyDescent="0.25">
      <c r="A135" s="78"/>
      <c r="B135" s="75"/>
      <c r="C135" s="76"/>
      <c r="D135" s="76"/>
      <c r="E135" s="77"/>
    </row>
    <row r="136" spans="1:5" x14ac:dyDescent="0.25">
      <c r="A136" s="78"/>
      <c r="B136" s="75"/>
      <c r="C136" s="76"/>
      <c r="D136" s="76"/>
      <c r="E136" s="77"/>
    </row>
    <row r="137" spans="1:5" x14ac:dyDescent="0.25">
      <c r="A137" s="75"/>
      <c r="B137" s="75"/>
      <c r="C137" s="76"/>
      <c r="D137" s="76"/>
      <c r="E137" s="77"/>
    </row>
    <row r="138" spans="1:5" x14ac:dyDescent="0.25">
      <c r="A138" s="75"/>
      <c r="B138" s="75"/>
      <c r="C138" s="76"/>
      <c r="D138" s="76"/>
      <c r="E138" s="77"/>
    </row>
    <row r="139" spans="1:5" x14ac:dyDescent="0.25">
      <c r="A139" s="75"/>
      <c r="B139" s="75"/>
      <c r="C139" s="76"/>
      <c r="D139" s="76"/>
      <c r="E139" s="77"/>
    </row>
    <row r="140" spans="1:5" x14ac:dyDescent="0.25">
      <c r="A140" s="75"/>
      <c r="B140" s="75"/>
      <c r="C140" s="76"/>
      <c r="D140" s="76"/>
      <c r="E140" s="77"/>
    </row>
    <row r="141" spans="1:5" x14ac:dyDescent="0.25">
      <c r="A141" s="75"/>
      <c r="B141" s="75"/>
      <c r="C141" s="76"/>
      <c r="D141" s="76"/>
      <c r="E141" s="77"/>
    </row>
    <row r="142" spans="1:5" x14ac:dyDescent="0.25">
      <c r="A142" s="62"/>
      <c r="B142" s="79"/>
      <c r="C142" s="74"/>
      <c r="D142" s="74"/>
      <c r="E142" s="74"/>
    </row>
    <row r="143" spans="1:5" x14ac:dyDescent="0.25">
      <c r="A143" s="62"/>
      <c r="B143" s="63"/>
      <c r="C143" s="74"/>
      <c r="D143" s="74"/>
      <c r="E143" s="74"/>
    </row>
    <row r="144" spans="1:5" x14ac:dyDescent="0.25">
      <c r="A144" s="62"/>
      <c r="B144" s="63"/>
      <c r="C144" s="74"/>
      <c r="D144" s="74"/>
      <c r="E144" s="74"/>
    </row>
    <row r="145" spans="1:5" x14ac:dyDescent="0.25">
      <c r="A145" s="62"/>
      <c r="B145" s="62"/>
      <c r="C145" s="62"/>
      <c r="D145" s="62"/>
      <c r="E145" s="62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6" sqref="C6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5" width="22.140625" style="1" bestFit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7" t="s">
        <v>319</v>
      </c>
      <c r="B1" s="97"/>
      <c r="C1" s="97"/>
      <c r="D1" s="97"/>
      <c r="E1" s="97"/>
    </row>
    <row r="2" spans="1:5" s="25" customFormat="1" ht="14.25" x14ac:dyDescent="0.2">
      <c r="A2" s="97" t="s">
        <v>320</v>
      </c>
      <c r="B2" s="97"/>
      <c r="C2" s="97"/>
      <c r="D2" s="97"/>
      <c r="E2" s="97"/>
    </row>
    <row r="3" spans="1:5" s="25" customFormat="1" ht="14.25" x14ac:dyDescent="0.2">
      <c r="A3" s="97" t="s">
        <v>432</v>
      </c>
      <c r="B3" s="97"/>
      <c r="C3" s="97"/>
      <c r="D3" s="97"/>
      <c r="E3" s="97"/>
    </row>
    <row r="4" spans="1:5" s="25" customFormat="1" ht="14.25" x14ac:dyDescent="0.2">
      <c r="A4" s="97" t="s">
        <v>315</v>
      </c>
      <c r="B4" s="97"/>
      <c r="C4" s="97"/>
      <c r="D4" s="97"/>
      <c r="E4" s="97"/>
    </row>
    <row r="5" spans="1:5" s="25" customFormat="1" ht="14.25" x14ac:dyDescent="0.2">
      <c r="A5" s="26" t="s">
        <v>143</v>
      </c>
    </row>
    <row r="7" spans="1:5" ht="30" x14ac:dyDescent="0.25">
      <c r="A7" s="41" t="s">
        <v>321</v>
      </c>
      <c r="B7" s="42" t="s">
        <v>144</v>
      </c>
      <c r="C7" s="43" t="s">
        <v>300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C9+C11</f>
        <v>326333.03000000003</v>
      </c>
      <c r="D8" s="47">
        <f>D9+D11</f>
        <v>168119.72</v>
      </c>
      <c r="E8" s="47">
        <f>C8-D8</f>
        <v>158213.31000000003</v>
      </c>
    </row>
    <row r="9" spans="1:5" x14ac:dyDescent="0.25">
      <c r="A9" s="45">
        <v>141</v>
      </c>
      <c r="B9" s="46" t="s">
        <v>223</v>
      </c>
      <c r="C9" s="47">
        <f>C10</f>
        <v>0</v>
      </c>
      <c r="D9" s="47">
        <f>D10</f>
        <v>339.59</v>
      </c>
      <c r="E9" s="47">
        <f>C9-D9</f>
        <v>-339.59</v>
      </c>
    </row>
    <row r="10" spans="1:5" x14ac:dyDescent="0.25">
      <c r="A10" s="53">
        <v>14199</v>
      </c>
      <c r="B10" s="54" t="s">
        <v>402</v>
      </c>
      <c r="C10" s="47">
        <v>0</v>
      </c>
      <c r="D10" s="55">
        <v>339.59</v>
      </c>
      <c r="E10" s="55">
        <f>C10-D10</f>
        <v>-339.59</v>
      </c>
    </row>
    <row r="11" spans="1:5" x14ac:dyDescent="0.25">
      <c r="A11" s="45" t="s">
        <v>152</v>
      </c>
      <c r="B11" s="46" t="s">
        <v>153</v>
      </c>
      <c r="C11" s="47">
        <f>C12</f>
        <v>326333.03000000003</v>
      </c>
      <c r="D11" s="47">
        <f>D12</f>
        <v>167780.13</v>
      </c>
      <c r="E11" s="47">
        <f t="shared" ref="E11:E39" si="0">C11-D11</f>
        <v>158552.90000000002</v>
      </c>
    </row>
    <row r="12" spans="1:5" x14ac:dyDescent="0.25">
      <c r="A12" s="48" t="s">
        <v>154</v>
      </c>
      <c r="B12" s="19" t="s">
        <v>155</v>
      </c>
      <c r="C12" s="49">
        <v>326333.03000000003</v>
      </c>
      <c r="D12" s="49">
        <v>167780.13</v>
      </c>
      <c r="E12" s="49">
        <f t="shared" si="0"/>
        <v>158552.90000000002</v>
      </c>
    </row>
    <row r="13" spans="1:5" x14ac:dyDescent="0.25">
      <c r="A13" s="50" t="s">
        <v>156</v>
      </c>
      <c r="B13" s="51" t="s">
        <v>157</v>
      </c>
      <c r="C13" s="52">
        <f>C14+C17+C19+C21</f>
        <v>240083.96</v>
      </c>
      <c r="D13" s="52">
        <f>D14+D17+D19+D21</f>
        <v>256233</v>
      </c>
      <c r="E13" s="52">
        <f t="shared" si="0"/>
        <v>-16149.040000000008</v>
      </c>
    </row>
    <row r="14" spans="1:5" x14ac:dyDescent="0.25">
      <c r="A14" s="50">
        <v>151</v>
      </c>
      <c r="B14" s="51" t="s">
        <v>322</v>
      </c>
      <c r="C14" s="52">
        <f>SUM(C15:C16)</f>
        <v>173908.96</v>
      </c>
      <c r="D14" s="52">
        <f>SUM(D15:D16)</f>
        <v>136813.04</v>
      </c>
      <c r="E14" s="52">
        <f>C14-D14</f>
        <v>37095.919999999984</v>
      </c>
    </row>
    <row r="15" spans="1:5" x14ac:dyDescent="0.25">
      <c r="A15" s="48">
        <v>15105</v>
      </c>
      <c r="B15" s="19" t="s">
        <v>323</v>
      </c>
      <c r="C15" s="49">
        <v>169468.96</v>
      </c>
      <c r="D15" s="49">
        <v>134215.97</v>
      </c>
      <c r="E15" s="49">
        <f t="shared" si="0"/>
        <v>35252.989999999991</v>
      </c>
    </row>
    <row r="16" spans="1:5" x14ac:dyDescent="0.25">
      <c r="A16" s="48">
        <v>15199</v>
      </c>
      <c r="B16" s="19" t="s">
        <v>301</v>
      </c>
      <c r="C16" s="49">
        <v>4440</v>
      </c>
      <c r="D16" s="49">
        <v>2597.0700000000002</v>
      </c>
      <c r="E16" s="49">
        <f t="shared" si="0"/>
        <v>1842.9299999999998</v>
      </c>
    </row>
    <row r="17" spans="1:5" x14ac:dyDescent="0.25">
      <c r="A17" s="45" t="s">
        <v>158</v>
      </c>
      <c r="B17" s="46" t="s">
        <v>159</v>
      </c>
      <c r="C17" s="47">
        <f>C18</f>
        <v>0</v>
      </c>
      <c r="D17" s="47">
        <f>D18</f>
        <v>22332.06</v>
      </c>
      <c r="E17" s="47">
        <f t="shared" si="0"/>
        <v>-22332.06</v>
      </c>
    </row>
    <row r="18" spans="1:5" x14ac:dyDescent="0.25">
      <c r="A18" s="48" t="s">
        <v>160</v>
      </c>
      <c r="B18" s="19" t="s">
        <v>161</v>
      </c>
      <c r="C18" s="49">
        <v>0</v>
      </c>
      <c r="D18" s="49">
        <v>22332.06</v>
      </c>
      <c r="E18" s="49">
        <f t="shared" si="0"/>
        <v>-22332.06</v>
      </c>
    </row>
    <row r="19" spans="1:5" x14ac:dyDescent="0.25">
      <c r="A19" s="50">
        <v>154</v>
      </c>
      <c r="B19" s="51" t="s">
        <v>291</v>
      </c>
      <c r="C19" s="52">
        <f>SUM(C20)</f>
        <v>3675</v>
      </c>
      <c r="D19" s="52">
        <f>SUM(D20)</f>
        <v>1225</v>
      </c>
      <c r="E19" s="52">
        <f>C19-D19</f>
        <v>2450</v>
      </c>
    </row>
    <row r="20" spans="1:5" x14ac:dyDescent="0.25">
      <c r="A20" s="48">
        <v>15402</v>
      </c>
      <c r="B20" s="19" t="s">
        <v>369</v>
      </c>
      <c r="C20" s="49">
        <v>3675</v>
      </c>
      <c r="D20" s="49">
        <v>1225</v>
      </c>
      <c r="E20" s="49">
        <f>C20-D20</f>
        <v>2450</v>
      </c>
    </row>
    <row r="21" spans="1:5" x14ac:dyDescent="0.25">
      <c r="A21" s="50">
        <v>157</v>
      </c>
      <c r="B21" s="51" t="s">
        <v>302</v>
      </c>
      <c r="C21" s="52">
        <f>C22+C23</f>
        <v>62500</v>
      </c>
      <c r="D21" s="52">
        <f>D22+D23</f>
        <v>95862.9</v>
      </c>
      <c r="E21" s="52">
        <f t="shared" si="0"/>
        <v>-33362.899999999994</v>
      </c>
    </row>
    <row r="22" spans="1:5" x14ac:dyDescent="0.25">
      <c r="A22" s="48">
        <v>15703</v>
      </c>
      <c r="B22" s="19" t="s">
        <v>370</v>
      </c>
      <c r="C22" s="49">
        <v>4237</v>
      </c>
      <c r="D22" s="49">
        <v>4922.1400000000003</v>
      </c>
      <c r="E22" s="49">
        <f>C22-D22</f>
        <v>-685.14000000000033</v>
      </c>
    </row>
    <row r="23" spans="1:5" x14ac:dyDescent="0.25">
      <c r="A23" s="53">
        <v>15799</v>
      </c>
      <c r="B23" s="54" t="s">
        <v>229</v>
      </c>
      <c r="C23" s="55">
        <v>58263</v>
      </c>
      <c r="D23" s="55">
        <v>90940.76</v>
      </c>
      <c r="E23" s="55">
        <f t="shared" si="0"/>
        <v>-32677.759999999995</v>
      </c>
    </row>
    <row r="24" spans="1:5" x14ac:dyDescent="0.25">
      <c r="A24" s="45" t="s">
        <v>162</v>
      </c>
      <c r="B24" s="46" t="s">
        <v>163</v>
      </c>
      <c r="C24" s="47">
        <f>C25</f>
        <v>14749507.1</v>
      </c>
      <c r="D24" s="47">
        <f>D25</f>
        <v>9698071.0999999996</v>
      </c>
      <c r="E24" s="47">
        <f t="shared" si="0"/>
        <v>5051436</v>
      </c>
    </row>
    <row r="25" spans="1:5" x14ac:dyDescent="0.25">
      <c r="A25" s="50" t="s">
        <v>164</v>
      </c>
      <c r="B25" s="51" t="s">
        <v>165</v>
      </c>
      <c r="C25" s="52">
        <f>SUM(C26:C27)</f>
        <v>14749507.1</v>
      </c>
      <c r="D25" s="52">
        <f>SUM(D26:D27)</f>
        <v>9698071.0999999996</v>
      </c>
      <c r="E25" s="52">
        <f t="shared" si="0"/>
        <v>5051436</v>
      </c>
    </row>
    <row r="26" spans="1:5" x14ac:dyDescent="0.25">
      <c r="A26" s="48" t="s">
        <v>166</v>
      </c>
      <c r="B26" s="19" t="s">
        <v>167</v>
      </c>
      <c r="C26" s="49">
        <v>11598737.1</v>
      </c>
      <c r="D26" s="49">
        <v>7207755.0999999996</v>
      </c>
      <c r="E26" s="49">
        <f t="shared" si="0"/>
        <v>4390982</v>
      </c>
    </row>
    <row r="27" spans="1:5" x14ac:dyDescent="0.25">
      <c r="A27" s="48" t="s">
        <v>392</v>
      </c>
      <c r="B27" s="19" t="s">
        <v>324</v>
      </c>
      <c r="C27" s="49">
        <v>3150770</v>
      </c>
      <c r="D27" s="49">
        <v>2490316</v>
      </c>
      <c r="E27" s="49">
        <f t="shared" si="0"/>
        <v>660454</v>
      </c>
    </row>
    <row r="28" spans="1:5" x14ac:dyDescent="0.25">
      <c r="A28" s="50">
        <v>21</v>
      </c>
      <c r="B28" s="51" t="s">
        <v>404</v>
      </c>
      <c r="C28" s="49">
        <f>C29</f>
        <v>0</v>
      </c>
      <c r="D28" s="49">
        <f>D29</f>
        <v>2131.27</v>
      </c>
      <c r="E28" s="49">
        <f t="shared" si="0"/>
        <v>-2131.27</v>
      </c>
    </row>
    <row r="29" spans="1:5" x14ac:dyDescent="0.25">
      <c r="A29" s="50">
        <v>212</v>
      </c>
      <c r="B29" s="51" t="s">
        <v>226</v>
      </c>
      <c r="C29" s="49">
        <f>C30</f>
        <v>0</v>
      </c>
      <c r="D29" s="49">
        <f>D30</f>
        <v>2131.27</v>
      </c>
      <c r="E29" s="49">
        <f t="shared" si="0"/>
        <v>-2131.27</v>
      </c>
    </row>
    <row r="30" spans="1:5" x14ac:dyDescent="0.25">
      <c r="A30" s="48">
        <v>21201</v>
      </c>
      <c r="B30" s="19" t="s">
        <v>405</v>
      </c>
      <c r="C30" s="49">
        <v>0</v>
      </c>
      <c r="D30" s="49">
        <v>2131.27</v>
      </c>
      <c r="E30" s="49">
        <f t="shared" si="0"/>
        <v>-2131.27</v>
      </c>
    </row>
    <row r="31" spans="1:5" x14ac:dyDescent="0.25">
      <c r="A31" s="50">
        <v>22</v>
      </c>
      <c r="B31" s="51" t="s">
        <v>423</v>
      </c>
      <c r="C31" s="52">
        <f>C32</f>
        <v>0</v>
      </c>
      <c r="D31" s="52">
        <f>D32</f>
        <v>722096.98</v>
      </c>
      <c r="E31" s="52">
        <f>C31-D31</f>
        <v>-722096.98</v>
      </c>
    </row>
    <row r="32" spans="1:5" x14ac:dyDescent="0.25">
      <c r="A32" s="50">
        <v>222</v>
      </c>
      <c r="B32" s="51" t="s">
        <v>221</v>
      </c>
      <c r="C32" s="52">
        <f>C33</f>
        <v>0</v>
      </c>
      <c r="D32" s="52">
        <f>D33</f>
        <v>722096.98</v>
      </c>
      <c r="E32" s="52">
        <f>C32-D32</f>
        <v>-722096.98</v>
      </c>
    </row>
    <row r="33" spans="1:6" x14ac:dyDescent="0.25">
      <c r="A33" s="48">
        <v>22201</v>
      </c>
      <c r="B33" s="19" t="s">
        <v>221</v>
      </c>
      <c r="C33" s="49">
        <v>0</v>
      </c>
      <c r="D33" s="49">
        <v>722096.98</v>
      </c>
      <c r="E33" s="52">
        <f>C33-D33</f>
        <v>-722096.98</v>
      </c>
    </row>
    <row r="34" spans="1:6" x14ac:dyDescent="0.25">
      <c r="A34" s="50">
        <v>23</v>
      </c>
      <c r="B34" s="51" t="s">
        <v>325</v>
      </c>
      <c r="C34" s="52">
        <f>C37+C35</f>
        <v>665895.68000000005</v>
      </c>
      <c r="D34" s="52">
        <f>D37+D35</f>
        <v>1929268.06</v>
      </c>
      <c r="E34" s="52">
        <f>C34-D34</f>
        <v>-1263372.3799999999</v>
      </c>
    </row>
    <row r="35" spans="1:6" x14ac:dyDescent="0.25">
      <c r="A35" s="45">
        <v>231</v>
      </c>
      <c r="B35" s="46" t="s">
        <v>326</v>
      </c>
      <c r="C35" s="47">
        <f>SUM(C36)</f>
        <v>0</v>
      </c>
      <c r="D35" s="47">
        <f>D36</f>
        <v>1600000</v>
      </c>
      <c r="E35" s="47">
        <f>C35-D35</f>
        <v>-1600000</v>
      </c>
    </row>
    <row r="36" spans="1:6" x14ac:dyDescent="0.25">
      <c r="A36" s="48">
        <v>23105</v>
      </c>
      <c r="B36" s="19" t="s">
        <v>327</v>
      </c>
      <c r="C36" s="49">
        <v>0</v>
      </c>
      <c r="D36" s="49">
        <v>1600000</v>
      </c>
      <c r="E36" s="49">
        <f t="shared" ref="E36" si="1">C36-D36</f>
        <v>-1600000</v>
      </c>
    </row>
    <row r="37" spans="1:6" x14ac:dyDescent="0.25">
      <c r="A37" s="45">
        <v>232</v>
      </c>
      <c r="B37" s="46" t="s">
        <v>328</v>
      </c>
      <c r="C37" s="47">
        <f>SUM(C38:C39)</f>
        <v>665895.68000000005</v>
      </c>
      <c r="D37" s="47">
        <f>SUM(D38:D39)</f>
        <v>329268.06000000006</v>
      </c>
      <c r="E37" s="47">
        <f t="shared" si="0"/>
        <v>336627.62</v>
      </c>
      <c r="F37" s="56"/>
    </row>
    <row r="38" spans="1:6" x14ac:dyDescent="0.25">
      <c r="A38" s="53">
        <v>23207</v>
      </c>
      <c r="B38" s="95" t="s">
        <v>424</v>
      </c>
      <c r="C38" s="47">
        <v>0</v>
      </c>
      <c r="D38" s="47">
        <v>1713.53</v>
      </c>
      <c r="E38" s="47">
        <f>C38-D38</f>
        <v>-1713.53</v>
      </c>
      <c r="F38" s="56"/>
    </row>
    <row r="39" spans="1:6" x14ac:dyDescent="0.25">
      <c r="A39" s="48">
        <v>23210</v>
      </c>
      <c r="B39" s="19" t="s">
        <v>161</v>
      </c>
      <c r="C39" s="49">
        <v>665895.68000000005</v>
      </c>
      <c r="D39" s="49">
        <v>327554.53000000003</v>
      </c>
      <c r="E39" s="49">
        <f t="shared" si="0"/>
        <v>338341.15</v>
      </c>
    </row>
    <row r="40" spans="1:6" x14ac:dyDescent="0.25">
      <c r="A40" s="50">
        <v>32</v>
      </c>
      <c r="B40" s="51" t="s">
        <v>371</v>
      </c>
      <c r="C40" s="52">
        <f>C41</f>
        <v>66143.7</v>
      </c>
      <c r="D40" s="52">
        <f t="shared" ref="D40" si="2">D41</f>
        <v>0</v>
      </c>
      <c r="E40" s="52">
        <f>C40-D40</f>
        <v>66143.7</v>
      </c>
    </row>
    <row r="41" spans="1:6" x14ac:dyDescent="0.25">
      <c r="A41" s="50">
        <v>321</v>
      </c>
      <c r="B41" s="51" t="s">
        <v>372</v>
      </c>
      <c r="C41" s="49">
        <f>C42</f>
        <v>66143.7</v>
      </c>
      <c r="D41" s="49">
        <f>D42</f>
        <v>0</v>
      </c>
      <c r="E41" s="49">
        <f>C41-D41</f>
        <v>66143.7</v>
      </c>
    </row>
    <row r="42" spans="1:6" x14ac:dyDescent="0.25">
      <c r="A42" s="48">
        <v>32102</v>
      </c>
      <c r="B42" s="19" t="s">
        <v>373</v>
      </c>
      <c r="C42" s="49">
        <v>66143.7</v>
      </c>
      <c r="D42" s="49">
        <v>0</v>
      </c>
      <c r="E42" s="49">
        <f>C42-D42</f>
        <v>66143.7</v>
      </c>
    </row>
    <row r="43" spans="1:6" x14ac:dyDescent="0.25">
      <c r="A43" s="57"/>
      <c r="B43" s="58" t="s">
        <v>147</v>
      </c>
      <c r="C43" s="59">
        <f>C8+C13+C24+C34+C40</f>
        <v>16047963.469999999</v>
      </c>
      <c r="D43" s="59">
        <f>D8+D13+D24+D28+D31+D34+D40</f>
        <v>12775920.130000001</v>
      </c>
      <c r="E43" s="59">
        <f>E8+E13+E24+E28+E31+E34+E40</f>
        <v>3272043.34</v>
      </c>
    </row>
    <row r="44" spans="1:6" x14ac:dyDescent="0.25">
      <c r="B44" s="60" t="s">
        <v>148</v>
      </c>
      <c r="C44" s="47">
        <f t="shared" ref="C44:D45" si="3">C43</f>
        <v>16047963.469999999</v>
      </c>
      <c r="D44" s="47">
        <f t="shared" si="3"/>
        <v>12775920.130000001</v>
      </c>
      <c r="E44" s="61">
        <f t="shared" ref="E44:E45" si="4">C44-D44</f>
        <v>3272043.339999998</v>
      </c>
    </row>
    <row r="45" spans="1:6" x14ac:dyDescent="0.25">
      <c r="B45" s="60" t="s">
        <v>149</v>
      </c>
      <c r="C45" s="47">
        <f t="shared" si="3"/>
        <v>16047963.469999999</v>
      </c>
      <c r="D45" s="47">
        <f t="shared" si="3"/>
        <v>12775920.130000001</v>
      </c>
      <c r="E45" s="61">
        <f t="shared" si="4"/>
        <v>3272043.339999998</v>
      </c>
    </row>
    <row r="46" spans="1:6" x14ac:dyDescent="0.25">
      <c r="A46" s="62"/>
      <c r="B46" s="63"/>
      <c r="C46" s="64"/>
      <c r="D46" s="64"/>
      <c r="E46" s="64"/>
    </row>
    <row r="47" spans="1:6" x14ac:dyDescent="0.25">
      <c r="A47" s="62"/>
      <c r="B47" s="63"/>
      <c r="C47" s="64"/>
      <c r="D47" s="64"/>
      <c r="E47" s="64"/>
    </row>
    <row r="48" spans="1:6" x14ac:dyDescent="0.25">
      <c r="A48" s="62"/>
      <c r="B48" s="62"/>
      <c r="C48" s="62"/>
      <c r="D48" s="62"/>
      <c r="E48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4:D14 E13:E14 E12 E15:E18 E21 E37 E36 C35 E39 C24:E25 E23 E26 E27 C34:E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opLeftCell="A97" workbookViewId="0">
      <selection sqref="A1:D1"/>
    </sheetView>
  </sheetViews>
  <sheetFormatPr baseColWidth="10" defaultRowHeight="15" x14ac:dyDescent="0.25"/>
  <cols>
    <col min="1" max="1" width="76.28515625" style="1" bestFit="1" customWidth="1"/>
    <col min="2" max="2" width="23.42578125" style="1" bestFit="1" customWidth="1"/>
    <col min="3" max="3" width="2.140625" style="1" customWidth="1"/>
    <col min="4" max="4" width="22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7" t="s">
        <v>314</v>
      </c>
      <c r="B1" s="97"/>
      <c r="C1" s="97"/>
      <c r="D1" s="97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7" t="s">
        <v>336</v>
      </c>
      <c r="B2" s="97"/>
      <c r="C2" s="97"/>
      <c r="D2" s="97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7" t="s">
        <v>433</v>
      </c>
      <c r="B3" s="97"/>
      <c r="C3" s="97"/>
      <c r="D3" s="97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7" t="s">
        <v>315</v>
      </c>
      <c r="B4" s="97"/>
      <c r="C4" s="97"/>
      <c r="D4" s="97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278</v>
      </c>
      <c r="B7" s="3" t="s">
        <v>248</v>
      </c>
      <c r="C7" s="4"/>
      <c r="D7" s="3" t="s">
        <v>249</v>
      </c>
    </row>
    <row r="8" spans="1:11" x14ac:dyDescent="0.25">
      <c r="A8" s="2" t="s">
        <v>250</v>
      </c>
      <c r="B8" s="80"/>
      <c r="C8" s="80"/>
      <c r="D8" s="81">
        <f>B9+B22+B26+B28</f>
        <v>30014841.550000001</v>
      </c>
      <c r="E8" s="80"/>
    </row>
    <row r="9" spans="1:11" x14ac:dyDescent="0.25">
      <c r="A9" s="2" t="s">
        <v>251</v>
      </c>
      <c r="B9" s="81">
        <f>B10+B11+B20</f>
        <v>2272486.89</v>
      </c>
      <c r="C9" s="80"/>
      <c r="D9" s="80"/>
      <c r="E9" s="80"/>
    </row>
    <row r="10" spans="1:11" x14ac:dyDescent="0.25">
      <c r="A10" s="1" t="s">
        <v>252</v>
      </c>
      <c r="B10" s="80">
        <v>1296964.06</v>
      </c>
      <c r="C10" s="80"/>
      <c r="D10" s="80"/>
      <c r="E10" s="80"/>
    </row>
    <row r="11" spans="1:11" x14ac:dyDescent="0.25">
      <c r="A11" s="2" t="s">
        <v>253</v>
      </c>
      <c r="B11" s="81">
        <f>SUM(B12:B19)</f>
        <v>968169.91</v>
      </c>
      <c r="C11" s="80"/>
      <c r="D11" s="80"/>
      <c r="E11" s="80"/>
    </row>
    <row r="12" spans="1:11" x14ac:dyDescent="0.25">
      <c r="A12" s="1" t="s">
        <v>306</v>
      </c>
      <c r="B12" s="80">
        <v>415954.75</v>
      </c>
      <c r="C12" s="80"/>
      <c r="D12" s="80"/>
      <c r="E12" s="80"/>
    </row>
    <row r="13" spans="1:11" x14ac:dyDescent="0.25">
      <c r="A13" s="1" t="s">
        <v>307</v>
      </c>
      <c r="B13" s="80">
        <v>7387.33</v>
      </c>
      <c r="C13" s="80"/>
      <c r="D13" s="80"/>
      <c r="E13" s="80"/>
    </row>
    <row r="14" spans="1:11" x14ac:dyDescent="0.25">
      <c r="A14" s="1" t="s">
        <v>308</v>
      </c>
      <c r="B14" s="80">
        <v>1703.52</v>
      </c>
      <c r="C14" s="80"/>
      <c r="D14" s="80"/>
      <c r="E14" s="80"/>
    </row>
    <row r="15" spans="1:11" x14ac:dyDescent="0.25">
      <c r="A15" s="1" t="s">
        <v>309</v>
      </c>
      <c r="B15" s="80">
        <v>115963.5</v>
      </c>
      <c r="C15" s="80"/>
      <c r="D15" s="80"/>
      <c r="E15" s="80"/>
    </row>
    <row r="16" spans="1:11" x14ac:dyDescent="0.25">
      <c r="A16" s="1" t="s">
        <v>311</v>
      </c>
      <c r="B16" s="80">
        <v>2182.0700000000002</v>
      </c>
      <c r="C16" s="80"/>
      <c r="D16" s="80"/>
      <c r="E16" s="80"/>
    </row>
    <row r="17" spans="1:5" x14ac:dyDescent="0.25">
      <c r="A17" s="1" t="s">
        <v>310</v>
      </c>
      <c r="B17" s="80">
        <v>364297.67</v>
      </c>
      <c r="C17" s="80"/>
      <c r="D17" s="80"/>
      <c r="E17" s="80"/>
    </row>
    <row r="18" spans="1:5" x14ac:dyDescent="0.25">
      <c r="A18" s="1" t="s">
        <v>337</v>
      </c>
      <c r="B18" s="80">
        <v>4041.47</v>
      </c>
      <c r="C18" s="80"/>
      <c r="D18" s="80"/>
      <c r="E18" s="80"/>
    </row>
    <row r="19" spans="1:5" x14ac:dyDescent="0.25">
      <c r="A19" s="1" t="s">
        <v>338</v>
      </c>
      <c r="B19" s="80">
        <v>56639.6</v>
      </c>
      <c r="C19" s="80"/>
      <c r="D19" s="80"/>
      <c r="E19" s="80"/>
    </row>
    <row r="20" spans="1:5" x14ac:dyDescent="0.25">
      <c r="A20" s="2" t="s">
        <v>339</v>
      </c>
      <c r="B20" s="81">
        <f>B21</f>
        <v>7352.92</v>
      </c>
      <c r="C20" s="80"/>
      <c r="D20" s="80"/>
      <c r="E20" s="80"/>
    </row>
    <row r="21" spans="1:5" x14ac:dyDescent="0.25">
      <c r="A21" s="1" t="s">
        <v>339</v>
      </c>
      <c r="B21" s="80">
        <v>7352.92</v>
      </c>
      <c r="C21" s="80"/>
      <c r="D21" s="80"/>
      <c r="E21" s="80"/>
    </row>
    <row r="22" spans="1:5" x14ac:dyDescent="0.25">
      <c r="A22" s="2" t="s">
        <v>254</v>
      </c>
      <c r="B22" s="81">
        <f>SUM(B23:B25)</f>
        <v>1060122.0499999998</v>
      </c>
      <c r="C22" s="80"/>
      <c r="D22" s="80"/>
      <c r="E22" s="80"/>
    </row>
    <row r="23" spans="1:5" x14ac:dyDescent="0.25">
      <c r="A23" s="1" t="s">
        <v>189</v>
      </c>
      <c r="B23" s="80">
        <v>99291.09</v>
      </c>
      <c r="C23" s="80"/>
      <c r="D23" s="80"/>
      <c r="E23" s="80"/>
    </row>
    <row r="24" spans="1:5" x14ac:dyDescent="0.25">
      <c r="A24" s="1" t="s">
        <v>190</v>
      </c>
      <c r="B24" s="80">
        <v>960420.07</v>
      </c>
      <c r="C24" s="80"/>
      <c r="D24" s="80"/>
      <c r="E24" s="80"/>
    </row>
    <row r="25" spans="1:5" x14ac:dyDescent="0.25">
      <c r="A25" s="1" t="s">
        <v>340</v>
      </c>
      <c r="B25" s="80">
        <v>410.89</v>
      </c>
      <c r="C25" s="80"/>
      <c r="D25" s="80"/>
      <c r="E25" s="80"/>
    </row>
    <row r="26" spans="1:5" x14ac:dyDescent="0.25">
      <c r="A26" s="2" t="s">
        <v>378</v>
      </c>
      <c r="B26" s="81">
        <f>SUM(B27:B27)</f>
        <v>702865.44</v>
      </c>
      <c r="C26" s="80"/>
      <c r="D26" s="80"/>
      <c r="E26" s="80"/>
    </row>
    <row r="27" spans="1:5" x14ac:dyDescent="0.25">
      <c r="A27" s="1" t="s">
        <v>183</v>
      </c>
      <c r="B27" s="80">
        <v>702865.44</v>
      </c>
      <c r="C27" s="80"/>
      <c r="D27" s="80"/>
      <c r="E27" s="80"/>
    </row>
    <row r="28" spans="1:5" x14ac:dyDescent="0.25">
      <c r="A28" s="2" t="s">
        <v>379</v>
      </c>
      <c r="B28" s="81">
        <f>SUM(B29:B30)</f>
        <v>25979367.170000002</v>
      </c>
      <c r="C28" s="80"/>
      <c r="D28" s="80"/>
      <c r="E28" s="80"/>
    </row>
    <row r="29" spans="1:5" x14ac:dyDescent="0.25">
      <c r="A29" s="1" t="s">
        <v>380</v>
      </c>
      <c r="B29" s="80">
        <v>816421.23</v>
      </c>
      <c r="C29" s="80"/>
      <c r="D29" s="80"/>
      <c r="E29" s="80"/>
    </row>
    <row r="30" spans="1:5" x14ac:dyDescent="0.25">
      <c r="A30" s="1" t="s">
        <v>258</v>
      </c>
      <c r="B30" s="80">
        <v>25162945.940000001</v>
      </c>
      <c r="C30" s="80"/>
      <c r="D30" s="80"/>
      <c r="E30" s="80"/>
    </row>
    <row r="31" spans="1:5" x14ac:dyDescent="0.25">
      <c r="A31" s="2" t="s">
        <v>341</v>
      </c>
      <c r="C31" s="80"/>
      <c r="D31" s="81">
        <f>B32+B34+B36+B38+B40+B43</f>
        <v>75934451.379999995</v>
      </c>
      <c r="E31" s="80"/>
    </row>
    <row r="32" spans="1:5" x14ac:dyDescent="0.25">
      <c r="A32" s="2" t="s">
        <v>255</v>
      </c>
      <c r="B32" s="81">
        <f>B33</f>
        <v>3341199.04</v>
      </c>
      <c r="C32" s="80"/>
      <c r="D32" s="80"/>
      <c r="E32" s="80"/>
    </row>
    <row r="33" spans="1:8" x14ac:dyDescent="0.25">
      <c r="A33" s="1" t="s">
        <v>342</v>
      </c>
      <c r="B33" s="80">
        <v>3341199.04</v>
      </c>
      <c r="C33" s="80"/>
      <c r="D33" s="80"/>
      <c r="E33" s="80"/>
    </row>
    <row r="34" spans="1:8" x14ac:dyDescent="0.25">
      <c r="A34" s="2" t="s">
        <v>426</v>
      </c>
      <c r="B34" s="81">
        <f>B35</f>
        <v>0</v>
      </c>
      <c r="C34" s="80"/>
      <c r="D34" s="80"/>
      <c r="E34" s="80"/>
    </row>
    <row r="35" spans="1:8" x14ac:dyDescent="0.25">
      <c r="A35" s="1" t="s">
        <v>427</v>
      </c>
      <c r="B35" s="80">
        <v>0</v>
      </c>
      <c r="C35" s="80"/>
      <c r="D35" s="80"/>
      <c r="E35" s="80"/>
    </row>
    <row r="36" spans="1:8" x14ac:dyDescent="0.25">
      <c r="A36" s="2" t="s">
        <v>279</v>
      </c>
      <c r="B36" s="81">
        <f>B37</f>
        <v>72454749.709999993</v>
      </c>
      <c r="C36" s="80"/>
      <c r="D36" s="80"/>
      <c r="E36" s="80"/>
    </row>
    <row r="37" spans="1:8" x14ac:dyDescent="0.25">
      <c r="A37" s="1" t="s">
        <v>427</v>
      </c>
      <c r="B37" s="80">
        <v>72454749.709999993</v>
      </c>
      <c r="C37" s="80"/>
      <c r="D37" s="80"/>
      <c r="E37" s="80"/>
    </row>
    <row r="38" spans="1:8" x14ac:dyDescent="0.25">
      <c r="A38" s="2" t="s">
        <v>256</v>
      </c>
      <c r="B38" s="81">
        <f>SUM(B39:B39)</f>
        <v>12104.82</v>
      </c>
      <c r="C38" s="80"/>
      <c r="D38" s="80"/>
      <c r="E38" s="80"/>
    </row>
    <row r="39" spans="1:8" x14ac:dyDescent="0.25">
      <c r="A39" s="1" t="s">
        <v>257</v>
      </c>
      <c r="B39" s="80">
        <v>12104.82</v>
      </c>
      <c r="C39" s="80"/>
      <c r="D39" s="80"/>
      <c r="E39" s="80"/>
    </row>
    <row r="40" spans="1:8" x14ac:dyDescent="0.25">
      <c r="A40" s="2" t="s">
        <v>276</v>
      </c>
      <c r="B40" s="81">
        <f>SUM(B41:B42)</f>
        <v>114445.72999999998</v>
      </c>
      <c r="C40" s="80"/>
      <c r="D40" s="80"/>
      <c r="E40" s="80"/>
    </row>
    <row r="41" spans="1:8" x14ac:dyDescent="0.25">
      <c r="A41" s="1" t="s">
        <v>284</v>
      </c>
      <c r="B41" s="80">
        <v>460553.48</v>
      </c>
      <c r="C41" s="80"/>
      <c r="D41" s="80"/>
      <c r="E41" s="80"/>
    </row>
    <row r="42" spans="1:8" x14ac:dyDescent="0.25">
      <c r="A42" s="1" t="s">
        <v>259</v>
      </c>
      <c r="B42" s="80">
        <v>-346107.75</v>
      </c>
      <c r="C42" s="80"/>
      <c r="D42" s="80"/>
      <c r="E42" s="80"/>
    </row>
    <row r="43" spans="1:8" x14ac:dyDescent="0.25">
      <c r="A43" s="2" t="s">
        <v>397</v>
      </c>
      <c r="B43" s="81">
        <f>SUM(B44:B45)</f>
        <v>11952.079999999998</v>
      </c>
      <c r="C43" s="80"/>
      <c r="D43" s="80"/>
      <c r="E43" s="80"/>
    </row>
    <row r="44" spans="1:8" x14ac:dyDescent="0.25">
      <c r="A44" s="1" t="s">
        <v>398</v>
      </c>
      <c r="B44" s="80">
        <v>43905.42</v>
      </c>
      <c r="C44" s="80"/>
      <c r="D44" s="80"/>
      <c r="E44" s="80"/>
    </row>
    <row r="45" spans="1:8" x14ac:dyDescent="0.25">
      <c r="A45" s="1" t="s">
        <v>259</v>
      </c>
      <c r="B45" s="80">
        <v>-31953.34</v>
      </c>
      <c r="C45" s="80"/>
      <c r="D45" s="80"/>
      <c r="E45" s="80"/>
    </row>
    <row r="46" spans="1:8" x14ac:dyDescent="0.25">
      <c r="A46" s="2" t="s">
        <v>260</v>
      </c>
      <c r="B46" s="80"/>
      <c r="C46" s="80"/>
      <c r="D46" s="81">
        <f>B47+B55</f>
        <v>31340689.559999999</v>
      </c>
      <c r="E46" s="80"/>
      <c r="H46" s="40"/>
    </row>
    <row r="47" spans="1:8" x14ac:dyDescent="0.25">
      <c r="A47" s="2" t="s">
        <v>261</v>
      </c>
      <c r="B47" s="81">
        <f>SUM(B48:B54)</f>
        <v>175004.75</v>
      </c>
      <c r="C47" s="80"/>
      <c r="D47" s="80"/>
      <c r="E47" s="80"/>
    </row>
    <row r="48" spans="1:8" x14ac:dyDescent="0.25">
      <c r="A48" s="1" t="s">
        <v>262</v>
      </c>
      <c r="B48" s="80">
        <v>695.9</v>
      </c>
      <c r="C48" s="80"/>
      <c r="D48" s="80"/>
      <c r="E48" s="80"/>
    </row>
    <row r="49" spans="1:5" x14ac:dyDescent="0.25">
      <c r="A49" s="1" t="s">
        <v>263</v>
      </c>
      <c r="B49" s="80">
        <v>11351.63</v>
      </c>
      <c r="C49" s="80"/>
      <c r="D49" s="80"/>
      <c r="E49" s="80"/>
    </row>
    <row r="50" spans="1:5" x14ac:dyDescent="0.25">
      <c r="A50" s="1" t="s">
        <v>51</v>
      </c>
      <c r="B50" s="80">
        <v>10467.91</v>
      </c>
      <c r="C50" s="80"/>
      <c r="D50" s="80"/>
      <c r="E50" s="80"/>
    </row>
    <row r="51" spans="1:5" x14ac:dyDescent="0.25">
      <c r="A51" s="1" t="s">
        <v>343</v>
      </c>
      <c r="B51" s="80">
        <v>37956.39</v>
      </c>
      <c r="C51" s="80"/>
      <c r="D51" s="80"/>
      <c r="E51" s="80"/>
    </row>
    <row r="52" spans="1:5" x14ac:dyDescent="0.25">
      <c r="A52" s="1" t="s">
        <v>205</v>
      </c>
      <c r="B52" s="80">
        <v>797.36</v>
      </c>
      <c r="C52" s="80"/>
      <c r="D52" s="82"/>
      <c r="E52" s="80"/>
    </row>
    <row r="53" spans="1:5" x14ac:dyDescent="0.25">
      <c r="A53" s="1" t="s">
        <v>264</v>
      </c>
      <c r="B53" s="80">
        <v>59653.04</v>
      </c>
      <c r="C53" s="80"/>
      <c r="D53" s="80"/>
      <c r="E53" s="80"/>
    </row>
    <row r="54" spans="1:5" x14ac:dyDescent="0.25">
      <c r="A54" s="1" t="s">
        <v>70</v>
      </c>
      <c r="B54" s="80">
        <v>54082.52</v>
      </c>
      <c r="C54" s="80"/>
      <c r="D54" s="80"/>
      <c r="E54" s="80"/>
    </row>
    <row r="55" spans="1:5" x14ac:dyDescent="0.25">
      <c r="A55" s="2" t="s">
        <v>381</v>
      </c>
      <c r="B55" s="81">
        <f>B56</f>
        <v>31165684.809999999</v>
      </c>
      <c r="C55" s="80"/>
      <c r="D55" s="80"/>
      <c r="E55" s="80"/>
    </row>
    <row r="56" spans="1:5" x14ac:dyDescent="0.25">
      <c r="A56" s="1" t="s">
        <v>267</v>
      </c>
      <c r="B56" s="80">
        <v>31165684.809999999</v>
      </c>
      <c r="C56" s="80"/>
      <c r="D56" s="80"/>
      <c r="E56" s="80"/>
    </row>
    <row r="57" spans="1:5" x14ac:dyDescent="0.25">
      <c r="A57" s="2" t="s">
        <v>265</v>
      </c>
      <c r="B57" s="80"/>
      <c r="C57" s="80"/>
      <c r="D57" s="81">
        <f>SUM(B58)</f>
        <v>2248871.6999999993</v>
      </c>
      <c r="E57" s="80"/>
    </row>
    <row r="58" spans="1:5" x14ac:dyDescent="0.25">
      <c r="A58" s="2" t="s">
        <v>266</v>
      </c>
      <c r="B58" s="81">
        <f>SUM(B59:B68)</f>
        <v>2248871.6999999993</v>
      </c>
      <c r="C58" s="80"/>
      <c r="D58" s="80"/>
      <c r="E58" s="80"/>
    </row>
    <row r="59" spans="1:5" x14ac:dyDescent="0.25">
      <c r="A59" s="1" t="s">
        <v>267</v>
      </c>
      <c r="B59" s="80">
        <v>758726.5</v>
      </c>
      <c r="C59" s="80"/>
      <c r="D59" s="80"/>
      <c r="E59" s="80"/>
    </row>
    <row r="60" spans="1:5" x14ac:dyDescent="0.25">
      <c r="A60" s="1" t="s">
        <v>292</v>
      </c>
      <c r="B60" s="80">
        <v>14768.34</v>
      </c>
      <c r="C60" s="80"/>
      <c r="D60" s="80"/>
      <c r="E60" s="80"/>
    </row>
    <row r="61" spans="1:5" x14ac:dyDescent="0.25">
      <c r="A61" s="1" t="s">
        <v>368</v>
      </c>
      <c r="B61" s="80">
        <v>180256.34</v>
      </c>
      <c r="C61" s="80"/>
      <c r="D61" s="80"/>
      <c r="E61" s="80"/>
    </row>
    <row r="62" spans="1:5" x14ac:dyDescent="0.25">
      <c r="A62" s="1" t="s">
        <v>344</v>
      </c>
      <c r="B62" s="80">
        <v>82442.09</v>
      </c>
      <c r="C62" s="80"/>
      <c r="D62" s="80"/>
      <c r="E62" s="80"/>
    </row>
    <row r="63" spans="1:5" x14ac:dyDescent="0.25">
      <c r="A63" s="1" t="s">
        <v>345</v>
      </c>
      <c r="B63" s="80">
        <v>552472.03</v>
      </c>
      <c r="C63" s="80"/>
      <c r="D63" s="80"/>
      <c r="E63" s="80"/>
    </row>
    <row r="64" spans="1:5" x14ac:dyDescent="0.25">
      <c r="A64" s="1" t="s">
        <v>335</v>
      </c>
      <c r="B64" s="80">
        <v>9983.81</v>
      </c>
      <c r="C64" s="80"/>
      <c r="D64" s="80"/>
      <c r="E64" s="80"/>
    </row>
    <row r="65" spans="1:5" x14ac:dyDescent="0.25">
      <c r="A65" s="1" t="s">
        <v>346</v>
      </c>
      <c r="B65" s="80">
        <v>2305170.58</v>
      </c>
      <c r="C65" s="80"/>
      <c r="D65" s="80"/>
      <c r="E65" s="80"/>
    </row>
    <row r="66" spans="1:5" x14ac:dyDescent="0.25">
      <c r="A66" s="1" t="s">
        <v>211</v>
      </c>
      <c r="B66" s="80">
        <v>1149965.75</v>
      </c>
      <c r="C66" s="80"/>
      <c r="D66" s="80"/>
      <c r="E66" s="80"/>
    </row>
    <row r="67" spans="1:5" x14ac:dyDescent="0.25">
      <c r="A67" s="1" t="s">
        <v>213</v>
      </c>
      <c r="B67" s="80">
        <v>500</v>
      </c>
      <c r="C67" s="80"/>
      <c r="D67" s="80"/>
      <c r="E67" s="80"/>
    </row>
    <row r="68" spans="1:5" x14ac:dyDescent="0.25">
      <c r="A68" s="1" t="s">
        <v>347</v>
      </c>
      <c r="B68" s="80">
        <v>-2805413.74</v>
      </c>
      <c r="C68" s="80"/>
      <c r="D68" s="80"/>
      <c r="E68" s="80"/>
    </row>
    <row r="69" spans="1:5" x14ac:dyDescent="0.25">
      <c r="A69" s="2" t="s">
        <v>268</v>
      </c>
      <c r="B69" s="80"/>
      <c r="C69" s="80"/>
      <c r="D69" s="83">
        <f>D8+D31+D46+D57</f>
        <v>139538854.18999997</v>
      </c>
      <c r="E69" s="80"/>
    </row>
    <row r="70" spans="1:5" x14ac:dyDescent="0.25">
      <c r="A70" s="2"/>
      <c r="B70" s="80"/>
      <c r="C70" s="80"/>
      <c r="D70" s="83"/>
      <c r="E70" s="80"/>
    </row>
    <row r="71" spans="1:5" s="25" customFormat="1" ht="14.25" x14ac:dyDescent="0.2">
      <c r="A71" s="97" t="s">
        <v>314</v>
      </c>
      <c r="B71" s="97"/>
      <c r="C71" s="97"/>
      <c r="D71" s="97"/>
      <c r="E71" s="86"/>
    </row>
    <row r="72" spans="1:5" s="25" customFormat="1" ht="14.25" x14ac:dyDescent="0.2">
      <c r="A72" s="97" t="s">
        <v>336</v>
      </c>
      <c r="B72" s="97"/>
      <c r="C72" s="97"/>
      <c r="D72" s="97"/>
      <c r="E72" s="86"/>
    </row>
    <row r="73" spans="1:5" s="25" customFormat="1" ht="14.25" x14ac:dyDescent="0.2">
      <c r="A73" s="97" t="s">
        <v>433</v>
      </c>
      <c r="B73" s="97"/>
      <c r="C73" s="97"/>
      <c r="D73" s="97"/>
      <c r="E73" s="86"/>
    </row>
    <row r="74" spans="1:5" s="25" customFormat="1" ht="14.25" x14ac:dyDescent="0.2">
      <c r="A74" s="97" t="s">
        <v>315</v>
      </c>
      <c r="B74" s="97"/>
      <c r="C74" s="97"/>
      <c r="D74" s="97"/>
      <c r="E74" s="86"/>
    </row>
    <row r="75" spans="1:5" s="25" customFormat="1" ht="14.25" x14ac:dyDescent="0.2">
      <c r="A75" s="26" t="s">
        <v>143</v>
      </c>
      <c r="B75" s="26"/>
      <c r="C75" s="26"/>
      <c r="E75" s="86"/>
    </row>
    <row r="76" spans="1:5" s="54" customFormat="1" ht="15" customHeight="1" x14ac:dyDescent="0.25"/>
    <row r="77" spans="1:5" x14ac:dyDescent="0.25">
      <c r="A77" s="3" t="s">
        <v>294</v>
      </c>
      <c r="B77" s="84" t="s">
        <v>248</v>
      </c>
      <c r="C77" s="83"/>
      <c r="D77" s="84" t="s">
        <v>249</v>
      </c>
    </row>
    <row r="78" spans="1:5" x14ac:dyDescent="0.25">
      <c r="A78" s="2" t="s">
        <v>269</v>
      </c>
      <c r="B78" s="80"/>
      <c r="C78" s="80"/>
      <c r="D78" s="81">
        <f>B79+B82</f>
        <v>1790419.3199999998</v>
      </c>
    </row>
    <row r="79" spans="1:5" x14ac:dyDescent="0.25">
      <c r="A79" s="2" t="s">
        <v>348</v>
      </c>
      <c r="B79" s="81">
        <f>SUM(B80:B81)</f>
        <v>961780.89</v>
      </c>
      <c r="C79" s="80"/>
      <c r="D79" s="80"/>
    </row>
    <row r="80" spans="1:5" x14ac:dyDescent="0.25">
      <c r="A80" s="1" t="s">
        <v>318</v>
      </c>
      <c r="B80" s="80">
        <v>961698.8</v>
      </c>
      <c r="C80" s="80"/>
      <c r="D80" s="80"/>
    </row>
    <row r="81" spans="1:4" x14ac:dyDescent="0.25">
      <c r="A81" s="1" t="s">
        <v>191</v>
      </c>
      <c r="B81" s="80">
        <v>82.09</v>
      </c>
      <c r="C81" s="80"/>
      <c r="D81" s="80"/>
    </row>
    <row r="82" spans="1:4" x14ac:dyDescent="0.25">
      <c r="A82" s="2" t="s">
        <v>382</v>
      </c>
      <c r="B82" s="81">
        <f>SUM(B83:B87)</f>
        <v>828638.42999999993</v>
      </c>
      <c r="C82" s="80"/>
      <c r="D82" s="80"/>
    </row>
    <row r="83" spans="1:4" x14ac:dyDescent="0.25">
      <c r="A83" s="1" t="s">
        <v>185</v>
      </c>
      <c r="B83" s="80">
        <v>114954.58</v>
      </c>
      <c r="C83" s="80"/>
      <c r="D83" s="80"/>
    </row>
    <row r="84" spans="1:4" x14ac:dyDescent="0.25">
      <c r="A84" s="1" t="s">
        <v>383</v>
      </c>
      <c r="B84" s="80">
        <v>280552.12</v>
      </c>
      <c r="C84" s="80"/>
      <c r="D84" s="80"/>
    </row>
    <row r="85" spans="1:4" x14ac:dyDescent="0.25">
      <c r="A85" s="1" t="s">
        <v>384</v>
      </c>
      <c r="B85" s="80">
        <v>3929.73</v>
      </c>
      <c r="C85" s="80"/>
      <c r="D85" s="80"/>
    </row>
    <row r="86" spans="1:4" x14ac:dyDescent="0.25">
      <c r="A86" s="1" t="s">
        <v>186</v>
      </c>
      <c r="B86" s="80">
        <v>875</v>
      </c>
      <c r="C86" s="80"/>
      <c r="D86" s="80"/>
    </row>
    <row r="87" spans="1:4" x14ac:dyDescent="0.25">
      <c r="A87" s="1" t="s">
        <v>385</v>
      </c>
      <c r="B87" s="80">
        <v>428327</v>
      </c>
      <c r="C87" s="80"/>
      <c r="D87" s="80"/>
    </row>
    <row r="88" spans="1:4" x14ac:dyDescent="0.25">
      <c r="A88" s="2" t="s">
        <v>280</v>
      </c>
      <c r="B88" s="80"/>
      <c r="C88" s="80"/>
      <c r="D88" s="81">
        <f>B89+B91+B94+B96</f>
        <v>246715172.72</v>
      </c>
    </row>
    <row r="89" spans="1:4" x14ac:dyDescent="0.25">
      <c r="A89" s="2" t="s">
        <v>270</v>
      </c>
      <c r="B89" s="81">
        <f>SUM(B90:B90)</f>
        <v>114188278.08</v>
      </c>
      <c r="C89" s="80"/>
      <c r="D89" s="80"/>
    </row>
    <row r="90" spans="1:4" x14ac:dyDescent="0.25">
      <c r="A90" s="1" t="s">
        <v>349</v>
      </c>
      <c r="B90" s="80">
        <v>114188278.08</v>
      </c>
      <c r="C90" s="80"/>
      <c r="D90" s="80"/>
    </row>
    <row r="91" spans="1:4" x14ac:dyDescent="0.25">
      <c r="A91" s="2" t="s">
        <v>304</v>
      </c>
      <c r="B91" s="81">
        <f>SUM(B92:B93)</f>
        <v>78201649.11999999</v>
      </c>
      <c r="C91" s="80"/>
      <c r="D91" s="80"/>
    </row>
    <row r="92" spans="1:4" x14ac:dyDescent="0.25">
      <c r="A92" s="1" t="s">
        <v>305</v>
      </c>
      <c r="B92" s="80">
        <v>4244999.16</v>
      </c>
      <c r="C92" s="80"/>
      <c r="D92" s="80"/>
    </row>
    <row r="93" spans="1:4" x14ac:dyDescent="0.25">
      <c r="A93" s="1" t="s">
        <v>350</v>
      </c>
      <c r="B93" s="80">
        <v>73956649.959999993</v>
      </c>
      <c r="C93" s="80"/>
      <c r="D93" s="80"/>
    </row>
    <row r="94" spans="1:4" x14ac:dyDescent="0.25">
      <c r="A94" s="2" t="s">
        <v>386</v>
      </c>
      <c r="B94" s="81">
        <f>B95</f>
        <v>54040445.899999999</v>
      </c>
      <c r="C94" s="80"/>
      <c r="D94" s="80"/>
    </row>
    <row r="95" spans="1:4" x14ac:dyDescent="0.25">
      <c r="A95" s="1" t="s">
        <v>387</v>
      </c>
      <c r="B95" s="80">
        <v>54040445.899999999</v>
      </c>
      <c r="C95" s="80"/>
      <c r="D95" s="80"/>
    </row>
    <row r="96" spans="1:4" x14ac:dyDescent="0.25">
      <c r="A96" s="2" t="s">
        <v>388</v>
      </c>
      <c r="B96" s="81">
        <f>SUM(B97:B98)</f>
        <v>284799.62</v>
      </c>
      <c r="C96" s="80"/>
      <c r="D96" s="80"/>
    </row>
    <row r="97" spans="1:7" x14ac:dyDescent="0.25">
      <c r="A97" s="1" t="s">
        <v>305</v>
      </c>
      <c r="B97" s="80">
        <v>282052.01</v>
      </c>
      <c r="C97" s="80"/>
      <c r="D97" s="80"/>
    </row>
    <row r="98" spans="1:7" x14ac:dyDescent="0.25">
      <c r="A98" s="1" t="s">
        <v>350</v>
      </c>
      <c r="B98" s="80">
        <v>2747.61</v>
      </c>
      <c r="C98" s="80"/>
      <c r="D98" s="80"/>
    </row>
    <row r="99" spans="1:7" x14ac:dyDescent="0.25">
      <c r="A99" s="2" t="s">
        <v>271</v>
      </c>
      <c r="B99" s="80"/>
      <c r="C99" s="80"/>
      <c r="D99" s="81">
        <f>B100+B104</f>
        <v>-80249397.86999999</v>
      </c>
    </row>
    <row r="100" spans="1:7" x14ac:dyDescent="0.25">
      <c r="A100" s="2" t="s">
        <v>272</v>
      </c>
      <c r="B100" s="81">
        <f>SUM(B101:B103)</f>
        <v>-79839568.289999992</v>
      </c>
      <c r="C100" s="80"/>
    </row>
    <row r="101" spans="1:7" x14ac:dyDescent="0.25">
      <c r="A101" s="1" t="s">
        <v>273</v>
      </c>
      <c r="B101" s="80">
        <v>21052789.75</v>
      </c>
      <c r="C101" s="80"/>
      <c r="D101" s="80"/>
    </row>
    <row r="102" spans="1:7" x14ac:dyDescent="0.25">
      <c r="A102" s="1" t="s">
        <v>274</v>
      </c>
      <c r="B102" s="80">
        <v>587443.96</v>
      </c>
      <c r="C102" s="80"/>
      <c r="D102" s="80"/>
    </row>
    <row r="103" spans="1:7" x14ac:dyDescent="0.25">
      <c r="A103" s="1" t="s">
        <v>295</v>
      </c>
      <c r="B103" s="80">
        <v>-101479802</v>
      </c>
      <c r="C103" s="80"/>
      <c r="D103" s="80"/>
    </row>
    <row r="104" spans="1:7" x14ac:dyDescent="0.25">
      <c r="A104" s="2" t="s">
        <v>281</v>
      </c>
      <c r="B104" s="81">
        <f>B105+B106</f>
        <v>-409829.58</v>
      </c>
      <c r="C104" s="80"/>
      <c r="D104" s="80"/>
    </row>
    <row r="105" spans="1:7" x14ac:dyDescent="0.25">
      <c r="A105" s="1" t="s">
        <v>296</v>
      </c>
      <c r="B105" s="80">
        <v>-409049.26</v>
      </c>
      <c r="C105" s="80"/>
      <c r="D105" s="80"/>
    </row>
    <row r="106" spans="1:7" x14ac:dyDescent="0.25">
      <c r="A106" s="1" t="s">
        <v>282</v>
      </c>
      <c r="B106" s="80">
        <v>-780.32</v>
      </c>
      <c r="C106" s="80"/>
      <c r="D106" s="80"/>
    </row>
    <row r="107" spans="1:7" x14ac:dyDescent="0.25">
      <c r="A107" s="2" t="s">
        <v>275</v>
      </c>
      <c r="B107" s="81">
        <f>D69-D78-D88-D99</f>
        <v>-28717339.980000034</v>
      </c>
      <c r="C107" s="80"/>
      <c r="D107" s="81">
        <f>B107</f>
        <v>-28717339.980000034</v>
      </c>
    </row>
    <row r="108" spans="1:7" x14ac:dyDescent="0.25">
      <c r="A108" s="2" t="s">
        <v>277</v>
      </c>
      <c r="B108" s="80"/>
      <c r="C108" s="80"/>
      <c r="D108" s="81">
        <f>D78+D88+D99+D107</f>
        <v>139538854.19</v>
      </c>
      <c r="G108" s="40"/>
    </row>
    <row r="109" spans="1:7" x14ac:dyDescent="0.25">
      <c r="B109" s="80"/>
      <c r="C109" s="80"/>
      <c r="D109" s="80"/>
    </row>
    <row r="110" spans="1:7" x14ac:dyDescent="0.25">
      <c r="B110" s="80"/>
      <c r="C110" s="80"/>
      <c r="D110" s="80"/>
    </row>
  </sheetData>
  <mergeCells count="8">
    <mergeCell ref="A71:D71"/>
    <mergeCell ref="A72:D72"/>
    <mergeCell ref="A73:D73"/>
    <mergeCell ref="A74:D74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A21" sqref="A21"/>
    </sheetView>
  </sheetViews>
  <sheetFormatPr baseColWidth="10" defaultRowHeight="15" x14ac:dyDescent="0.25"/>
  <cols>
    <col min="1" max="1" width="85.5703125" style="1" bestFit="1" customWidth="1"/>
    <col min="2" max="2" width="7.5703125" style="1" customWidth="1"/>
    <col min="3" max="3" width="22.140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65.7109375" style="1" bestFit="1" customWidth="1"/>
    <col min="8" max="8" width="9" style="1" customWidth="1"/>
    <col min="9" max="9" width="22.14062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7" t="s">
        <v>314</v>
      </c>
      <c r="B1" s="97"/>
      <c r="C1" s="97"/>
      <c r="D1" s="97"/>
      <c r="E1" s="97"/>
      <c r="F1" s="97"/>
      <c r="G1" s="97"/>
      <c r="H1" s="97"/>
      <c r="I1" s="97"/>
      <c r="J1" s="97"/>
    </row>
    <row r="2" spans="1:11" s="25" customFormat="1" ht="14.25" x14ac:dyDescent="0.2">
      <c r="A2" s="97" t="s">
        <v>411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s="25" customFormat="1" ht="14.25" x14ac:dyDescent="0.2">
      <c r="A3" s="97" t="s">
        <v>434</v>
      </c>
      <c r="B3" s="97"/>
      <c r="C3" s="97"/>
      <c r="D3" s="97"/>
      <c r="E3" s="97"/>
      <c r="F3" s="97"/>
      <c r="G3" s="97"/>
      <c r="H3" s="97"/>
      <c r="I3" s="97"/>
      <c r="J3" s="97"/>
    </row>
    <row r="4" spans="1:11" s="25" customFormat="1" ht="14.25" x14ac:dyDescent="0.2">
      <c r="A4" s="97" t="s">
        <v>315</v>
      </c>
      <c r="B4" s="97"/>
      <c r="C4" s="97"/>
      <c r="D4" s="97"/>
      <c r="E4" s="97"/>
      <c r="F4" s="97"/>
      <c r="G4" s="97"/>
      <c r="H4" s="97"/>
      <c r="I4" s="97"/>
      <c r="J4" s="97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194</v>
      </c>
      <c r="B7" s="2"/>
      <c r="C7" s="3" t="s">
        <v>170</v>
      </c>
      <c r="D7" s="2"/>
      <c r="E7" s="3" t="s">
        <v>171</v>
      </c>
      <c r="F7" s="2"/>
      <c r="G7" s="3" t="s">
        <v>246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195</v>
      </c>
      <c r="C8" s="81">
        <f>SUM(C9:C15)</f>
        <v>55270061</v>
      </c>
      <c r="E8" s="87">
        <v>0</v>
      </c>
      <c r="G8" s="2" t="s">
        <v>214</v>
      </c>
      <c r="I8" s="81">
        <f>SUM(I9:I11)</f>
        <v>44349071.009999998</v>
      </c>
      <c r="K8" s="88">
        <v>0</v>
      </c>
    </row>
    <row r="9" spans="1:11" x14ac:dyDescent="0.25">
      <c r="A9" s="1" t="s">
        <v>196</v>
      </c>
      <c r="C9" s="80">
        <v>1801081.75</v>
      </c>
      <c r="E9" s="87">
        <v>0</v>
      </c>
      <c r="G9" s="1" t="s">
        <v>215</v>
      </c>
      <c r="I9" s="80">
        <v>14198770.32</v>
      </c>
      <c r="K9" s="87">
        <v>0</v>
      </c>
    </row>
    <row r="10" spans="1:11" x14ac:dyDescent="0.25">
      <c r="A10" s="1" t="s">
        <v>197</v>
      </c>
      <c r="C10" s="80">
        <v>41946852.600000001</v>
      </c>
      <c r="E10" s="87">
        <v>0</v>
      </c>
      <c r="G10" s="1" t="s">
        <v>216</v>
      </c>
      <c r="I10" s="80">
        <v>30122902.789999999</v>
      </c>
      <c r="K10" s="87">
        <v>0</v>
      </c>
    </row>
    <row r="11" spans="1:11" x14ac:dyDescent="0.25">
      <c r="A11" s="1" t="s">
        <v>198</v>
      </c>
      <c r="C11" s="80">
        <v>2723175.9</v>
      </c>
      <c r="E11" s="87">
        <v>0</v>
      </c>
      <c r="G11" s="1" t="s">
        <v>291</v>
      </c>
      <c r="I11" s="80">
        <v>27397.9</v>
      </c>
      <c r="K11" s="87">
        <v>0</v>
      </c>
    </row>
    <row r="12" spans="1:11" x14ac:dyDescent="0.25">
      <c r="A12" s="1" t="s">
        <v>199</v>
      </c>
      <c r="C12" s="80">
        <v>2956302.84</v>
      </c>
      <c r="E12" s="87">
        <v>0</v>
      </c>
      <c r="G12" s="2" t="s">
        <v>217</v>
      </c>
      <c r="I12" s="81">
        <f>SUM(I13:I15)</f>
        <v>48468654</v>
      </c>
      <c r="K12" s="88">
        <v>0</v>
      </c>
    </row>
    <row r="13" spans="1:11" x14ac:dyDescent="0.25">
      <c r="A13" s="1" t="s">
        <v>200</v>
      </c>
      <c r="C13" s="80">
        <v>2337139.64</v>
      </c>
      <c r="E13" s="87">
        <v>0</v>
      </c>
      <c r="G13" s="1" t="s">
        <v>298</v>
      </c>
      <c r="I13" s="80">
        <v>0</v>
      </c>
      <c r="K13" s="88"/>
    </row>
    <row r="14" spans="1:11" x14ac:dyDescent="0.25">
      <c r="A14" s="1" t="s">
        <v>35</v>
      </c>
      <c r="C14" s="80">
        <v>2724922.8</v>
      </c>
      <c r="E14" s="87">
        <v>0</v>
      </c>
      <c r="G14" s="1" t="s">
        <v>218</v>
      </c>
      <c r="I14" s="80">
        <v>44390897.829999998</v>
      </c>
      <c r="K14" s="87">
        <v>0</v>
      </c>
    </row>
    <row r="15" spans="1:11" x14ac:dyDescent="0.25">
      <c r="A15" s="1" t="s">
        <v>201</v>
      </c>
      <c r="C15" s="80">
        <v>780585.47</v>
      </c>
      <c r="E15" s="87">
        <v>0</v>
      </c>
      <c r="G15" s="1" t="s">
        <v>219</v>
      </c>
      <c r="I15" s="80">
        <v>4077756.17</v>
      </c>
      <c r="K15" s="87">
        <v>0</v>
      </c>
    </row>
    <row r="16" spans="1:11" x14ac:dyDescent="0.25">
      <c r="A16" s="2" t="s">
        <v>202</v>
      </c>
      <c r="B16" s="2"/>
      <c r="C16" s="81">
        <f>SUM(C17:C31)</f>
        <v>12703786.729999999</v>
      </c>
      <c r="D16" s="2"/>
      <c r="E16" s="88">
        <v>0</v>
      </c>
      <c r="G16" s="2" t="s">
        <v>220</v>
      </c>
      <c r="I16" s="81">
        <f>SUM(I17:I18)</f>
        <v>133411892.92</v>
      </c>
      <c r="K16" s="87">
        <v>0</v>
      </c>
    </row>
    <row r="17" spans="1:11" x14ac:dyDescent="0.25">
      <c r="A17" s="1" t="s">
        <v>203</v>
      </c>
      <c r="C17" s="80">
        <v>451030.74</v>
      </c>
      <c r="E17" s="87">
        <v>0</v>
      </c>
      <c r="G17" s="1" t="s">
        <v>299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104363.33</v>
      </c>
      <c r="E18" s="87">
        <v>0</v>
      </c>
      <c r="G18" s="1" t="s">
        <v>221</v>
      </c>
      <c r="I18" s="80">
        <v>133411892.92</v>
      </c>
      <c r="K18" s="87">
        <v>0</v>
      </c>
    </row>
    <row r="19" spans="1:11" x14ac:dyDescent="0.25">
      <c r="A19" s="1" t="s">
        <v>204</v>
      </c>
      <c r="C19" s="80">
        <v>190034.34</v>
      </c>
      <c r="E19" s="87">
        <v>0</v>
      </c>
      <c r="G19" s="2" t="s">
        <v>222</v>
      </c>
      <c r="I19" s="81">
        <f>SUM(I20:I25)</f>
        <v>7614375.3100000005</v>
      </c>
      <c r="K19" s="88">
        <v>0</v>
      </c>
    </row>
    <row r="20" spans="1:11" x14ac:dyDescent="0.25">
      <c r="A20" s="1" t="s">
        <v>51</v>
      </c>
      <c r="C20" s="80">
        <v>101049.47</v>
      </c>
      <c r="E20" s="87">
        <v>0</v>
      </c>
      <c r="G20" s="1" t="s">
        <v>360</v>
      </c>
      <c r="I20" s="80">
        <v>223858.34</v>
      </c>
      <c r="K20" s="87">
        <v>0</v>
      </c>
    </row>
    <row r="21" spans="1:11" x14ac:dyDescent="0.25">
      <c r="A21" s="1" t="s">
        <v>343</v>
      </c>
      <c r="C21" s="80">
        <v>687923.28</v>
      </c>
      <c r="E21" s="87">
        <v>0</v>
      </c>
      <c r="G21" s="1" t="s">
        <v>223</v>
      </c>
      <c r="I21" s="80">
        <v>405741.99</v>
      </c>
      <c r="K21" s="87">
        <v>0</v>
      </c>
    </row>
    <row r="22" spans="1:11" x14ac:dyDescent="0.25">
      <c r="A22" s="1" t="s">
        <v>205</v>
      </c>
      <c r="C22" s="80">
        <v>110894.15</v>
      </c>
      <c r="E22" s="87">
        <v>0</v>
      </c>
      <c r="G22" s="1" t="s">
        <v>361</v>
      </c>
      <c r="I22" s="80">
        <v>6926506.2000000002</v>
      </c>
      <c r="K22" s="87">
        <v>0</v>
      </c>
    </row>
    <row r="23" spans="1:11" x14ac:dyDescent="0.25">
      <c r="A23" s="1" t="s">
        <v>247</v>
      </c>
      <c r="C23" s="80">
        <v>143015.82</v>
      </c>
      <c r="E23" s="87">
        <v>0</v>
      </c>
      <c r="G23" s="1" t="s">
        <v>224</v>
      </c>
      <c r="I23" s="80">
        <v>4647.41</v>
      </c>
      <c r="K23" s="87">
        <v>0</v>
      </c>
    </row>
    <row r="24" spans="1:11" x14ac:dyDescent="0.25">
      <c r="A24" s="1" t="s">
        <v>288</v>
      </c>
      <c r="C24" s="80">
        <v>1419984.14</v>
      </c>
      <c r="E24" s="87">
        <v>0</v>
      </c>
      <c r="G24" s="1" t="s">
        <v>225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265908.32</v>
      </c>
      <c r="E25" s="87">
        <v>0</v>
      </c>
      <c r="G25" s="1" t="s">
        <v>226</v>
      </c>
      <c r="I25" s="80">
        <v>20548.32</v>
      </c>
      <c r="K25" s="87">
        <v>0</v>
      </c>
    </row>
    <row r="26" spans="1:11" x14ac:dyDescent="0.25">
      <c r="A26" s="1" t="s">
        <v>362</v>
      </c>
      <c r="C26" s="80">
        <v>206337.91</v>
      </c>
      <c r="E26" s="87">
        <v>0</v>
      </c>
      <c r="G26" s="2" t="s">
        <v>227</v>
      </c>
      <c r="I26" s="81">
        <f>SUM(I27:I31)</f>
        <v>131542311.73999999</v>
      </c>
      <c r="K26" s="88">
        <v>0</v>
      </c>
    </row>
    <row r="27" spans="1:11" x14ac:dyDescent="0.25">
      <c r="A27" s="1" t="s">
        <v>206</v>
      </c>
      <c r="C27" s="80">
        <v>632259.27</v>
      </c>
      <c r="E27" s="87">
        <v>0</v>
      </c>
      <c r="G27" s="1" t="s">
        <v>228</v>
      </c>
      <c r="I27" s="80">
        <v>38455.9</v>
      </c>
      <c r="K27" s="87">
        <v>0</v>
      </c>
    </row>
    <row r="28" spans="1:11" x14ac:dyDescent="0.25">
      <c r="A28" s="1" t="s">
        <v>207</v>
      </c>
      <c r="C28" s="80">
        <v>5204473.2</v>
      </c>
      <c r="E28" s="87">
        <v>0</v>
      </c>
      <c r="G28" s="1" t="s">
        <v>229</v>
      </c>
      <c r="I28" s="80">
        <v>3018973.88</v>
      </c>
      <c r="K28" s="87">
        <v>0</v>
      </c>
    </row>
    <row r="29" spans="1:11" x14ac:dyDescent="0.25">
      <c r="A29" s="1" t="s">
        <v>208</v>
      </c>
      <c r="C29" s="80">
        <v>272592.59999999998</v>
      </c>
      <c r="E29" s="87">
        <v>0</v>
      </c>
      <c r="G29" s="1" t="s">
        <v>428</v>
      </c>
      <c r="I29" s="80">
        <v>21793</v>
      </c>
      <c r="K29" s="87">
        <v>0</v>
      </c>
    </row>
    <row r="30" spans="1:11" x14ac:dyDescent="0.25">
      <c r="A30" s="1" t="s">
        <v>98</v>
      </c>
      <c r="C30" s="80">
        <v>1028801</v>
      </c>
      <c r="E30" s="87">
        <v>0</v>
      </c>
      <c r="G30" s="1" t="s">
        <v>363</v>
      </c>
      <c r="I30" s="80">
        <v>31855249.16</v>
      </c>
      <c r="K30" s="87">
        <v>0</v>
      </c>
    </row>
    <row r="31" spans="1:11" x14ac:dyDescent="0.25">
      <c r="A31" s="1" t="s">
        <v>364</v>
      </c>
      <c r="C31" s="80">
        <v>1885119.16</v>
      </c>
      <c r="E31" s="88">
        <v>0</v>
      </c>
      <c r="G31" s="1" t="s">
        <v>230</v>
      </c>
      <c r="I31" s="80">
        <v>96607839.799999997</v>
      </c>
    </row>
    <row r="32" spans="1:11" x14ac:dyDescent="0.25">
      <c r="A32" s="2" t="s">
        <v>209</v>
      </c>
      <c r="C32" s="81">
        <f>SUM(C33:C45)</f>
        <v>533495.19999999995</v>
      </c>
      <c r="E32" s="87">
        <v>0</v>
      </c>
      <c r="G32" s="89" t="s">
        <v>231</v>
      </c>
      <c r="I32" s="81">
        <f>I26+I19+I16+I12+I8</f>
        <v>365386304.97999996</v>
      </c>
      <c r="K32" s="87">
        <v>0</v>
      </c>
    </row>
    <row r="33" spans="1:11" x14ac:dyDescent="0.25">
      <c r="A33" s="1" t="s">
        <v>351</v>
      </c>
      <c r="C33" s="80">
        <v>24415.18</v>
      </c>
      <c r="E33" s="87">
        <v>0</v>
      </c>
      <c r="G33" s="89" t="s">
        <v>232</v>
      </c>
      <c r="I33" s="81">
        <f>C71-I32</f>
        <v>28717339.980000019</v>
      </c>
      <c r="K33" s="87">
        <v>0</v>
      </c>
    </row>
    <row r="34" spans="1:11" x14ac:dyDescent="0.25">
      <c r="A34" s="1" t="s">
        <v>335</v>
      </c>
      <c r="C34" s="80">
        <v>2066.2600000000002</v>
      </c>
      <c r="E34" s="87">
        <v>0</v>
      </c>
      <c r="G34" s="89" t="s">
        <v>352</v>
      </c>
      <c r="I34" s="81">
        <f>I32+I33</f>
        <v>394103644.95999998</v>
      </c>
      <c r="K34" s="88">
        <v>0</v>
      </c>
    </row>
    <row r="35" spans="1:11" x14ac:dyDescent="0.25">
      <c r="A35" s="1" t="s">
        <v>210</v>
      </c>
      <c r="C35" s="80">
        <v>5600.98</v>
      </c>
      <c r="E35" s="87">
        <v>0</v>
      </c>
    </row>
    <row r="36" spans="1:11" x14ac:dyDescent="0.25">
      <c r="A36" s="1" t="s">
        <v>211</v>
      </c>
      <c r="C36" s="80">
        <v>198430.16</v>
      </c>
      <c r="E36" s="87">
        <v>0</v>
      </c>
      <c r="G36" s="96"/>
      <c r="K36" s="87"/>
    </row>
    <row r="37" spans="1:11" x14ac:dyDescent="0.25">
      <c r="A37" s="1" t="s">
        <v>212</v>
      </c>
      <c r="C37" s="80">
        <v>1711.26</v>
      </c>
      <c r="E37" s="87">
        <v>0</v>
      </c>
      <c r="G37" s="96"/>
      <c r="K37" s="87"/>
    </row>
    <row r="38" spans="1:11" x14ac:dyDescent="0.25">
      <c r="A38" s="1" t="s">
        <v>213</v>
      </c>
      <c r="C38" s="80">
        <v>215714.29</v>
      </c>
      <c r="E38" s="87">
        <v>0</v>
      </c>
      <c r="G38" s="96"/>
      <c r="K38" s="88"/>
    </row>
    <row r="39" spans="1:11" x14ac:dyDescent="0.25">
      <c r="A39" s="1" t="s">
        <v>354</v>
      </c>
      <c r="C39" s="80">
        <v>85557.07</v>
      </c>
      <c r="E39" s="87">
        <v>0</v>
      </c>
    </row>
    <row r="41" spans="1:11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</row>
    <row r="42" spans="1:11" x14ac:dyDescent="0.25">
      <c r="A42" s="98" t="s">
        <v>353</v>
      </c>
      <c r="B42" s="98"/>
      <c r="C42" s="98"/>
      <c r="D42" s="98"/>
      <c r="E42" s="98"/>
      <c r="F42" s="98"/>
      <c r="G42" s="98"/>
      <c r="H42" s="98"/>
      <c r="I42" s="98"/>
      <c r="J42" s="98"/>
    </row>
    <row r="43" spans="1:11" x14ac:dyDescent="0.25">
      <c r="A43" s="97" t="s">
        <v>434</v>
      </c>
      <c r="B43" s="97"/>
      <c r="C43" s="97"/>
      <c r="D43" s="97"/>
      <c r="E43" s="97"/>
      <c r="F43" s="97"/>
      <c r="G43" s="97"/>
      <c r="H43" s="97"/>
      <c r="I43" s="97"/>
      <c r="J43" s="97"/>
    </row>
    <row r="44" spans="1:11" x14ac:dyDescent="0.25">
      <c r="A44" s="98" t="s">
        <v>315</v>
      </c>
      <c r="B44" s="98"/>
      <c r="C44" s="98"/>
      <c r="D44" s="98"/>
      <c r="E44" s="98"/>
      <c r="F44" s="98"/>
      <c r="G44" s="98"/>
      <c r="H44" s="98"/>
      <c r="I44" s="98"/>
      <c r="J44" s="98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125908268.91</v>
      </c>
      <c r="E46" s="87">
        <v>0</v>
      </c>
    </row>
    <row r="47" spans="1:11" x14ac:dyDescent="0.25">
      <c r="A47" s="1" t="s">
        <v>289</v>
      </c>
      <c r="C47" s="80">
        <v>79778.429999999993</v>
      </c>
      <c r="E47" s="87">
        <v>0</v>
      </c>
    </row>
    <row r="48" spans="1:11" x14ac:dyDescent="0.25">
      <c r="A48" s="1" t="s">
        <v>108</v>
      </c>
      <c r="C48" s="80">
        <v>133795.44</v>
      </c>
      <c r="E48" s="87">
        <v>0</v>
      </c>
    </row>
    <row r="49" spans="1:5" x14ac:dyDescent="0.25">
      <c r="A49" s="1" t="s">
        <v>355</v>
      </c>
      <c r="C49" s="80">
        <v>39811512.18</v>
      </c>
      <c r="E49" s="87">
        <v>0</v>
      </c>
    </row>
    <row r="50" spans="1:5" x14ac:dyDescent="0.25">
      <c r="A50" s="1" t="s">
        <v>233</v>
      </c>
      <c r="C50" s="80">
        <v>77154647.030000001</v>
      </c>
      <c r="E50" s="87">
        <v>0</v>
      </c>
    </row>
    <row r="51" spans="1:5" x14ac:dyDescent="0.25">
      <c r="A51" s="1" t="s">
        <v>234</v>
      </c>
      <c r="C51" s="80">
        <v>8728535.8300000001</v>
      </c>
      <c r="E51" s="87">
        <v>0</v>
      </c>
    </row>
    <row r="52" spans="1:5" x14ac:dyDescent="0.25">
      <c r="A52" s="2" t="s">
        <v>235</v>
      </c>
      <c r="C52" s="81">
        <f>SUM(C53:C57)</f>
        <v>49821601.140000001</v>
      </c>
      <c r="E52" s="87">
        <v>0</v>
      </c>
    </row>
    <row r="53" spans="1:5" x14ac:dyDescent="0.25">
      <c r="A53" s="1" t="s">
        <v>236</v>
      </c>
      <c r="C53" s="80">
        <v>2490316</v>
      </c>
      <c r="E53" s="87">
        <v>0</v>
      </c>
    </row>
    <row r="54" spans="1:5" x14ac:dyDescent="0.25">
      <c r="A54" s="1" t="s">
        <v>237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228711.15</v>
      </c>
      <c r="E55" s="87">
        <v>0</v>
      </c>
    </row>
    <row r="56" spans="1:5" x14ac:dyDescent="0.25">
      <c r="A56" s="1" t="s">
        <v>238</v>
      </c>
      <c r="C56" s="80">
        <v>25717924.960000001</v>
      </c>
      <c r="E56" s="87">
        <v>0</v>
      </c>
    </row>
    <row r="57" spans="1:5" x14ac:dyDescent="0.25">
      <c r="A57" s="1" t="s">
        <v>219</v>
      </c>
      <c r="C57" s="80">
        <v>4104298.3</v>
      </c>
      <c r="E57" s="87">
        <v>0</v>
      </c>
    </row>
    <row r="58" spans="1:5" x14ac:dyDescent="0.25">
      <c r="A58" s="2" t="s">
        <v>239</v>
      </c>
      <c r="C58" s="81">
        <f>SUM(C59:C65)</f>
        <v>64410155.469999999</v>
      </c>
      <c r="E58" s="87">
        <v>0</v>
      </c>
    </row>
    <row r="59" spans="1:5" x14ac:dyDescent="0.25">
      <c r="A59" s="1" t="s">
        <v>297</v>
      </c>
      <c r="C59" s="80">
        <v>25.65</v>
      </c>
      <c r="E59" s="87">
        <v>0</v>
      </c>
    </row>
    <row r="60" spans="1:5" x14ac:dyDescent="0.25">
      <c r="A60" s="1" t="s">
        <v>356</v>
      </c>
      <c r="C60" s="80">
        <v>6502173.3700000001</v>
      </c>
      <c r="E60" s="87">
        <v>0</v>
      </c>
    </row>
    <row r="61" spans="1:5" x14ac:dyDescent="0.25">
      <c r="A61" s="1" t="s">
        <v>290</v>
      </c>
      <c r="C61" s="80">
        <v>1416.71</v>
      </c>
      <c r="E61" s="87">
        <v>0</v>
      </c>
    </row>
    <row r="62" spans="1:5" x14ac:dyDescent="0.25">
      <c r="A62" s="1" t="s">
        <v>357</v>
      </c>
      <c r="C62" s="80">
        <v>119652.73</v>
      </c>
      <c r="E62" s="87">
        <v>0</v>
      </c>
    </row>
    <row r="63" spans="1:5" x14ac:dyDescent="0.25">
      <c r="A63" s="1" t="s">
        <v>240</v>
      </c>
      <c r="C63" s="80">
        <v>55924460.759999998</v>
      </c>
      <c r="E63" s="87">
        <v>0</v>
      </c>
    </row>
    <row r="64" spans="1:5" x14ac:dyDescent="0.25">
      <c r="A64" s="1" t="s">
        <v>358</v>
      </c>
      <c r="C64" s="80">
        <v>1860433.6</v>
      </c>
      <c r="E64" s="87">
        <v>0</v>
      </c>
    </row>
    <row r="65" spans="1:5" x14ac:dyDescent="0.25">
      <c r="A65" s="1" t="s">
        <v>241</v>
      </c>
      <c r="C65" s="80">
        <v>1992.65</v>
      </c>
      <c r="E65" s="87">
        <v>0</v>
      </c>
    </row>
    <row r="66" spans="1:5" x14ac:dyDescent="0.25">
      <c r="A66" s="2" t="s">
        <v>242</v>
      </c>
      <c r="C66" s="81">
        <f>SUM(C67:C70)</f>
        <v>85456276.510000005</v>
      </c>
      <c r="E66" s="87">
        <v>0</v>
      </c>
    </row>
    <row r="67" spans="1:5" x14ac:dyDescent="0.25">
      <c r="A67" s="1" t="s">
        <v>243</v>
      </c>
      <c r="C67" s="80">
        <v>757579.16</v>
      </c>
      <c r="E67" s="87">
        <v>0</v>
      </c>
    </row>
    <row r="68" spans="1:5" x14ac:dyDescent="0.25">
      <c r="A68" s="1" t="s">
        <v>244</v>
      </c>
      <c r="C68" s="80">
        <v>21716.25</v>
      </c>
      <c r="E68" s="87">
        <v>0</v>
      </c>
    </row>
    <row r="69" spans="1:5" x14ac:dyDescent="0.25">
      <c r="A69" s="1" t="s">
        <v>359</v>
      </c>
      <c r="C69" s="80">
        <v>15613.62</v>
      </c>
      <c r="E69" s="87">
        <v>0</v>
      </c>
    </row>
    <row r="70" spans="1:5" x14ac:dyDescent="0.25">
      <c r="A70" s="1" t="s">
        <v>230</v>
      </c>
      <c r="C70" s="80">
        <v>84661367.480000004</v>
      </c>
      <c r="E70" s="87">
        <v>0</v>
      </c>
    </row>
    <row r="71" spans="1:5" x14ac:dyDescent="0.25">
      <c r="A71" s="89" t="s">
        <v>245</v>
      </c>
      <c r="C71" s="81">
        <f>C66+C58+C52+C46+C32+C16+C8</f>
        <v>394103644.95999998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Economico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2022-11-16T21:34:32Z</dcterms:modified>
</cp:coreProperties>
</file>