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o\Documents\2022\INFORMACION OFICIOSA\FEBRERO-ABRIL\UFI\UAIP\2022\"/>
    </mc:Choice>
  </mc:AlternateContent>
  <bookViews>
    <workbookView xWindow="0" yWindow="0" windowWidth="20490" windowHeight="7755" tabRatio="1000"/>
  </bookViews>
  <sheets>
    <sheet name=" FLUJO DE FONDOS " sheetId="4" r:id="rId1"/>
    <sheet name="composicion de Flujo fondos" sheetId="6" r:id="rId2"/>
    <sheet name="ESTADO DE EJEC. PRES.EGRESOS" sheetId="2" r:id="rId3"/>
    <sheet name="ESTADO EJEC. PRES. INGRESOS " sheetId="3" r:id="rId4"/>
    <sheet name="Estado Situacion Financiera " sheetId="7" r:id="rId5"/>
    <sheet name="EstadRendimiento Financiero" sheetId="5" r:id="rId6"/>
  </sheets>
  <calcPr calcId="152511"/>
</workbook>
</file>

<file path=xl/calcChain.xml><?xml version="1.0" encoding="utf-8"?>
<calcChain xmlns="http://schemas.openxmlformats.org/spreadsheetml/2006/main">
  <c r="D33" i="7" l="1"/>
  <c r="E39" i="3" l="1"/>
  <c r="D39" i="3"/>
  <c r="D13" i="3"/>
  <c r="E28" i="3"/>
  <c r="D28" i="3"/>
  <c r="C28" i="3"/>
  <c r="E29" i="3"/>
  <c r="D29" i="3"/>
  <c r="C29" i="3"/>
  <c r="E30" i="3"/>
  <c r="E69" i="2"/>
  <c r="E44" i="2"/>
  <c r="C28" i="6"/>
  <c r="C26" i="6"/>
  <c r="H28" i="6"/>
  <c r="D9" i="3" l="1"/>
  <c r="E9" i="3"/>
  <c r="C9" i="3"/>
  <c r="E10" i="3"/>
  <c r="E107" i="2"/>
  <c r="E105" i="2"/>
  <c r="E85" i="2"/>
  <c r="D82" i="2"/>
  <c r="C82" i="2"/>
  <c r="B43" i="7" l="1"/>
  <c r="D112" i="2" l="1"/>
  <c r="C112" i="2"/>
  <c r="E112" i="2" s="1"/>
  <c r="E113" i="2"/>
  <c r="E70" i="2"/>
  <c r="E66" i="2"/>
  <c r="B96" i="7" l="1"/>
  <c r="B94" i="7"/>
  <c r="B82" i="7"/>
  <c r="B55" i="7" l="1"/>
  <c r="B30" i="7"/>
  <c r="B34" i="7"/>
  <c r="B36" i="7"/>
  <c r="B27" i="7"/>
  <c r="E37" i="3"/>
  <c r="D37" i="3"/>
  <c r="D36" i="3" s="1"/>
  <c r="C37" i="3"/>
  <c r="C36" i="3" s="1"/>
  <c r="E38" i="3"/>
  <c r="D21" i="3"/>
  <c r="C21" i="3"/>
  <c r="E22" i="3"/>
  <c r="D19" i="3"/>
  <c r="C19" i="3"/>
  <c r="E20" i="3"/>
  <c r="E36" i="3" l="1"/>
  <c r="E19" i="3"/>
  <c r="E116" i="2" l="1"/>
  <c r="B100" i="7" l="1"/>
  <c r="I26" i="5" l="1"/>
  <c r="D115" i="2" l="1"/>
  <c r="C101" i="2" l="1"/>
  <c r="C117" i="2"/>
  <c r="C115" i="2"/>
  <c r="C110" i="2"/>
  <c r="C100" i="2" l="1"/>
  <c r="C114" i="2"/>
  <c r="E115" i="2"/>
  <c r="C18" i="6"/>
  <c r="H19" i="6"/>
  <c r="H9" i="6"/>
  <c r="C9" i="6" l="1"/>
  <c r="D32" i="3"/>
  <c r="B40" i="7"/>
  <c r="B38" i="7"/>
  <c r="B23" i="7" l="1"/>
  <c r="D14" i="2"/>
  <c r="B79" i="7" l="1"/>
  <c r="D78" i="7" s="1"/>
  <c r="B47" i="7"/>
  <c r="D46" i="7" s="1"/>
  <c r="C11" i="4" l="1"/>
  <c r="E108" i="2" l="1"/>
  <c r="D92" i="2" l="1"/>
  <c r="C92" i="2"/>
  <c r="E93" i="2"/>
  <c r="D74" i="2" l="1"/>
  <c r="C74" i="2"/>
  <c r="E76" i="2"/>
  <c r="D28" i="2"/>
  <c r="C28" i="2"/>
  <c r="E29" i="2"/>
  <c r="E33" i="3" l="1"/>
  <c r="C32" i="3"/>
  <c r="E32" i="3" s="1"/>
  <c r="D14" i="3"/>
  <c r="C14" i="3"/>
  <c r="D117" i="2"/>
  <c r="D114" i="2" s="1"/>
  <c r="E114" i="2" s="1"/>
  <c r="E118" i="2" l="1"/>
  <c r="D78" i="2"/>
  <c r="C78" i="2"/>
  <c r="E79" i="2"/>
  <c r="E78" i="2" l="1"/>
  <c r="C8" i="5"/>
  <c r="B21" i="7" l="1"/>
  <c r="B12" i="7"/>
  <c r="B9" i="7" s="1"/>
  <c r="D8" i="7" s="1"/>
  <c r="C46" i="5" l="1"/>
  <c r="E55" i="2"/>
  <c r="E30" i="2"/>
  <c r="E27" i="3"/>
  <c r="D25" i="3"/>
  <c r="C25" i="3"/>
  <c r="C24" i="3" s="1"/>
  <c r="E16" i="3"/>
  <c r="E15" i="3"/>
  <c r="I16" i="5"/>
  <c r="I12" i="5"/>
  <c r="C58" i="5"/>
  <c r="C32" i="5"/>
  <c r="B89" i="7"/>
  <c r="B105" i="7"/>
  <c r="D99" i="7" l="1"/>
  <c r="E117" i="2"/>
  <c r="E14" i="3"/>
  <c r="D17" i="3"/>
  <c r="D34" i="3" l="1"/>
  <c r="D31" i="3" s="1"/>
  <c r="D24" i="3"/>
  <c r="D11" i="3"/>
  <c r="D8" i="3" s="1"/>
  <c r="C17" i="3"/>
  <c r="C13" i="3" s="1"/>
  <c r="C34" i="3"/>
  <c r="C31" i="3" s="1"/>
  <c r="C11" i="3"/>
  <c r="C8" i="3" s="1"/>
  <c r="I19" i="5"/>
  <c r="I8" i="5"/>
  <c r="C66" i="5"/>
  <c r="C52" i="5"/>
  <c r="C16" i="5"/>
  <c r="C39" i="3" l="1"/>
  <c r="I32" i="5"/>
  <c r="E31" i="3"/>
  <c r="D110" i="2"/>
  <c r="D101" i="2"/>
  <c r="D97" i="2"/>
  <c r="D95" i="2"/>
  <c r="D80" i="2"/>
  <c r="D72" i="2"/>
  <c r="D61" i="2"/>
  <c r="D57" i="2"/>
  <c r="D32" i="2"/>
  <c r="D24" i="2"/>
  <c r="D20" i="2"/>
  <c r="D18" i="2"/>
  <c r="D9" i="2"/>
  <c r="C97" i="2"/>
  <c r="C95" i="2"/>
  <c r="C80" i="2"/>
  <c r="C72" i="2"/>
  <c r="C61" i="2"/>
  <c r="C57" i="2"/>
  <c r="C32" i="2"/>
  <c r="C24" i="2"/>
  <c r="C20" i="2"/>
  <c r="C18" i="2"/>
  <c r="C14" i="2"/>
  <c r="C9" i="2"/>
  <c r="D100" i="2" l="1"/>
  <c r="C77" i="2"/>
  <c r="D77" i="2"/>
  <c r="C31" i="2"/>
  <c r="C8" i="2"/>
  <c r="C94" i="2"/>
  <c r="D94" i="2"/>
  <c r="D31" i="2"/>
  <c r="D8" i="2"/>
  <c r="C121" i="2" l="1"/>
  <c r="D121" i="2"/>
  <c r="B91" i="7"/>
  <c r="D88" i="7" s="1"/>
  <c r="B58" i="7"/>
  <c r="E121" i="2" l="1"/>
  <c r="E106" i="2"/>
  <c r="E42" i="2" l="1"/>
  <c r="E41" i="2" l="1"/>
  <c r="C9" i="4" l="1"/>
  <c r="C14" i="4"/>
  <c r="C17" i="4" s="1"/>
  <c r="E104" i="2" l="1"/>
  <c r="D57" i="7" l="1"/>
  <c r="D69" i="7" s="1"/>
  <c r="C71" i="5" l="1"/>
  <c r="I33" i="5" s="1"/>
  <c r="I34" i="5" s="1"/>
  <c r="D40" i="3"/>
  <c r="D41" i="3" s="1"/>
  <c r="E35" i="3"/>
  <c r="E34" i="3"/>
  <c r="E26" i="3"/>
  <c r="E25" i="3"/>
  <c r="E24" i="3"/>
  <c r="E23" i="3"/>
  <c r="E21" i="3"/>
  <c r="E18" i="3"/>
  <c r="E17" i="3"/>
  <c r="E13" i="3"/>
  <c r="E12" i="3"/>
  <c r="E11" i="3"/>
  <c r="E8" i="3"/>
  <c r="E111" i="2"/>
  <c r="E110" i="2"/>
  <c r="E109" i="2"/>
  <c r="E103" i="2"/>
  <c r="E102" i="2"/>
  <c r="E101" i="2"/>
  <c r="E100" i="2"/>
  <c r="E99" i="2"/>
  <c r="E98" i="2"/>
  <c r="E97" i="2"/>
  <c r="E96" i="2"/>
  <c r="E95" i="2"/>
  <c r="E94" i="2"/>
  <c r="E84" i="2"/>
  <c r="E83" i="2"/>
  <c r="E82" i="2"/>
  <c r="E81" i="2"/>
  <c r="E80" i="2"/>
  <c r="E75" i="2"/>
  <c r="E74" i="2"/>
  <c r="E73" i="2"/>
  <c r="E72" i="2"/>
  <c r="E71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40" i="3" l="1"/>
  <c r="C41" i="3" l="1"/>
  <c r="E41" i="3" s="1"/>
  <c r="E40" i="3"/>
  <c r="B108" i="7"/>
  <c r="D108" i="7" s="1"/>
  <c r="D109" i="7" s="1"/>
  <c r="E92" i="2"/>
  <c r="C122" i="2" l="1"/>
  <c r="E77" i="2"/>
  <c r="D122" i="2"/>
  <c r="D123" i="2" s="1"/>
  <c r="C123" i="2" l="1"/>
  <c r="E123" i="2" s="1"/>
  <c r="E122" i="2"/>
</calcChain>
</file>

<file path=xl/sharedStrings.xml><?xml version="1.0" encoding="utf-8"?>
<sst xmlns="http://schemas.openxmlformats.org/spreadsheetml/2006/main" count="517" uniqueCount="418">
  <si>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</si>
  <si>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</si>
  <si>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</si>
  <si>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</si>
  <si>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</si>
  <si>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</si>
  <si>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</si>
  <si>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</si>
  <si>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</si>
  <si>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</si>
  <si>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</si>
  <si>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</si>
  <si>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</si>
  <si>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</si>
  <si>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</si>
  <si>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</si>
  <si>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</si>
  <si>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</si>
  <si>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</si>
  <si>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</si>
  <si>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</si>
  <si>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</si>
  <si>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</si>
  <si>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</si>
  <si>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</si>
  <si>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</si>
  <si>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</si>
  <si>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</si>
  <si>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</si>
  <si>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</si>
  <si>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</si>
  <si>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</si>
  <si>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</si>
  <si>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</si>
  <si>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</si>
  <si>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</si>
  <si>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</si>
  <si>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</si>
  <si>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</si>
  <si>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</si>
  <si>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</si>
  <si>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</si>
  <si>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</si>
  <si>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</si>
  <si>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</si>
  <si>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</si>
  <si>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</si>
  <si>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</si>
  <si>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</si>
  <si>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</si>
  <si>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</si>
  <si>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</si>
  <si>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</si>
  <si>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</si>
  <si>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</si>
  <si>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</si>
  <si>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</si>
  <si>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</si>
  <si>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</si>
  <si>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</si>
  <si>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</si>
  <si>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</si>
  <si>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</si>
  <si>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</si>
  <si>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</si>
  <si>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</si>
  <si>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</si>
  <si>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</si>
  <si>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</si>
  <si>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</si>
  <si>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</si>
  <si>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</si>
  <si>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</si>
  <si>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</si>
  <si>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</si>
  <si>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</si>
  <si>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</si>
  <si>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</si>
  <si>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</si>
  <si>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</si>
  <si>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</si>
  <si>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</si>
  <si>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</si>
  <si>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</si>
  <si>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</si>
  <si>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</si>
  <si>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</si>
  <si>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</si>
  <si>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</si>
  <si>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</si>
  <si>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</si>
  <si>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</si>
  <si>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</si>
  <si>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</si>
  <si>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</si>
  <si>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</si>
  <si>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</si>
  <si>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</si>
  <si>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</si>
  <si>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</si>
  <si>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</si>
  <si>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545</t>
  </si>
  <si>
    <t>Consultorías, Estudios e Investigaciones</t>
  </si>
  <si>
    <t>54503</t>
  </si>
  <si>
    <t>Servicios Jurídicos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</si>
  <si>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</si>
  <si>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</si>
  <si>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</si>
  <si>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</si>
  <si>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</si>
  <si>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</si>
  <si>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</si>
  <si>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</si>
  <si>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</si>
  <si>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</si>
  <si>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</si>
  <si>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</si>
  <si>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</si>
  <si>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</si>
  <si>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</si>
  <si>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</si>
  <si>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</si>
  <si>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</si>
  <si>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</si>
  <si>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</si>
  <si>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</si>
  <si>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</si>
  <si>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</si>
  <si>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</si>
  <si>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</si>
  <si>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</si>
  <si>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</si>
  <si>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</si>
  <si>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</si>
  <si>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</si>
  <si>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</si>
  <si>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</si>
  <si>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</si>
  <si>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</si>
  <si>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</si>
  <si>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</si>
  <si>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</si>
  <si>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</si>
  <si>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</si>
  <si>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</si>
  <si>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</si>
  <si>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</si>
  <si>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</si>
  <si>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</si>
  <si>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</si>
  <si>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</si>
  <si>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</si>
  <si>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</si>
  <si>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</si>
  <si>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</si>
  <si>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</si>
  <si>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</si>
  <si>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</si>
  <si>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</si>
  <si>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</si>
  <si>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</si>
  <si>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</si>
  <si>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</si>
  <si>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</si>
  <si>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</si>
  <si>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</si>
  <si>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</si>
  <si>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</si>
  <si>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</si>
  <si>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</si>
  <si>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</si>
  <si>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</si>
  <si>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</si>
  <si>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</si>
  <si>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</si>
  <si>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</si>
  <si>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</si>
  <si>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</si>
  <si>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</si>
  <si>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</si>
  <si>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</si>
  <si>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</si>
  <si>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</si>
  <si>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</si>
  <si>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</si>
  <si>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</si>
  <si>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</si>
  <si>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</si>
  <si>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</si>
  <si>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</si>
  <si>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</si>
  <si>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</si>
  <si>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</si>
  <si>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</si>
  <si>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</si>
  <si>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</si>
  <si>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</si>
  <si>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</si>
  <si>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</si>
  <si>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</si>
  <si>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</si>
  <si>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</si>
  <si>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</si>
  <si>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</si>
  <si>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</si>
  <si>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</si>
  <si>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</si>
  <si>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</si>
  <si>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</si>
  <si>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</si>
  <si>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</si>
  <si>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</si>
  <si>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</si>
  <si>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</si>
  <si>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</si>
  <si>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</si>
  <si>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</si>
  <si>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</si>
  <si>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</si>
  <si>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</si>
  <si>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</si>
  <si>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</si>
  <si>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</si>
  <si>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</si>
  <si>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</si>
  <si>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</si>
  <si>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</si>
  <si>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</si>
  <si>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</si>
  <si>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</si>
  <si>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</si>
  <si>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</si>
  <si>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</si>
  <si>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</si>
  <si>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</si>
  <si>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</si>
  <si>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</si>
  <si>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</si>
  <si>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</si>
  <si>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</si>
  <si>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</si>
  <si>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</si>
  <si>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</si>
  <si>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</si>
  <si>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</si>
  <si>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</si>
  <si>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</si>
  <si>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</si>
  <si>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</si>
  <si>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</si>
  <si>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</si>
  <si>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</si>
  <si>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</si>
  <si>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</si>
  <si>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</si>
  <si>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</si>
  <si>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</si>
  <si>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</si>
  <si>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</si>
  <si>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</si>
  <si>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Deudores Monetarios por Percibir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</si>
  <si>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</si>
  <si>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</si>
  <si>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</si>
  <si>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</si>
  <si>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</si>
  <si>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</si>
  <si>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</si>
  <si>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</si>
  <si>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</si>
  <si>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</si>
  <si>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</si>
  <si>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</si>
  <si>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</si>
  <si>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</si>
  <si>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</si>
  <si>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</si>
  <si>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</si>
  <si>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</si>
  <si>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</si>
  <si>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</si>
  <si>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</si>
  <si>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</si>
  <si>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</si>
  <si>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</si>
  <si>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</si>
  <si>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</si>
  <si>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</si>
  <si>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</si>
  <si>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</si>
  <si>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</si>
  <si>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</si>
  <si>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</si>
  <si>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</si>
  <si>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</si>
  <si>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</si>
  <si>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 xml:space="preserve">OBLIGACIONES 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</si>
  <si>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</si>
  <si>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</si>
  <si>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</si>
  <si>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</si>
  <si>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</si>
  <si>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</si>
  <si>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</si>
  <si>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</si>
  <si>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</si>
  <si>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</si>
  <si>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</si>
  <si>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</si>
  <si>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</si>
  <si>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</si>
  <si>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</si>
  <si>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</si>
  <si>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</si>
  <si>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Intereses y Comisiones de Bonos del Estado</t>
  </si>
  <si>
    <t>Otros Gastos No Clasificados</t>
  </si>
  <si>
    <t>Caja General</t>
  </si>
  <si>
    <t>Instituto Salvadoreño de Transformación  Agraria</t>
  </si>
  <si>
    <t>(EN DÓLARES)</t>
  </si>
  <si>
    <t>FLUJO DE FONDOS - COMPOSICIÓN</t>
  </si>
  <si>
    <t>D.M. x Recuperación de Inversiones Financieras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</si>
  <si>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</si>
  <si>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</si>
  <si>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</si>
  <si>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</si>
  <si>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</si>
  <si>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</si>
  <si>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</si>
  <si>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</si>
  <si>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</si>
  <si>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</si>
  <si>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</si>
  <si>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</si>
  <si>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</si>
  <si>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</si>
  <si>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</si>
  <si>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</si>
  <si>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Intereses y Comisiones de Títulos Valores en el Mercado</t>
  </si>
  <si>
    <t>Equipos Médicos y de Laboratorios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</si>
  <si>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</si>
  <si>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</si>
  <si>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</si>
  <si>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</si>
  <si>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</si>
  <si>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</si>
  <si>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</si>
  <si>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</si>
  <si>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</si>
  <si>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</si>
  <si>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</si>
  <si>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</si>
  <si>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</si>
  <si>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</si>
  <si>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</si>
  <si>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</si>
  <si>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</si>
  <si>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</si>
  <si>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</si>
  <si>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</si>
  <si>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</si>
  <si>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</si>
  <si>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</si>
  <si>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</si>
  <si>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</si>
  <si>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</si>
  <si>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</si>
  <si>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</si>
  <si>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</si>
  <si>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Al Personal de Servicios Permanentes</t>
  </si>
  <si>
    <t>Gastos Diversos</t>
  </si>
  <si>
    <t>Maquinaria y Equipo para Apoyo Institucional</t>
  </si>
  <si>
    <t>Adiciones, Reparaciones y Mejoras de Bienes</t>
  </si>
  <si>
    <t>Resultado Ejercicio  Corriente</t>
  </si>
  <si>
    <t>Arrendamientos de Bienes Inmuebles</t>
  </si>
  <si>
    <t>Rentabilidad de Cuentas Bancarias</t>
  </si>
  <si>
    <t>SALDOS AÑOS ANTERIORES</t>
  </si>
  <si>
    <t>Saldos Iniciales de Caja y Banco</t>
  </si>
  <si>
    <t>Saldo Inicial en Banco</t>
  </si>
  <si>
    <t>Servicios de Capacitacion</t>
  </si>
  <si>
    <t>Asignaciones por Aplicar</t>
  </si>
  <si>
    <t>Asignaciones por Aplicar Gastos Corrientes</t>
  </si>
  <si>
    <t>Asignaciones por Aplicar Gastos de Capital</t>
  </si>
  <si>
    <t>Deudores Monetarios</t>
  </si>
  <si>
    <t>Deudores Financieros - Largo Plazo</t>
  </si>
  <si>
    <t>Bienes Muebles e Inmuebles Entregados a Terceros</t>
  </si>
  <si>
    <t>Existencias para la Venta</t>
  </si>
  <si>
    <t>Acreedores Monetatrios</t>
  </si>
  <si>
    <t>A.M x Adquisiciones de Bienes y Servicios</t>
  </si>
  <si>
    <t>A.M. x Gastos Financieros y Otros</t>
  </si>
  <si>
    <t>A.M. x Inversiones en Activos Fijos</t>
  </si>
  <si>
    <t>Endeudamiento Interno a Largo Plazo</t>
  </si>
  <si>
    <t>Titulosvalores en el Mercado Nacional</t>
  </si>
  <si>
    <t>Acreedores Financieros - Largo Plazo</t>
  </si>
  <si>
    <t>ESTADO DE RENDIMIENTO FINANCIERO</t>
  </si>
  <si>
    <t>D.M. x Transferencias entre Dependencias Insitucionales</t>
  </si>
  <si>
    <t>A.M. x Inversiones Financieras Temporales</t>
  </si>
  <si>
    <t>A.M. x Transferencias entre Dependencias Institucionales</t>
  </si>
  <si>
    <t>1624201</t>
  </si>
  <si>
    <t>Servicios de Lavanderias y Planchado</t>
  </si>
  <si>
    <t>Arrendamiento por el uso de Bienes Intangibles</t>
  </si>
  <si>
    <t>Infraestructuras</t>
  </si>
  <si>
    <t>De vivienda y Oficina</t>
  </si>
  <si>
    <t>Bienes y Servicios Pagados por Anticipado</t>
  </si>
  <si>
    <t>Seguros Pagados por Anticipado</t>
  </si>
  <si>
    <t>Comisiones y Gastos Bancarios</t>
  </si>
  <si>
    <t>Vehiculos de Transporte</t>
  </si>
  <si>
    <t>Maquinaria y Equipo para la Produccion</t>
  </si>
  <si>
    <t>Venta de Bienes Diversos</t>
  </si>
  <si>
    <t>Del  1  de  Enero  al  30 de  Abril del  2022</t>
  </si>
  <si>
    <t>Del  1  de  Enero  al  30  de  Abril de  2022</t>
  </si>
  <si>
    <t>D.M. x Ventas de Activos Fijos</t>
  </si>
  <si>
    <t>DISMINUCION NETA DE DISPONIBILIDADES</t>
  </si>
  <si>
    <t>Reporte Acumulado del  1  de  Enero del 2022  al  30 de Abril  del   2022</t>
  </si>
  <si>
    <t>VENTA DE ACTIVOS FIJOS</t>
  </si>
  <si>
    <t>Venta de Terrenos</t>
  </si>
  <si>
    <t>al  30 de Abril del  2022</t>
  </si>
  <si>
    <t>Del  1  de  Enero  al  30  de  Abril  de   2022</t>
  </si>
  <si>
    <t>Reporte Acumulado del  1  de  Enero al  30 de Abril del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</si>
</sst>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sz val="11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44" fontId="2" fillId="2" borderId="0" xfId="1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2" borderId="0" xfId="2" applyNumberFormat="1" applyFont="1" applyFill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0" borderId="0" xfId="1" applyFont="1" applyProtection="1">
      <protection locked="0"/>
    </xf>
    <xf numFmtId="164" fontId="3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0" borderId="0" xfId="0" applyFont="1" applyAlignment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0" borderId="0" xfId="1" applyFont="1" applyAlignment="1" applyProtection="1">
      <protection locked="0"/>
    </xf>
    <xf numFmtId="44" fontId="3" fillId="3" borderId="0" xfId="1" applyFont="1" applyFill="1" applyAlignment="1" applyProtection="1">
      <protection locked="0"/>
    </xf>
    <xf numFmtId="44" fontId="3" fillId="0" borderId="0" xfId="1" applyFont="1"/>
    <xf numFmtId="44" fontId="3" fillId="3" borderId="0" xfId="1" applyFont="1" applyFill="1"/>
    <xf numFmtId="0" fontId="5" fillId="0" borderId="0" xfId="0" applyFont="1"/>
    <xf numFmtId="0" fontId="4" fillId="0" borderId="0" xfId="0" applyFont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164" fontId="2" fillId="2" borderId="0" xfId="2" applyNumberFormat="1" applyFont="1" applyFill="1"/>
    <xf numFmtId="0" fontId="3" fillId="3" borderId="0" xfId="0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3" fillId="3" borderId="0" xfId="2" applyFont="1" applyFill="1" applyProtection="1">
      <protection locked="0"/>
    </xf>
    <xf numFmtId="43" fontId="2" fillId="2" borderId="0" xfId="2" applyNumberFormat="1" applyFont="1" applyFill="1" applyProtection="1">
      <protection locked="0"/>
    </xf>
    <xf numFmtId="164" fontId="2" fillId="0" borderId="0" xfId="2" applyNumberFormat="1" applyFont="1"/>
    <xf numFmtId="0" fontId="3" fillId="0" borderId="0" xfId="0" applyFont="1" applyFill="1" applyProtection="1">
      <protection locked="0"/>
    </xf>
    <xf numFmtId="43" fontId="3" fillId="0" borderId="0" xfId="2" applyFont="1" applyFill="1" applyProtection="1">
      <protection locked="0"/>
    </xf>
    <xf numFmtId="164" fontId="3" fillId="0" borderId="0" xfId="2" applyNumberFormat="1" applyFont="1" applyFill="1"/>
    <xf numFmtId="164" fontId="3" fillId="3" borderId="0" xfId="2" applyNumberFormat="1" applyFont="1" applyFill="1"/>
    <xf numFmtId="44" fontId="2" fillId="0" borderId="0" xfId="1" applyFont="1" applyFill="1" applyProtection="1">
      <protection locked="0"/>
    </xf>
    <xf numFmtId="43" fontId="3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44" fontId="2" fillId="0" borderId="0" xfId="1" applyFont="1" applyAlignment="1">
      <alignment horizontal="right"/>
    </xf>
    <xf numFmtId="0" fontId="3" fillId="0" borderId="0" xfId="0" applyFont="1" applyAlignment="1" applyProtection="1">
      <alignment horizontal="left"/>
      <protection locked="0"/>
    </xf>
    <xf numFmtId="44" fontId="3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/>
    <xf numFmtId="44" fontId="3" fillId="0" borderId="0" xfId="1" applyFont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4" xfId="1" applyFont="1" applyBorder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44" fontId="2" fillId="0" borderId="0" xfId="1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2" fillId="0" borderId="0" xfId="0" applyNumberFormat="1" applyFont="1"/>
    <xf numFmtId="44" fontId="2" fillId="0" borderId="4" xfId="0" applyNumberFormat="1" applyFont="1" applyBorder="1"/>
    <xf numFmtId="44" fontId="2" fillId="0" borderId="0" xfId="0" applyNumberFormat="1" applyFont="1" applyBorder="1"/>
    <xf numFmtId="0" fontId="3" fillId="0" borderId="0" xfId="0" applyFont="1" applyBorder="1" applyProtection="1">
      <protection locked="0"/>
    </xf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3" fontId="3" fillId="0" borderId="0" xfId="2" applyFont="1"/>
    <xf numFmtId="43" fontId="2" fillId="0" borderId="0" xfId="2" applyFont="1"/>
    <xf numFmtId="43" fontId="6" fillId="0" borderId="0" xfId="2" applyFont="1"/>
    <xf numFmtId="43" fontId="2" fillId="3" borderId="0" xfId="2" applyFont="1" applyFill="1"/>
    <xf numFmtId="43" fontId="2" fillId="2" borderId="0" xfId="2" applyFont="1" applyFill="1"/>
    <xf numFmtId="0" fontId="4" fillId="0" borderId="0" xfId="0" applyFont="1" applyAlignment="1"/>
    <xf numFmtId="43" fontId="5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0" applyNumberFormat="1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C17" sqref="C17"/>
    </sheetView>
  </sheetViews>
  <sheetFormatPr baseColWidth="10" defaultRowHeight="15" x14ac:dyDescent="0.25"/>
  <cols>
    <col min="1" max="1" width="43.85546875" style="1" bestFit="1" customWidth="1"/>
    <col min="2" max="2" width="1" style="1" customWidth="1"/>
    <col min="3" max="3" width="17.140625" style="1" bestFit="1" customWidth="1"/>
    <col min="4" max="4" width="1.42578125" style="1" customWidth="1"/>
    <col min="5" max="5" width="11.7109375" style="1" bestFit="1" customWidth="1"/>
    <col min="6" max="16384" width="11.42578125" style="1"/>
  </cols>
  <sheetData>
    <row r="1" spans="1:6" s="25" customFormat="1" ht="14.25" x14ac:dyDescent="0.2">
      <c r="A1" s="91" t="s">
        <v>317</v>
      </c>
      <c r="B1" s="91"/>
      <c r="C1" s="91"/>
      <c r="D1" s="91"/>
      <c r="E1" s="91"/>
      <c r="F1" s="91"/>
    </row>
    <row r="2" spans="1:6" s="25" customFormat="1" ht="14.25" x14ac:dyDescent="0.2">
      <c r="A2" s="91" t="s">
        <v>288</v>
      </c>
      <c r="B2" s="91"/>
      <c r="C2" s="91"/>
      <c r="D2" s="91"/>
      <c r="E2" s="91"/>
      <c r="F2" s="91"/>
    </row>
    <row r="3" spans="1:6" s="25" customFormat="1" ht="14.25" x14ac:dyDescent="0.2">
      <c r="A3" s="91" t="s">
        <v>408</v>
      </c>
      <c r="B3" s="91"/>
      <c r="C3" s="91"/>
      <c r="D3" s="91"/>
      <c r="E3" s="91"/>
      <c r="F3" s="91"/>
    </row>
    <row r="4" spans="1:6" s="25" customFormat="1" ht="14.25" x14ac:dyDescent="0.2">
      <c r="A4" s="91" t="s">
        <v>318</v>
      </c>
      <c r="B4" s="91"/>
      <c r="C4" s="91"/>
      <c r="D4" s="91"/>
      <c r="E4" s="91"/>
      <c r="F4" s="91"/>
    </row>
    <row r="5" spans="1:6" s="25" customFormat="1" ht="14.25" x14ac:dyDescent="0.2">
      <c r="A5" s="26" t="s">
        <v>143</v>
      </c>
      <c r="B5" s="26"/>
    </row>
    <row r="7" spans="1:6" x14ac:dyDescent="0.25">
      <c r="A7" s="3" t="s">
        <v>169</v>
      </c>
      <c r="B7" s="4"/>
      <c r="C7" s="5" t="s">
        <v>170</v>
      </c>
      <c r="D7" s="4"/>
      <c r="E7" s="5" t="s">
        <v>171</v>
      </c>
    </row>
    <row r="8" spans="1:6" s="6" customFormat="1" ht="7.5" customHeight="1" x14ac:dyDescent="0.25">
      <c r="A8" s="4"/>
      <c r="B8" s="4"/>
      <c r="C8" s="4"/>
      <c r="D8" s="4"/>
      <c r="E8" s="4"/>
    </row>
    <row r="9" spans="1:6" x14ac:dyDescent="0.25">
      <c r="A9" s="7" t="s">
        <v>168</v>
      </c>
      <c r="B9" s="8"/>
      <c r="C9" s="9">
        <f>C10</f>
        <v>1806387.89</v>
      </c>
      <c r="D9" s="10"/>
      <c r="E9" s="11">
        <v>0</v>
      </c>
      <c r="F9" s="12"/>
    </row>
    <row r="10" spans="1:6" x14ac:dyDescent="0.25">
      <c r="A10" s="13" t="s">
        <v>168</v>
      </c>
      <c r="B10" s="14"/>
      <c r="C10" s="15">
        <v>1806387.89</v>
      </c>
      <c r="D10" s="10"/>
      <c r="E10" s="16">
        <v>0</v>
      </c>
      <c r="F10" s="12"/>
    </row>
    <row r="11" spans="1:6" x14ac:dyDescent="0.25">
      <c r="A11" s="17" t="s">
        <v>172</v>
      </c>
      <c r="B11" s="18"/>
      <c r="C11" s="9">
        <f>C12-C13</f>
        <v>104381.75</v>
      </c>
      <c r="D11" s="10"/>
      <c r="E11" s="11">
        <v>0</v>
      </c>
      <c r="F11" s="12"/>
    </row>
    <row r="12" spans="1:6" x14ac:dyDescent="0.25">
      <c r="A12" s="19" t="s">
        <v>175</v>
      </c>
      <c r="B12" s="20"/>
      <c r="C12" s="21">
        <v>4719246.5599999996</v>
      </c>
      <c r="D12" s="22"/>
      <c r="E12" s="16">
        <v>0</v>
      </c>
      <c r="F12" s="12"/>
    </row>
    <row r="13" spans="1:6" x14ac:dyDescent="0.25">
      <c r="A13" s="21" t="s">
        <v>176</v>
      </c>
      <c r="B13" s="22"/>
      <c r="C13" s="15">
        <v>4614864.8099999996</v>
      </c>
      <c r="D13" s="10"/>
      <c r="E13" s="16">
        <v>0</v>
      </c>
      <c r="F13" s="12"/>
    </row>
    <row r="14" spans="1:6" x14ac:dyDescent="0.25">
      <c r="A14" s="17" t="s">
        <v>173</v>
      </c>
      <c r="B14" s="18"/>
      <c r="C14" s="9">
        <f>C15-C16</f>
        <v>-159164.97999999998</v>
      </c>
      <c r="D14" s="10"/>
      <c r="E14" s="11">
        <v>0</v>
      </c>
      <c r="F14" s="12"/>
    </row>
    <row r="15" spans="1:6" x14ac:dyDescent="0.25">
      <c r="A15" s="23" t="s">
        <v>177</v>
      </c>
      <c r="B15" s="24"/>
      <c r="C15" s="23">
        <v>365482.89</v>
      </c>
      <c r="D15" s="24"/>
      <c r="E15" s="16">
        <v>0</v>
      </c>
    </row>
    <row r="16" spans="1:6" x14ac:dyDescent="0.25">
      <c r="A16" s="15" t="s">
        <v>178</v>
      </c>
      <c r="B16" s="10"/>
      <c r="C16" s="23">
        <v>524647.87</v>
      </c>
      <c r="D16" s="24"/>
      <c r="E16" s="16">
        <v>0</v>
      </c>
    </row>
    <row r="17" spans="1:5" x14ac:dyDescent="0.25">
      <c r="A17" s="3" t="s">
        <v>174</v>
      </c>
      <c r="B17" s="4"/>
      <c r="C17" s="9">
        <f>C9+C11+C14</f>
        <v>1751604.66</v>
      </c>
      <c r="D17" s="10"/>
      <c r="E17" s="11">
        <v>0</v>
      </c>
    </row>
    <row r="18" spans="1:5" x14ac:dyDescent="0.25">
      <c r="C18" s="15"/>
      <c r="D18" s="15"/>
      <c r="E18" s="16"/>
    </row>
    <row r="19" spans="1:5" x14ac:dyDescent="0.25">
      <c r="C19" s="15"/>
      <c r="D19" s="15"/>
      <c r="E19" s="16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H28" sqref="H28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425781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0" width="13.7109375" style="1" bestFit="1" customWidth="1"/>
    <col min="11" max="16384" width="11.42578125" style="1"/>
  </cols>
  <sheetData>
    <row r="1" spans="1:10" s="25" customFormat="1" ht="14.25" x14ac:dyDescent="0.2">
      <c r="A1" s="91" t="s">
        <v>317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s="25" customFormat="1" ht="14.25" x14ac:dyDescent="0.2">
      <c r="A2" s="91" t="s">
        <v>319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s="25" customFormat="1" ht="14.25" x14ac:dyDescent="0.2">
      <c r="A3" s="91" t="s">
        <v>409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s="25" customFormat="1" ht="14.25" x14ac:dyDescent="0.2">
      <c r="A4" s="91" t="s">
        <v>318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s="25" customFormat="1" ht="14.25" x14ac:dyDescent="0.2">
      <c r="A5" s="26" t="s">
        <v>143</v>
      </c>
      <c r="B5" s="26"/>
    </row>
    <row r="7" spans="1:10" x14ac:dyDescent="0.25">
      <c r="A7" s="3" t="s">
        <v>179</v>
      </c>
      <c r="B7" s="4"/>
      <c r="C7" s="3" t="s">
        <v>170</v>
      </c>
      <c r="D7" s="4"/>
      <c r="E7" s="3" t="s">
        <v>171</v>
      </c>
      <c r="F7" s="4"/>
      <c r="G7" s="3" t="s">
        <v>180</v>
      </c>
      <c r="H7" s="3" t="s">
        <v>170</v>
      </c>
      <c r="I7" s="4"/>
      <c r="J7" s="3" t="s">
        <v>171</v>
      </c>
    </row>
    <row r="8" spans="1:10" ht="9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8.75" customHeight="1" x14ac:dyDescent="0.25">
      <c r="A9" s="17" t="s">
        <v>181</v>
      </c>
      <c r="B9" s="17"/>
      <c r="C9" s="27">
        <f>SUM(C10:C16)</f>
        <v>4719246.5600000005</v>
      </c>
      <c r="D9" s="28"/>
      <c r="E9" s="29">
        <v>0</v>
      </c>
      <c r="F9" s="16"/>
      <c r="G9" s="17" t="s">
        <v>181</v>
      </c>
      <c r="H9" s="27">
        <f>SUM(H10:H18)</f>
        <v>4614864.8099999996</v>
      </c>
      <c r="I9" s="28"/>
      <c r="J9" s="29">
        <v>0</v>
      </c>
    </row>
    <row r="10" spans="1:10" x14ac:dyDescent="0.25">
      <c r="A10" s="30" t="s">
        <v>182</v>
      </c>
      <c r="B10" s="30"/>
      <c r="C10" s="31">
        <v>66425.86</v>
      </c>
      <c r="D10" s="32"/>
      <c r="E10" s="16">
        <v>0</v>
      </c>
      <c r="F10" s="16"/>
      <c r="G10" s="30" t="s">
        <v>186</v>
      </c>
      <c r="H10" s="32">
        <v>1395199.53</v>
      </c>
      <c r="I10" s="32"/>
      <c r="J10" s="16">
        <v>0</v>
      </c>
    </row>
    <row r="11" spans="1:10" x14ac:dyDescent="0.25">
      <c r="A11" s="30" t="s">
        <v>183</v>
      </c>
      <c r="B11" s="30"/>
      <c r="C11" s="31">
        <v>53807.15</v>
      </c>
      <c r="D11" s="32"/>
      <c r="E11" s="16">
        <v>0</v>
      </c>
      <c r="F11" s="16"/>
      <c r="G11" s="30" t="s">
        <v>295</v>
      </c>
      <c r="H11" s="32">
        <v>386815.06</v>
      </c>
      <c r="I11" s="32"/>
      <c r="J11" s="16">
        <v>0</v>
      </c>
    </row>
    <row r="12" spans="1:10" x14ac:dyDescent="0.25">
      <c r="A12" s="30" t="s">
        <v>184</v>
      </c>
      <c r="B12" s="30"/>
      <c r="C12" s="31">
        <v>2562064.59</v>
      </c>
      <c r="D12" s="32"/>
      <c r="E12" s="16">
        <v>0</v>
      </c>
      <c r="F12" s="16"/>
      <c r="G12" s="30" t="s">
        <v>388</v>
      </c>
      <c r="H12" s="32">
        <v>4992.34</v>
      </c>
      <c r="I12" s="32"/>
      <c r="J12" s="16"/>
    </row>
    <row r="13" spans="1:10" x14ac:dyDescent="0.25">
      <c r="A13" s="30" t="s">
        <v>410</v>
      </c>
      <c r="B13" s="30"/>
      <c r="C13" s="31">
        <v>2131.27</v>
      </c>
      <c r="D13" s="32"/>
      <c r="E13" s="16"/>
      <c r="F13" s="16"/>
      <c r="G13" s="30" t="s">
        <v>187</v>
      </c>
      <c r="H13" s="32">
        <v>903807</v>
      </c>
      <c r="I13" s="32"/>
      <c r="J13" s="16">
        <v>0</v>
      </c>
    </row>
    <row r="14" spans="1:10" x14ac:dyDescent="0.25">
      <c r="A14" s="30" t="s">
        <v>320</v>
      </c>
      <c r="B14" s="30"/>
      <c r="C14" s="31">
        <v>1643369.29</v>
      </c>
      <c r="D14" s="32"/>
      <c r="E14" s="16">
        <v>0</v>
      </c>
      <c r="F14" s="16"/>
      <c r="G14" s="30" t="s">
        <v>389</v>
      </c>
      <c r="H14" s="32">
        <v>24071.5</v>
      </c>
      <c r="I14" s="32"/>
      <c r="J14" s="16">
        <v>0</v>
      </c>
    </row>
    <row r="15" spans="1:10" x14ac:dyDescent="0.25">
      <c r="A15" s="30" t="s">
        <v>394</v>
      </c>
      <c r="B15" s="30"/>
      <c r="C15" s="31">
        <v>71916.570000000007</v>
      </c>
      <c r="D15" s="32"/>
      <c r="E15" s="16"/>
      <c r="F15" s="16"/>
      <c r="G15" s="30" t="s">
        <v>395</v>
      </c>
      <c r="H15" s="32">
        <v>1400000</v>
      </c>
      <c r="I15" s="32"/>
      <c r="J15" s="16">
        <v>0</v>
      </c>
    </row>
    <row r="16" spans="1:10" x14ac:dyDescent="0.25">
      <c r="A16" s="30" t="s">
        <v>185</v>
      </c>
      <c r="B16" s="30"/>
      <c r="C16" s="31">
        <v>319531.83</v>
      </c>
      <c r="D16" s="32"/>
      <c r="E16" s="16">
        <v>0</v>
      </c>
      <c r="F16" s="16"/>
      <c r="G16" s="30" t="s">
        <v>396</v>
      </c>
      <c r="H16" s="32">
        <v>71916.570000000007</v>
      </c>
      <c r="I16" s="32"/>
      <c r="J16" s="16">
        <v>0</v>
      </c>
    </row>
    <row r="17" spans="1:10" x14ac:dyDescent="0.25">
      <c r="A17" s="30"/>
      <c r="B17" s="30"/>
      <c r="C17" s="31"/>
      <c r="D17" s="32"/>
      <c r="E17" s="16"/>
      <c r="F17" s="16"/>
      <c r="G17" s="30" t="s">
        <v>188</v>
      </c>
      <c r="H17" s="32">
        <v>428062.81</v>
      </c>
      <c r="J17" s="16">
        <v>0</v>
      </c>
    </row>
    <row r="18" spans="1:10" x14ac:dyDescent="0.25">
      <c r="A18" s="17" t="s">
        <v>189</v>
      </c>
      <c r="B18" s="18"/>
      <c r="C18" s="33">
        <f>SUM(C19:C21)</f>
        <v>365482.89</v>
      </c>
      <c r="D18" s="32"/>
      <c r="E18" s="34">
        <v>0</v>
      </c>
      <c r="F18" s="16"/>
      <c r="G18" s="30"/>
      <c r="H18" s="32"/>
      <c r="J18" s="16"/>
    </row>
    <row r="19" spans="1:10" x14ac:dyDescent="0.25">
      <c r="A19" s="30" t="s">
        <v>190</v>
      </c>
      <c r="B19" s="18"/>
      <c r="C19" s="31">
        <v>91497.72</v>
      </c>
      <c r="D19" s="32"/>
      <c r="E19" s="16">
        <v>0</v>
      </c>
      <c r="F19" s="16"/>
      <c r="G19" s="17" t="s">
        <v>189</v>
      </c>
      <c r="H19" s="27">
        <f>SUM(H20:H22)</f>
        <v>524647.87</v>
      </c>
      <c r="I19" s="28"/>
      <c r="J19" s="29">
        <v>0</v>
      </c>
    </row>
    <row r="20" spans="1:10" x14ac:dyDescent="0.25">
      <c r="A20" s="20" t="s">
        <v>191</v>
      </c>
      <c r="B20" s="20"/>
      <c r="C20" s="31">
        <v>191561.46</v>
      </c>
      <c r="D20" s="32"/>
      <c r="E20" s="16">
        <v>0</v>
      </c>
      <c r="F20" s="16"/>
      <c r="G20" s="35" t="s">
        <v>190</v>
      </c>
      <c r="H20" s="36">
        <v>248104.83</v>
      </c>
      <c r="I20" s="28"/>
      <c r="J20" s="16">
        <v>0</v>
      </c>
    </row>
    <row r="21" spans="1:10" x14ac:dyDescent="0.25">
      <c r="A21" s="20" t="s">
        <v>321</v>
      </c>
      <c r="B21" s="22"/>
      <c r="C21" s="31">
        <v>82423.710000000006</v>
      </c>
      <c r="D21" s="32"/>
      <c r="E21" s="37">
        <v>0</v>
      </c>
      <c r="F21" s="16"/>
      <c r="G21" s="20" t="s">
        <v>191</v>
      </c>
      <c r="H21" s="32">
        <v>181116.54</v>
      </c>
      <c r="I21" s="32"/>
      <c r="J21" s="16">
        <v>0</v>
      </c>
    </row>
    <row r="22" spans="1:10" x14ac:dyDescent="0.25">
      <c r="F22" s="16"/>
      <c r="G22" s="20" t="s">
        <v>321</v>
      </c>
      <c r="H22" s="32">
        <v>95426.5</v>
      </c>
      <c r="I22" s="32"/>
      <c r="J22" s="16">
        <v>0</v>
      </c>
    </row>
    <row r="23" spans="1:10" x14ac:dyDescent="0.25">
      <c r="F23" s="16"/>
    </row>
    <row r="24" spans="1:10" x14ac:dyDescent="0.25">
      <c r="F24" s="16"/>
      <c r="G24" s="30"/>
      <c r="H24" s="36"/>
      <c r="I24" s="28"/>
      <c r="J24" s="16"/>
    </row>
    <row r="25" spans="1:10" x14ac:dyDescent="0.25">
      <c r="F25" s="16"/>
    </row>
    <row r="26" spans="1:10" ht="15" customHeight="1" x14ac:dyDescent="0.25">
      <c r="A26" s="9" t="s">
        <v>411</v>
      </c>
      <c r="C26" s="90">
        <f>H9+H19-C9-C18</f>
        <v>54783.229999999166</v>
      </c>
      <c r="F26" s="38"/>
      <c r="G26" s="39"/>
      <c r="H26" s="28"/>
      <c r="J26" s="34"/>
    </row>
    <row r="27" spans="1:10" ht="15" customHeight="1" x14ac:dyDescent="0.25">
      <c r="F27" s="38"/>
      <c r="G27" s="39"/>
    </row>
    <row r="28" spans="1:10" x14ac:dyDescent="0.25">
      <c r="A28" s="9" t="s">
        <v>194</v>
      </c>
      <c r="B28" s="39"/>
      <c r="C28" s="33">
        <f>C9+C18+C26</f>
        <v>5139512.68</v>
      </c>
      <c r="D28" s="32"/>
      <c r="E28" s="29">
        <v>0</v>
      </c>
      <c r="F28" s="38"/>
      <c r="G28" s="17" t="s">
        <v>193</v>
      </c>
      <c r="H28" s="27">
        <f>H9+H19</f>
        <v>5139512.68</v>
      </c>
      <c r="I28" s="28"/>
      <c r="J28" s="29">
        <v>0</v>
      </c>
    </row>
    <row r="29" spans="1:10" x14ac:dyDescent="0.25">
      <c r="C29" s="40"/>
      <c r="D29" s="32"/>
      <c r="E29" s="38"/>
      <c r="F29" s="38"/>
    </row>
    <row r="30" spans="1:10" ht="14.25" customHeight="1" x14ac:dyDescent="0.25">
      <c r="C30" s="40"/>
      <c r="F30" s="38"/>
    </row>
    <row r="31" spans="1:10" ht="12.75" customHeight="1" x14ac:dyDescent="0.25">
      <c r="D31" s="10"/>
      <c r="F31" s="38"/>
    </row>
    <row r="32" spans="1:10" x14ac:dyDescent="0.25">
      <c r="A32" s="6"/>
      <c r="B32" s="6"/>
      <c r="C32" s="6"/>
      <c r="D32" s="6"/>
      <c r="E32" s="6"/>
      <c r="F32" s="6"/>
    </row>
    <row r="33" spans="1:6" x14ac:dyDescent="0.25">
      <c r="A33" s="6"/>
      <c r="B33" s="6"/>
      <c r="C33" s="6"/>
      <c r="D33" s="6"/>
      <c r="E33" s="6"/>
      <c r="F33" s="6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F35" s="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zoomScaleNormal="100" workbookViewId="0">
      <selection activeCell="C124" sqref="C124"/>
    </sheetView>
  </sheetViews>
  <sheetFormatPr baseColWidth="10" defaultRowHeight="15" x14ac:dyDescent="0.25"/>
  <cols>
    <col min="1" max="1" width="12.85546875" style="1" bestFit="1" customWidth="1"/>
    <col min="2" max="2" width="60.42578125" style="1" bestFit="1" customWidth="1"/>
    <col min="3" max="3" width="21.28515625" style="1" customWidth="1"/>
    <col min="4" max="4" width="17.7109375" style="1" customWidth="1"/>
    <col min="5" max="5" width="21.140625" style="1" customWidth="1"/>
    <col min="6" max="16384" width="11.42578125" style="1"/>
  </cols>
  <sheetData>
    <row r="1" spans="1:5" s="25" customFormat="1" ht="14.25" x14ac:dyDescent="0.2">
      <c r="A1" s="91" t="s">
        <v>322</v>
      </c>
      <c r="B1" s="91"/>
      <c r="C1" s="91"/>
      <c r="D1" s="91"/>
      <c r="E1" s="91"/>
    </row>
    <row r="2" spans="1:5" s="25" customFormat="1" ht="14.25" x14ac:dyDescent="0.2">
      <c r="A2" s="91" t="s">
        <v>332</v>
      </c>
      <c r="B2" s="91"/>
      <c r="C2" s="91"/>
      <c r="D2" s="91"/>
      <c r="E2" s="91"/>
    </row>
    <row r="3" spans="1:5" s="25" customFormat="1" ht="14.25" x14ac:dyDescent="0.2">
      <c r="A3" s="91" t="s">
        <v>412</v>
      </c>
      <c r="B3" s="91"/>
      <c r="C3" s="91"/>
      <c r="D3" s="91"/>
      <c r="E3" s="91"/>
    </row>
    <row r="4" spans="1:5" s="25" customFormat="1" ht="14.25" x14ac:dyDescent="0.2">
      <c r="A4" s="91" t="s">
        <v>318</v>
      </c>
      <c r="B4" s="91"/>
      <c r="C4" s="91"/>
      <c r="D4" s="91"/>
      <c r="E4" s="91"/>
    </row>
    <row r="5" spans="1:5" s="25" customFormat="1" ht="14.25" x14ac:dyDescent="0.2">
      <c r="A5" s="26" t="s">
        <v>143</v>
      </c>
    </row>
    <row r="6" spans="1:5" ht="15.75" thickBot="1" x14ac:dyDescent="0.3"/>
    <row r="7" spans="1:5" ht="30.75" thickBot="1" x14ac:dyDescent="0.3">
      <c r="A7" s="65" t="s">
        <v>324</v>
      </c>
      <c r="B7" s="66" t="s">
        <v>144</v>
      </c>
      <c r="C7" s="67" t="s">
        <v>333</v>
      </c>
      <c r="D7" s="68" t="s">
        <v>145</v>
      </c>
      <c r="E7" s="69" t="s">
        <v>146</v>
      </c>
    </row>
    <row r="8" spans="1:5" x14ac:dyDescent="0.25">
      <c r="A8" s="70" t="s">
        <v>0</v>
      </c>
      <c r="B8" s="70" t="s">
        <v>1</v>
      </c>
      <c r="C8" s="71">
        <f>C9+C14+C18+C20+C24+C28</f>
        <v>4936831.59</v>
      </c>
      <c r="D8" s="71">
        <f>D9+D14+D18+D20+D24+D28</f>
        <v>1485368.43</v>
      </c>
      <c r="E8" s="72">
        <f>C8-D8</f>
        <v>3451463.16</v>
      </c>
    </row>
    <row r="9" spans="1:5" x14ac:dyDescent="0.25">
      <c r="A9" s="70" t="s">
        <v>2</v>
      </c>
      <c r="B9" s="70" t="s">
        <v>3</v>
      </c>
      <c r="C9" s="71">
        <f>SUM(C10:C13)</f>
        <v>1212652.8799999999</v>
      </c>
      <c r="D9" s="71">
        <f>SUM(D10:D13)</f>
        <v>444344.56</v>
      </c>
      <c r="E9" s="72">
        <f t="shared" ref="E9:E43" si="0">C9-D9</f>
        <v>768308.31999999983</v>
      </c>
    </row>
    <row r="10" spans="1:5" x14ac:dyDescent="0.25">
      <c r="A10" s="12" t="s">
        <v>4</v>
      </c>
      <c r="B10" s="12" t="s">
        <v>5</v>
      </c>
      <c r="C10" s="15">
        <v>955003.73</v>
      </c>
      <c r="D10" s="15">
        <v>413108.68</v>
      </c>
      <c r="E10" s="56">
        <f t="shared" si="0"/>
        <v>541895.05000000005</v>
      </c>
    </row>
    <row r="11" spans="1:5" x14ac:dyDescent="0.25">
      <c r="A11" s="12" t="s">
        <v>6</v>
      </c>
      <c r="B11" s="12" t="s">
        <v>7</v>
      </c>
      <c r="C11" s="15">
        <v>48435</v>
      </c>
      <c r="D11" s="15">
        <v>0</v>
      </c>
      <c r="E11" s="56">
        <f t="shared" si="0"/>
        <v>48435</v>
      </c>
    </row>
    <row r="12" spans="1:5" x14ac:dyDescent="0.25">
      <c r="A12" s="12" t="s">
        <v>8</v>
      </c>
      <c r="B12" s="12" t="s">
        <v>9</v>
      </c>
      <c r="C12" s="15">
        <v>18000</v>
      </c>
      <c r="D12" s="15">
        <v>3565.77</v>
      </c>
      <c r="E12" s="56">
        <f t="shared" si="0"/>
        <v>14434.23</v>
      </c>
    </row>
    <row r="13" spans="1:5" x14ac:dyDescent="0.25">
      <c r="A13" s="12" t="s">
        <v>10</v>
      </c>
      <c r="B13" s="12" t="s">
        <v>11</v>
      </c>
      <c r="C13" s="15">
        <v>191214.15</v>
      </c>
      <c r="D13" s="15">
        <v>27670.11</v>
      </c>
      <c r="E13" s="56">
        <f t="shared" si="0"/>
        <v>163544.03999999998</v>
      </c>
    </row>
    <row r="14" spans="1:5" x14ac:dyDescent="0.25">
      <c r="A14" s="70" t="s">
        <v>12</v>
      </c>
      <c r="B14" s="70" t="s">
        <v>13</v>
      </c>
      <c r="C14" s="71">
        <f>SUM(C15:C17)</f>
        <v>2938464.5300000003</v>
      </c>
      <c r="D14" s="71">
        <f>SUM(D15:D17)</f>
        <v>736872.41</v>
      </c>
      <c r="E14" s="72">
        <f t="shared" si="0"/>
        <v>2201592.12</v>
      </c>
    </row>
    <row r="15" spans="1:5" x14ac:dyDescent="0.25">
      <c r="A15" s="12" t="s">
        <v>14</v>
      </c>
      <c r="B15" s="12" t="s">
        <v>5</v>
      </c>
      <c r="C15" s="15">
        <v>2328399.75</v>
      </c>
      <c r="D15" s="15">
        <v>690906.01</v>
      </c>
      <c r="E15" s="56">
        <f t="shared" si="0"/>
        <v>1637493.74</v>
      </c>
    </row>
    <row r="16" spans="1:5" x14ac:dyDescent="0.25">
      <c r="A16" s="12" t="s">
        <v>15</v>
      </c>
      <c r="B16" s="12" t="s">
        <v>7</v>
      </c>
      <c r="C16" s="15">
        <v>186085</v>
      </c>
      <c r="D16" s="15">
        <v>0</v>
      </c>
      <c r="E16" s="56">
        <f t="shared" si="0"/>
        <v>186085</v>
      </c>
    </row>
    <row r="17" spans="1:5" x14ac:dyDescent="0.25">
      <c r="A17" s="12" t="s">
        <v>16</v>
      </c>
      <c r="B17" s="12" t="s">
        <v>11</v>
      </c>
      <c r="C17" s="15">
        <v>423979.78</v>
      </c>
      <c r="D17" s="15">
        <v>45966.400000000001</v>
      </c>
      <c r="E17" s="56">
        <f t="shared" si="0"/>
        <v>378013.38</v>
      </c>
    </row>
    <row r="18" spans="1:5" x14ac:dyDescent="0.25">
      <c r="A18" s="70" t="s">
        <v>17</v>
      </c>
      <c r="B18" s="70" t="s">
        <v>18</v>
      </c>
      <c r="C18" s="71">
        <f>+C19</f>
        <v>42207.11</v>
      </c>
      <c r="D18" s="71">
        <f>+D19</f>
        <v>20885.91</v>
      </c>
      <c r="E18" s="72">
        <f t="shared" si="0"/>
        <v>21321.200000000001</v>
      </c>
    </row>
    <row r="19" spans="1:5" x14ac:dyDescent="0.25">
      <c r="A19" s="12" t="s">
        <v>19</v>
      </c>
      <c r="B19" s="12" t="s">
        <v>20</v>
      </c>
      <c r="C19" s="15">
        <v>42207.11</v>
      </c>
      <c r="D19" s="15">
        <v>20885.91</v>
      </c>
      <c r="E19" s="56">
        <f t="shared" si="0"/>
        <v>21321.200000000001</v>
      </c>
    </row>
    <row r="20" spans="1:5" x14ac:dyDescent="0.25">
      <c r="A20" s="70" t="s">
        <v>21</v>
      </c>
      <c r="B20" s="70" t="s">
        <v>22</v>
      </c>
      <c r="C20" s="71">
        <f>SUM(C21:C23)</f>
        <v>270590.92</v>
      </c>
      <c r="D20" s="71">
        <f>SUM(D21:D23)</f>
        <v>88351.360000000001</v>
      </c>
      <c r="E20" s="72">
        <f t="shared" si="0"/>
        <v>182239.56</v>
      </c>
    </row>
    <row r="21" spans="1:5" x14ac:dyDescent="0.25">
      <c r="A21" s="12" t="s">
        <v>23</v>
      </c>
      <c r="B21" s="12" t="s">
        <v>24</v>
      </c>
      <c r="C21" s="15">
        <v>81129.929999999993</v>
      </c>
      <c r="D21" s="15">
        <v>33247.56</v>
      </c>
      <c r="E21" s="56">
        <f t="shared" si="0"/>
        <v>47882.369999999995</v>
      </c>
    </row>
    <row r="22" spans="1:5" x14ac:dyDescent="0.25">
      <c r="A22" s="12" t="s">
        <v>25</v>
      </c>
      <c r="B22" s="12" t="s">
        <v>26</v>
      </c>
      <c r="C22" s="15">
        <v>184843.45</v>
      </c>
      <c r="D22" s="15">
        <v>53401.34</v>
      </c>
      <c r="E22" s="56">
        <f t="shared" si="0"/>
        <v>131442.11000000002</v>
      </c>
    </row>
    <row r="23" spans="1:5" x14ac:dyDescent="0.25">
      <c r="A23" s="12" t="s">
        <v>27</v>
      </c>
      <c r="B23" s="12" t="s">
        <v>28</v>
      </c>
      <c r="C23" s="15">
        <v>4617.54</v>
      </c>
      <c r="D23" s="15">
        <v>1702.46</v>
      </c>
      <c r="E23" s="56">
        <f t="shared" si="0"/>
        <v>2915.08</v>
      </c>
    </row>
    <row r="24" spans="1:5" x14ac:dyDescent="0.25">
      <c r="A24" s="70" t="s">
        <v>29</v>
      </c>
      <c r="B24" s="70" t="s">
        <v>30</v>
      </c>
      <c r="C24" s="71">
        <f>SUM(C25:C27)</f>
        <v>255322.84</v>
      </c>
      <c r="D24" s="71">
        <f>SUM(D25:D27)</f>
        <v>83033.119999999995</v>
      </c>
      <c r="E24" s="72">
        <f t="shared" si="0"/>
        <v>172289.72</v>
      </c>
    </row>
    <row r="25" spans="1:5" x14ac:dyDescent="0.25">
      <c r="A25" s="12" t="s">
        <v>31</v>
      </c>
      <c r="B25" s="12" t="s">
        <v>24</v>
      </c>
      <c r="C25" s="15">
        <v>69079.149999999994</v>
      </c>
      <c r="D25" s="15">
        <v>28553.68</v>
      </c>
      <c r="E25" s="56">
        <f t="shared" si="0"/>
        <v>40525.469999999994</v>
      </c>
    </row>
    <row r="26" spans="1:5" x14ac:dyDescent="0.25">
      <c r="A26" s="12" t="s">
        <v>32</v>
      </c>
      <c r="B26" s="12" t="s">
        <v>26</v>
      </c>
      <c r="C26" s="15">
        <v>183131.35</v>
      </c>
      <c r="D26" s="15">
        <v>52896.99</v>
      </c>
      <c r="E26" s="56">
        <f t="shared" si="0"/>
        <v>130234.36000000002</v>
      </c>
    </row>
    <row r="27" spans="1:5" x14ac:dyDescent="0.25">
      <c r="A27" s="12" t="s">
        <v>33</v>
      </c>
      <c r="B27" s="12" t="s">
        <v>28</v>
      </c>
      <c r="C27" s="15">
        <v>3112.34</v>
      </c>
      <c r="D27" s="15">
        <v>1582.45</v>
      </c>
      <c r="E27" s="56">
        <f t="shared" si="0"/>
        <v>1529.89</v>
      </c>
    </row>
    <row r="28" spans="1:5" x14ac:dyDescent="0.25">
      <c r="A28" s="70" t="s">
        <v>34</v>
      </c>
      <c r="B28" s="70" t="s">
        <v>35</v>
      </c>
      <c r="C28" s="71">
        <f>SUM(C29:C30)</f>
        <v>217593.31</v>
      </c>
      <c r="D28" s="71">
        <f>SUM(D29:D30)</f>
        <v>111881.07</v>
      </c>
      <c r="E28" s="72">
        <f t="shared" si="0"/>
        <v>105712.23999999999</v>
      </c>
    </row>
    <row r="29" spans="1:5" x14ac:dyDescent="0.25">
      <c r="A29" s="48">
        <v>51701</v>
      </c>
      <c r="B29" s="12" t="s">
        <v>368</v>
      </c>
      <c r="C29" s="15">
        <v>62784.15</v>
      </c>
      <c r="D29" s="15">
        <v>49638.32</v>
      </c>
      <c r="E29" s="56">
        <f t="shared" ref="E29" si="1">C29-D29</f>
        <v>13145.830000000002</v>
      </c>
    </row>
    <row r="30" spans="1:5" x14ac:dyDescent="0.25">
      <c r="A30" s="48">
        <v>51702</v>
      </c>
      <c r="B30" s="12" t="s">
        <v>305</v>
      </c>
      <c r="C30" s="15">
        <v>154809.16</v>
      </c>
      <c r="D30" s="15">
        <v>62242.75</v>
      </c>
      <c r="E30" s="56">
        <f t="shared" si="0"/>
        <v>92566.41</v>
      </c>
    </row>
    <row r="31" spans="1:5" x14ac:dyDescent="0.25">
      <c r="A31" s="70" t="s">
        <v>36</v>
      </c>
      <c r="B31" s="70" t="s">
        <v>37</v>
      </c>
      <c r="C31" s="71">
        <f>C32+C57+C61+C72+C74</f>
        <v>2201820.65</v>
      </c>
      <c r="D31" s="71">
        <f>D32+D57+D61+D72+D74</f>
        <v>537735.66</v>
      </c>
      <c r="E31" s="72">
        <f t="shared" si="0"/>
        <v>1664084.9899999998</v>
      </c>
    </row>
    <row r="32" spans="1:5" x14ac:dyDescent="0.25">
      <c r="A32" s="70" t="s">
        <v>38</v>
      </c>
      <c r="B32" s="70" t="s">
        <v>39</v>
      </c>
      <c r="C32" s="71">
        <f>SUM(C33:C56)</f>
        <v>1115688.67</v>
      </c>
      <c r="D32" s="71">
        <f>SUM(D33:D56)</f>
        <v>250383.04000000004</v>
      </c>
      <c r="E32" s="72">
        <f t="shared" si="0"/>
        <v>865305.62999999989</v>
      </c>
    </row>
    <row r="33" spans="1:5" x14ac:dyDescent="0.25">
      <c r="A33" s="12" t="s">
        <v>40</v>
      </c>
      <c r="B33" s="12" t="s">
        <v>41</v>
      </c>
      <c r="C33" s="15">
        <v>30141.119999999999</v>
      </c>
      <c r="D33" s="15">
        <v>3063.65</v>
      </c>
      <c r="E33" s="56">
        <f t="shared" si="0"/>
        <v>27077.469999999998</v>
      </c>
    </row>
    <row r="34" spans="1:5" x14ac:dyDescent="0.25">
      <c r="A34" s="12" t="s">
        <v>42</v>
      </c>
      <c r="B34" s="12" t="s">
        <v>43</v>
      </c>
      <c r="C34" s="15">
        <v>26354.28</v>
      </c>
      <c r="D34" s="15">
        <v>3815</v>
      </c>
      <c r="E34" s="56">
        <f t="shared" si="0"/>
        <v>22539.279999999999</v>
      </c>
    </row>
    <row r="35" spans="1:5" x14ac:dyDescent="0.25">
      <c r="A35" s="12" t="s">
        <v>44</v>
      </c>
      <c r="B35" s="12" t="s">
        <v>45</v>
      </c>
      <c r="C35" s="15">
        <v>41084.83</v>
      </c>
      <c r="D35" s="15">
        <v>19647.400000000001</v>
      </c>
      <c r="E35" s="56">
        <f t="shared" si="0"/>
        <v>21437.43</v>
      </c>
    </row>
    <row r="36" spans="1:5" x14ac:dyDescent="0.25">
      <c r="A36" s="12" t="s">
        <v>46</v>
      </c>
      <c r="B36" s="12" t="s">
        <v>47</v>
      </c>
      <c r="C36" s="15">
        <v>76120.47</v>
      </c>
      <c r="D36" s="15">
        <v>903.97</v>
      </c>
      <c r="E36" s="56">
        <f t="shared" si="0"/>
        <v>75216.5</v>
      </c>
    </row>
    <row r="37" spans="1:5" x14ac:dyDescent="0.25">
      <c r="A37" s="12" t="s">
        <v>48</v>
      </c>
      <c r="B37" s="12" t="s">
        <v>49</v>
      </c>
      <c r="C37" s="15">
        <v>12277.36</v>
      </c>
      <c r="D37" s="15">
        <v>2369</v>
      </c>
      <c r="E37" s="56">
        <f t="shared" si="0"/>
        <v>9908.36</v>
      </c>
    </row>
    <row r="38" spans="1:5" x14ac:dyDescent="0.25">
      <c r="A38" s="12" t="s">
        <v>50</v>
      </c>
      <c r="B38" s="12" t="s">
        <v>51</v>
      </c>
      <c r="C38" s="15">
        <v>1070</v>
      </c>
      <c r="D38" s="15">
        <v>0</v>
      </c>
      <c r="E38" s="56">
        <f t="shared" si="0"/>
        <v>1070</v>
      </c>
    </row>
    <row r="39" spans="1:5" x14ac:dyDescent="0.25">
      <c r="A39" s="12" t="s">
        <v>52</v>
      </c>
      <c r="B39" s="12" t="s">
        <v>53</v>
      </c>
      <c r="C39" s="15">
        <v>44558.07</v>
      </c>
      <c r="D39" s="15">
        <v>5711.84</v>
      </c>
      <c r="E39" s="56">
        <f t="shared" si="0"/>
        <v>38846.229999999996</v>
      </c>
    </row>
    <row r="40" spans="1:5" x14ac:dyDescent="0.25">
      <c r="A40" s="12" t="s">
        <v>54</v>
      </c>
      <c r="B40" s="12" t="s">
        <v>55</v>
      </c>
      <c r="C40" s="15">
        <v>13039.2</v>
      </c>
      <c r="D40" s="15">
        <v>3702.4</v>
      </c>
      <c r="E40" s="56">
        <f t="shared" si="0"/>
        <v>9336.8000000000011</v>
      </c>
    </row>
    <row r="41" spans="1:5" x14ac:dyDescent="0.25">
      <c r="A41" s="48">
        <v>54109</v>
      </c>
      <c r="B41" s="12" t="s">
        <v>285</v>
      </c>
      <c r="C41" s="15">
        <v>5000</v>
      </c>
      <c r="D41" s="15">
        <v>1950</v>
      </c>
      <c r="E41" s="56">
        <f t="shared" si="0"/>
        <v>3050</v>
      </c>
    </row>
    <row r="42" spans="1:5" x14ac:dyDescent="0.25">
      <c r="A42" s="48">
        <v>54110</v>
      </c>
      <c r="B42" s="12" t="s">
        <v>287</v>
      </c>
      <c r="C42" s="15">
        <v>515556.03</v>
      </c>
      <c r="D42" s="15">
        <v>82292</v>
      </c>
      <c r="E42" s="56">
        <f t="shared" si="0"/>
        <v>433264.03</v>
      </c>
    </row>
    <row r="43" spans="1:5" x14ac:dyDescent="0.25">
      <c r="A43" s="12" t="s">
        <v>56</v>
      </c>
      <c r="B43" s="12" t="s">
        <v>334</v>
      </c>
      <c r="C43" s="15">
        <v>3616.81</v>
      </c>
      <c r="D43" s="15">
        <v>93.68</v>
      </c>
      <c r="E43" s="56">
        <f t="shared" si="0"/>
        <v>3523.13</v>
      </c>
    </row>
    <row r="44" spans="1:5" x14ac:dyDescent="0.25">
      <c r="A44" s="12" t="s">
        <v>57</v>
      </c>
      <c r="B44" s="12" t="s">
        <v>335</v>
      </c>
      <c r="C44" s="15">
        <v>7263.2</v>
      </c>
      <c r="D44" s="15">
        <v>675.2</v>
      </c>
      <c r="E44" s="56">
        <f>C44-D44</f>
        <v>6588</v>
      </c>
    </row>
    <row r="45" spans="1:5" x14ac:dyDescent="0.25">
      <c r="A45" s="92"/>
      <c r="B45" s="92"/>
      <c r="C45" s="92"/>
      <c r="D45" s="92"/>
      <c r="E45" s="92"/>
    </row>
    <row r="46" spans="1:5" s="25" customFormat="1" ht="14.25" x14ac:dyDescent="0.2">
      <c r="A46" s="91" t="s">
        <v>322</v>
      </c>
      <c r="B46" s="91"/>
      <c r="C46" s="91"/>
      <c r="D46" s="91"/>
      <c r="E46" s="91"/>
    </row>
    <row r="47" spans="1:5" s="25" customFormat="1" ht="14.25" x14ac:dyDescent="0.2">
      <c r="A47" s="91" t="s">
        <v>332</v>
      </c>
      <c r="B47" s="91"/>
      <c r="C47" s="91"/>
      <c r="D47" s="91"/>
      <c r="E47" s="91"/>
    </row>
    <row r="48" spans="1:5" s="25" customFormat="1" ht="14.25" x14ac:dyDescent="0.2">
      <c r="A48" s="91" t="s">
        <v>412</v>
      </c>
      <c r="B48" s="91"/>
      <c r="C48" s="91"/>
      <c r="D48" s="91"/>
      <c r="E48" s="91"/>
    </row>
    <row r="49" spans="1:5" s="25" customFormat="1" ht="14.25" x14ac:dyDescent="0.2">
      <c r="A49" s="91" t="s">
        <v>318</v>
      </c>
      <c r="B49" s="91"/>
      <c r="C49" s="91"/>
      <c r="D49" s="91"/>
      <c r="E49" s="91"/>
    </row>
    <row r="50" spans="1:5" x14ac:dyDescent="0.25">
      <c r="A50" s="12" t="s">
        <v>58</v>
      </c>
      <c r="B50" s="12" t="s">
        <v>59</v>
      </c>
      <c r="C50" s="15">
        <v>2330.64</v>
      </c>
      <c r="D50" s="15">
        <v>0</v>
      </c>
      <c r="E50" s="56">
        <f>C50-D50</f>
        <v>2330.64</v>
      </c>
    </row>
    <row r="51" spans="1:5" x14ac:dyDescent="0.25">
      <c r="A51" s="12" t="s">
        <v>60</v>
      </c>
      <c r="B51" s="12" t="s">
        <v>61</v>
      </c>
      <c r="C51" s="15">
        <v>3842.62</v>
      </c>
      <c r="D51" s="15">
        <v>1000.08</v>
      </c>
      <c r="E51" s="56">
        <f>C51-D51</f>
        <v>2842.54</v>
      </c>
    </row>
    <row r="52" spans="1:5" x14ac:dyDescent="0.25">
      <c r="A52" s="12" t="s">
        <v>62</v>
      </c>
      <c r="B52" s="12" t="s">
        <v>63</v>
      </c>
      <c r="C52" s="15">
        <v>24607.360000000001</v>
      </c>
      <c r="D52" s="15">
        <v>10788.28</v>
      </c>
      <c r="E52" s="56">
        <f t="shared" ref="E52:E85" si="2">C52-D52</f>
        <v>13819.08</v>
      </c>
    </row>
    <row r="53" spans="1:5" x14ac:dyDescent="0.25">
      <c r="A53" s="12" t="s">
        <v>64</v>
      </c>
      <c r="B53" s="12" t="s">
        <v>336</v>
      </c>
      <c r="C53" s="15">
        <v>297.60000000000002</v>
      </c>
      <c r="D53" s="15">
        <v>297.60000000000002</v>
      </c>
      <c r="E53" s="56">
        <f t="shared" si="2"/>
        <v>0</v>
      </c>
    </row>
    <row r="54" spans="1:5" x14ac:dyDescent="0.25">
      <c r="A54" s="12" t="s">
        <v>65</v>
      </c>
      <c r="B54" s="12" t="s">
        <v>66</v>
      </c>
      <c r="C54" s="15">
        <v>51662.73</v>
      </c>
      <c r="D54" s="15">
        <v>14532.92</v>
      </c>
      <c r="E54" s="56">
        <f t="shared" si="2"/>
        <v>37129.810000000005</v>
      </c>
    </row>
    <row r="55" spans="1:5" x14ac:dyDescent="0.25">
      <c r="A55" s="12" t="s">
        <v>67</v>
      </c>
      <c r="B55" s="12" t="s">
        <v>68</v>
      </c>
      <c r="C55" s="15">
        <v>7155.85</v>
      </c>
      <c r="D55" s="15">
        <v>1194.5</v>
      </c>
      <c r="E55" s="56">
        <f>C55-D55</f>
        <v>5961.35</v>
      </c>
    </row>
    <row r="56" spans="1:5" x14ac:dyDescent="0.25">
      <c r="A56" s="12" t="s">
        <v>69</v>
      </c>
      <c r="B56" s="12" t="s">
        <v>70</v>
      </c>
      <c r="C56" s="15">
        <v>249710.5</v>
      </c>
      <c r="D56" s="15">
        <v>98345.52</v>
      </c>
      <c r="E56" s="56">
        <f t="shared" si="2"/>
        <v>151364.97999999998</v>
      </c>
    </row>
    <row r="57" spans="1:5" x14ac:dyDescent="0.25">
      <c r="A57" s="70" t="s">
        <v>71</v>
      </c>
      <c r="B57" s="70" t="s">
        <v>72</v>
      </c>
      <c r="C57" s="71">
        <f>SUM(C58:C60)</f>
        <v>184448.74</v>
      </c>
      <c r="D57" s="71">
        <f>SUM(D58:D60)</f>
        <v>72893.039999999994</v>
      </c>
      <c r="E57" s="72">
        <f t="shared" si="2"/>
        <v>111555.7</v>
      </c>
    </row>
    <row r="58" spans="1:5" x14ac:dyDescent="0.25">
      <c r="A58" s="12" t="s">
        <v>73</v>
      </c>
      <c r="B58" s="12" t="s">
        <v>74</v>
      </c>
      <c r="C58" s="15">
        <v>65626.5</v>
      </c>
      <c r="D58" s="15">
        <v>30975.06</v>
      </c>
      <c r="E58" s="56">
        <f t="shared" si="2"/>
        <v>34651.440000000002</v>
      </c>
    </row>
    <row r="59" spans="1:5" x14ac:dyDescent="0.25">
      <c r="A59" s="12" t="s">
        <v>75</v>
      </c>
      <c r="B59" s="12" t="s">
        <v>76</v>
      </c>
      <c r="C59" s="15">
        <v>47667</v>
      </c>
      <c r="D59" s="15">
        <v>29111.97</v>
      </c>
      <c r="E59" s="56">
        <f t="shared" si="2"/>
        <v>18555.03</v>
      </c>
    </row>
    <row r="60" spans="1:5" x14ac:dyDescent="0.25">
      <c r="A60" s="12" t="s">
        <v>77</v>
      </c>
      <c r="B60" s="12" t="s">
        <v>78</v>
      </c>
      <c r="C60" s="15">
        <v>71155.240000000005</v>
      </c>
      <c r="D60" s="15">
        <v>12806.01</v>
      </c>
      <c r="E60" s="56">
        <f t="shared" si="2"/>
        <v>58349.23</v>
      </c>
    </row>
    <row r="61" spans="1:5" x14ac:dyDescent="0.25">
      <c r="A61" s="70" t="s">
        <v>79</v>
      </c>
      <c r="B61" s="70" t="s">
        <v>80</v>
      </c>
      <c r="C61" s="71">
        <f>SUM(C62:C71)</f>
        <v>755151.86999999988</v>
      </c>
      <c r="D61" s="71">
        <f>SUM(D62:D71)</f>
        <v>159246.01</v>
      </c>
      <c r="E61" s="72">
        <f t="shared" si="2"/>
        <v>595905.85999999987</v>
      </c>
    </row>
    <row r="62" spans="1:5" x14ac:dyDescent="0.25">
      <c r="A62" s="12" t="s">
        <v>81</v>
      </c>
      <c r="B62" s="12" t="s">
        <v>82</v>
      </c>
      <c r="C62" s="15">
        <v>4282.2</v>
      </c>
      <c r="D62" s="15">
        <v>0</v>
      </c>
      <c r="E62" s="56">
        <f t="shared" si="2"/>
        <v>4282.2</v>
      </c>
    </row>
    <row r="63" spans="1:5" x14ac:dyDescent="0.25">
      <c r="A63" s="12" t="s">
        <v>83</v>
      </c>
      <c r="B63" s="12" t="s">
        <v>84</v>
      </c>
      <c r="C63" s="15">
        <v>2534.8200000000002</v>
      </c>
      <c r="D63" s="15">
        <v>193.31</v>
      </c>
      <c r="E63" s="56">
        <f t="shared" si="2"/>
        <v>2341.5100000000002</v>
      </c>
    </row>
    <row r="64" spans="1:5" x14ac:dyDescent="0.25">
      <c r="A64" s="12" t="s">
        <v>85</v>
      </c>
      <c r="B64" s="12" t="s">
        <v>86</v>
      </c>
      <c r="C64" s="15">
        <v>778.51</v>
      </c>
      <c r="D64" s="15">
        <v>480.19</v>
      </c>
      <c r="E64" s="56">
        <f t="shared" si="2"/>
        <v>298.32</v>
      </c>
    </row>
    <row r="65" spans="1:5" x14ac:dyDescent="0.25">
      <c r="A65" s="12" t="s">
        <v>87</v>
      </c>
      <c r="B65" s="12" t="s">
        <v>88</v>
      </c>
      <c r="C65" s="15">
        <v>203041</v>
      </c>
      <c r="D65" s="15">
        <v>39369</v>
      </c>
      <c r="E65" s="56">
        <f t="shared" si="2"/>
        <v>163672</v>
      </c>
    </row>
    <row r="66" spans="1:5" x14ac:dyDescent="0.25">
      <c r="A66" s="48">
        <v>54308</v>
      </c>
      <c r="B66" s="12" t="s">
        <v>398</v>
      </c>
      <c r="C66" s="15">
        <v>54.36</v>
      </c>
      <c r="D66" s="15">
        <v>54.36</v>
      </c>
      <c r="E66" s="56">
        <f t="shared" si="2"/>
        <v>0</v>
      </c>
    </row>
    <row r="67" spans="1:5" x14ac:dyDescent="0.25">
      <c r="A67" s="12" t="s">
        <v>89</v>
      </c>
      <c r="B67" s="12" t="s">
        <v>90</v>
      </c>
      <c r="C67" s="15">
        <v>3299.96</v>
      </c>
      <c r="D67" s="15">
        <v>0</v>
      </c>
      <c r="E67" s="56">
        <f t="shared" si="2"/>
        <v>3299.96</v>
      </c>
    </row>
    <row r="68" spans="1:5" x14ac:dyDescent="0.25">
      <c r="A68" s="12" t="s">
        <v>91</v>
      </c>
      <c r="B68" s="12" t="s">
        <v>92</v>
      </c>
      <c r="C68" s="15">
        <v>47464.800000000003</v>
      </c>
      <c r="D68" s="15">
        <v>5085.49</v>
      </c>
      <c r="E68" s="56">
        <f t="shared" si="2"/>
        <v>42379.310000000005</v>
      </c>
    </row>
    <row r="69" spans="1:5" x14ac:dyDescent="0.25">
      <c r="A69" s="12" t="s">
        <v>93</v>
      </c>
      <c r="B69" s="12" t="s">
        <v>94</v>
      </c>
      <c r="C69" s="15">
        <v>31782.6</v>
      </c>
      <c r="D69" s="15">
        <v>10035.6</v>
      </c>
      <c r="E69" s="56">
        <f t="shared" si="2"/>
        <v>21747</v>
      </c>
    </row>
    <row r="70" spans="1:5" x14ac:dyDescent="0.25">
      <c r="A70" s="48">
        <v>54318</v>
      </c>
      <c r="B70" s="12" t="s">
        <v>399</v>
      </c>
      <c r="C70" s="15">
        <v>15.4</v>
      </c>
      <c r="D70" s="15">
        <v>15.4</v>
      </c>
      <c r="E70" s="56">
        <f t="shared" si="2"/>
        <v>0</v>
      </c>
    </row>
    <row r="71" spans="1:5" x14ac:dyDescent="0.25">
      <c r="A71" s="12" t="s">
        <v>95</v>
      </c>
      <c r="B71" s="12" t="s">
        <v>96</v>
      </c>
      <c r="C71" s="15">
        <v>461898.22</v>
      </c>
      <c r="D71" s="15">
        <v>104012.66</v>
      </c>
      <c r="E71" s="56">
        <f t="shared" si="2"/>
        <v>357885.55999999994</v>
      </c>
    </row>
    <row r="72" spans="1:5" x14ac:dyDescent="0.25">
      <c r="A72" s="50" t="s">
        <v>97</v>
      </c>
      <c r="B72" s="70" t="s">
        <v>98</v>
      </c>
      <c r="C72" s="71">
        <f>SUM(C73:C73)</f>
        <v>107520</v>
      </c>
      <c r="D72" s="71">
        <f>SUM(D73:D73)</f>
        <v>41432</v>
      </c>
      <c r="E72" s="72">
        <f t="shared" si="2"/>
        <v>66088</v>
      </c>
    </row>
    <row r="73" spans="1:5" x14ac:dyDescent="0.25">
      <c r="A73" s="12" t="s">
        <v>99</v>
      </c>
      <c r="B73" s="12" t="s">
        <v>100</v>
      </c>
      <c r="C73" s="15">
        <v>107520</v>
      </c>
      <c r="D73" s="15">
        <v>41432</v>
      </c>
      <c r="E73" s="56">
        <f t="shared" si="2"/>
        <v>66088</v>
      </c>
    </row>
    <row r="74" spans="1:5" x14ac:dyDescent="0.25">
      <c r="A74" s="70" t="s">
        <v>101</v>
      </c>
      <c r="B74" s="70" t="s">
        <v>102</v>
      </c>
      <c r="C74" s="71">
        <f>SUM(C75:C76)</f>
        <v>39011.370000000003</v>
      </c>
      <c r="D74" s="71">
        <f>SUM(D75:D76)</f>
        <v>13781.57</v>
      </c>
      <c r="E74" s="72">
        <f t="shared" si="2"/>
        <v>25229.800000000003</v>
      </c>
    </row>
    <row r="75" spans="1:5" x14ac:dyDescent="0.25">
      <c r="A75" s="12" t="s">
        <v>103</v>
      </c>
      <c r="B75" s="12" t="s">
        <v>104</v>
      </c>
      <c r="C75" s="15">
        <v>31934.57</v>
      </c>
      <c r="D75" s="15">
        <v>13781.57</v>
      </c>
      <c r="E75" s="56">
        <f t="shared" si="2"/>
        <v>18153</v>
      </c>
    </row>
    <row r="76" spans="1:5" x14ac:dyDescent="0.25">
      <c r="A76" s="48">
        <v>54505</v>
      </c>
      <c r="B76" s="12" t="s">
        <v>378</v>
      </c>
      <c r="C76" s="15">
        <v>7076.8</v>
      </c>
      <c r="D76" s="15">
        <v>0</v>
      </c>
      <c r="E76" s="56">
        <f t="shared" ref="E76" si="3">C76-D76</f>
        <v>7076.8</v>
      </c>
    </row>
    <row r="77" spans="1:5" x14ac:dyDescent="0.25">
      <c r="A77" s="70" t="s">
        <v>105</v>
      </c>
      <c r="B77" s="70" t="s">
        <v>106</v>
      </c>
      <c r="C77" s="71">
        <f>C78+C80+C82+C92</f>
        <v>157059.07999999999</v>
      </c>
      <c r="D77" s="71">
        <f>D78+D80+D82+D92</f>
        <v>23451.170000000002</v>
      </c>
      <c r="E77" s="72">
        <f t="shared" si="2"/>
        <v>133607.90999999997</v>
      </c>
    </row>
    <row r="78" spans="1:5" x14ac:dyDescent="0.25">
      <c r="A78" s="50">
        <v>551</v>
      </c>
      <c r="B78" s="70" t="s">
        <v>337</v>
      </c>
      <c r="C78" s="71">
        <f>C79</f>
        <v>48098.84</v>
      </c>
      <c r="D78" s="71">
        <f>D79</f>
        <v>0</v>
      </c>
      <c r="E78" s="72">
        <f t="shared" si="2"/>
        <v>48098.84</v>
      </c>
    </row>
    <row r="79" spans="1:5" x14ac:dyDescent="0.25">
      <c r="A79" s="48">
        <v>55101</v>
      </c>
      <c r="B79" s="12" t="s">
        <v>314</v>
      </c>
      <c r="C79" s="15">
        <v>48098.84</v>
      </c>
      <c r="D79" s="15">
        <v>0</v>
      </c>
      <c r="E79" s="56">
        <f t="shared" si="2"/>
        <v>48098.84</v>
      </c>
    </row>
    <row r="80" spans="1:5" x14ac:dyDescent="0.25">
      <c r="A80" s="70" t="s">
        <v>107</v>
      </c>
      <c r="B80" s="70" t="s">
        <v>108</v>
      </c>
      <c r="C80" s="71">
        <f>C81</f>
        <v>18135.91</v>
      </c>
      <c r="D80" s="71">
        <f>D81</f>
        <v>8529.94</v>
      </c>
      <c r="E80" s="72">
        <f t="shared" si="2"/>
        <v>9605.9699999999993</v>
      </c>
    </row>
    <row r="81" spans="1:5" x14ac:dyDescent="0.25">
      <c r="A81" s="12" t="s">
        <v>109</v>
      </c>
      <c r="B81" s="12" t="s">
        <v>110</v>
      </c>
      <c r="C81" s="15">
        <v>18135.91</v>
      </c>
      <c r="D81" s="15">
        <v>8529.94</v>
      </c>
      <c r="E81" s="56">
        <f t="shared" si="2"/>
        <v>9605.9699999999993</v>
      </c>
    </row>
    <row r="82" spans="1:5" x14ac:dyDescent="0.25">
      <c r="A82" s="70" t="s">
        <v>111</v>
      </c>
      <c r="B82" s="70" t="s">
        <v>112</v>
      </c>
      <c r="C82" s="71">
        <f>SUM(C83:C85)</f>
        <v>90533.24</v>
      </c>
      <c r="D82" s="71">
        <f>SUM(D83:D85)</f>
        <v>14660.14</v>
      </c>
      <c r="E82" s="72">
        <f t="shared" si="2"/>
        <v>75873.100000000006</v>
      </c>
    </row>
    <row r="83" spans="1:5" x14ac:dyDescent="0.25">
      <c r="A83" s="12" t="s">
        <v>113</v>
      </c>
      <c r="B83" s="12" t="s">
        <v>114</v>
      </c>
      <c r="C83" s="15">
        <v>4350</v>
      </c>
      <c r="D83" s="15">
        <v>1276.9000000000001</v>
      </c>
      <c r="E83" s="56">
        <f t="shared" si="2"/>
        <v>3073.1</v>
      </c>
    </row>
    <row r="84" spans="1:5" x14ac:dyDescent="0.25">
      <c r="A84" s="12" t="s">
        <v>115</v>
      </c>
      <c r="B84" s="12" t="s">
        <v>116</v>
      </c>
      <c r="C84" s="15">
        <v>86158.24</v>
      </c>
      <c r="D84" s="15">
        <v>13358.24</v>
      </c>
      <c r="E84" s="56">
        <f t="shared" si="2"/>
        <v>72800</v>
      </c>
    </row>
    <row r="85" spans="1:5" x14ac:dyDescent="0.25">
      <c r="A85" s="48">
        <v>55603</v>
      </c>
      <c r="B85" s="12" t="s">
        <v>404</v>
      </c>
      <c r="C85" s="15">
        <v>25</v>
      </c>
      <c r="D85" s="15">
        <v>25</v>
      </c>
      <c r="E85" s="56">
        <f t="shared" si="2"/>
        <v>0</v>
      </c>
    </row>
    <row r="86" spans="1:5" x14ac:dyDescent="0.25">
      <c r="A86" s="12"/>
      <c r="B86" s="12"/>
      <c r="C86" s="15"/>
      <c r="D86" s="15"/>
      <c r="E86" s="56"/>
    </row>
    <row r="87" spans="1:5" s="25" customFormat="1" ht="14.25" x14ac:dyDescent="0.2">
      <c r="A87" s="91" t="s">
        <v>322</v>
      </c>
      <c r="B87" s="91"/>
      <c r="C87" s="91"/>
      <c r="D87" s="91"/>
      <c r="E87" s="91"/>
    </row>
    <row r="88" spans="1:5" s="25" customFormat="1" ht="14.25" x14ac:dyDescent="0.2">
      <c r="A88" s="91" t="s">
        <v>332</v>
      </c>
      <c r="B88" s="91"/>
      <c r="C88" s="91"/>
      <c r="D88" s="91"/>
      <c r="E88" s="91"/>
    </row>
    <row r="89" spans="1:5" s="25" customFormat="1" ht="14.25" x14ac:dyDescent="0.2">
      <c r="A89" s="91" t="s">
        <v>412</v>
      </c>
      <c r="B89" s="91"/>
      <c r="C89" s="91"/>
      <c r="D89" s="91"/>
      <c r="E89" s="91"/>
    </row>
    <row r="90" spans="1:5" s="25" customFormat="1" ht="14.25" x14ac:dyDescent="0.2">
      <c r="A90" s="91" t="s">
        <v>318</v>
      </c>
      <c r="B90" s="91"/>
      <c r="C90" s="91"/>
      <c r="D90" s="91"/>
      <c r="E90" s="91"/>
    </row>
    <row r="91" spans="1:5" s="25" customFormat="1" ht="14.25" x14ac:dyDescent="0.2">
      <c r="A91" s="26" t="s">
        <v>143</v>
      </c>
    </row>
    <row r="92" spans="1:5" x14ac:dyDescent="0.25">
      <c r="A92" s="50">
        <v>557</v>
      </c>
      <c r="B92" s="70" t="s">
        <v>315</v>
      </c>
      <c r="C92" s="71">
        <f>SUM(C93:C93)</f>
        <v>291.08999999999997</v>
      </c>
      <c r="D92" s="71">
        <f>SUM(D93:D93)</f>
        <v>261.08999999999997</v>
      </c>
      <c r="E92" s="72">
        <f t="shared" ref="E92" si="4">C92-D92</f>
        <v>30</v>
      </c>
    </row>
    <row r="93" spans="1:5" x14ac:dyDescent="0.25">
      <c r="A93" s="48">
        <v>55799</v>
      </c>
      <c r="B93" s="12" t="s">
        <v>369</v>
      </c>
      <c r="C93" s="15">
        <v>291.08999999999997</v>
      </c>
      <c r="D93" s="15">
        <v>261.08999999999997</v>
      </c>
      <c r="E93" s="56">
        <f t="shared" ref="E93" si="5">C93-D93</f>
        <v>30</v>
      </c>
    </row>
    <row r="94" spans="1:5" x14ac:dyDescent="0.25">
      <c r="A94" s="70" t="s">
        <v>117</v>
      </c>
      <c r="B94" s="70" t="s">
        <v>118</v>
      </c>
      <c r="C94" s="71">
        <f>C95+C97</f>
        <v>1674933</v>
      </c>
      <c r="D94" s="71">
        <f>D95+D97</f>
        <v>909375</v>
      </c>
      <c r="E94" s="72">
        <f t="shared" ref="E94:E115" si="6">C94-D94</f>
        <v>765558</v>
      </c>
    </row>
    <row r="95" spans="1:5" x14ac:dyDescent="0.25">
      <c r="A95" s="70" t="s">
        <v>119</v>
      </c>
      <c r="B95" s="70" t="s">
        <v>120</v>
      </c>
      <c r="C95" s="71">
        <f>C96</f>
        <v>1659238</v>
      </c>
      <c r="D95" s="71">
        <f>D96</f>
        <v>901607</v>
      </c>
      <c r="E95" s="72">
        <f t="shared" si="6"/>
        <v>757631</v>
      </c>
    </row>
    <row r="96" spans="1:5" x14ac:dyDescent="0.25">
      <c r="A96" s="12" t="s">
        <v>121</v>
      </c>
      <c r="B96" s="12" t="s">
        <v>120</v>
      </c>
      <c r="C96" s="15">
        <v>1659238</v>
      </c>
      <c r="D96" s="15">
        <v>901607</v>
      </c>
      <c r="E96" s="56">
        <f t="shared" si="6"/>
        <v>757631</v>
      </c>
    </row>
    <row r="97" spans="1:5" x14ac:dyDescent="0.25">
      <c r="A97" s="70" t="s">
        <v>122</v>
      </c>
      <c r="B97" s="70" t="s">
        <v>123</v>
      </c>
      <c r="C97" s="71">
        <f>SUM(C98:C99)</f>
        <v>15695</v>
      </c>
      <c r="D97" s="71">
        <f>SUM(D98:D99)</f>
        <v>7768</v>
      </c>
      <c r="E97" s="72">
        <f t="shared" si="6"/>
        <v>7927</v>
      </c>
    </row>
    <row r="98" spans="1:5" x14ac:dyDescent="0.25">
      <c r="A98" s="12" t="s">
        <v>124</v>
      </c>
      <c r="B98" s="12" t="s">
        <v>125</v>
      </c>
      <c r="C98" s="15">
        <v>4645</v>
      </c>
      <c r="D98" s="15">
        <v>1168</v>
      </c>
      <c r="E98" s="56">
        <f t="shared" si="6"/>
        <v>3477</v>
      </c>
    </row>
    <row r="99" spans="1:5" x14ac:dyDescent="0.25">
      <c r="A99" s="12" t="s">
        <v>126</v>
      </c>
      <c r="B99" s="12" t="s">
        <v>127</v>
      </c>
      <c r="C99" s="15">
        <v>11050</v>
      </c>
      <c r="D99" s="15">
        <v>6600</v>
      </c>
      <c r="E99" s="56">
        <f t="shared" si="6"/>
        <v>4450</v>
      </c>
    </row>
    <row r="100" spans="1:5" x14ac:dyDescent="0.25">
      <c r="A100" s="70" t="s">
        <v>128</v>
      </c>
      <c r="B100" s="70" t="s">
        <v>129</v>
      </c>
      <c r="C100" s="71">
        <f>C101+C110+C112</f>
        <v>1379108.88</v>
      </c>
      <c r="D100" s="71">
        <f>D101+D110+D112</f>
        <v>105380.78</v>
      </c>
      <c r="E100" s="72">
        <f t="shared" si="6"/>
        <v>1273728.0999999999</v>
      </c>
    </row>
    <row r="101" spans="1:5" x14ac:dyDescent="0.25">
      <c r="A101" s="70" t="s">
        <v>130</v>
      </c>
      <c r="B101" s="70" t="s">
        <v>131</v>
      </c>
      <c r="C101" s="71">
        <f>SUM(C102:C109)</f>
        <v>1061274.71</v>
      </c>
      <c r="D101" s="71">
        <f>SUM(D102:D109)</f>
        <v>63738.95</v>
      </c>
      <c r="E101" s="72">
        <f t="shared" si="6"/>
        <v>997535.76</v>
      </c>
    </row>
    <row r="102" spans="1:5" x14ac:dyDescent="0.25">
      <c r="A102" s="12" t="s">
        <v>132</v>
      </c>
      <c r="B102" s="12" t="s">
        <v>133</v>
      </c>
      <c r="C102" s="15">
        <v>4677.2</v>
      </c>
      <c r="D102" s="15">
        <v>1276</v>
      </c>
      <c r="E102" s="56">
        <f t="shared" si="6"/>
        <v>3401.2</v>
      </c>
    </row>
    <row r="103" spans="1:5" x14ac:dyDescent="0.25">
      <c r="A103" s="12" t="s">
        <v>134</v>
      </c>
      <c r="B103" s="12" t="s">
        <v>135</v>
      </c>
      <c r="C103" s="15">
        <v>65670.8</v>
      </c>
      <c r="D103" s="15">
        <v>0</v>
      </c>
      <c r="E103" s="56">
        <f t="shared" si="6"/>
        <v>65670.8</v>
      </c>
    </row>
    <row r="104" spans="1:5" x14ac:dyDescent="0.25">
      <c r="A104" s="48">
        <v>61104</v>
      </c>
      <c r="B104" s="12" t="s">
        <v>136</v>
      </c>
      <c r="C104" s="15">
        <v>91956.85</v>
      </c>
      <c r="D104" s="15">
        <v>62401</v>
      </c>
      <c r="E104" s="56">
        <f t="shared" si="6"/>
        <v>29555.850000000006</v>
      </c>
    </row>
    <row r="105" spans="1:5" x14ac:dyDescent="0.25">
      <c r="A105" s="48">
        <v>61105</v>
      </c>
      <c r="B105" s="12" t="s">
        <v>405</v>
      </c>
      <c r="C105" s="15">
        <v>720000</v>
      </c>
      <c r="D105" s="15">
        <v>0</v>
      </c>
      <c r="E105" s="56">
        <f t="shared" si="6"/>
        <v>720000</v>
      </c>
    </row>
    <row r="106" spans="1:5" x14ac:dyDescent="0.25">
      <c r="A106" s="48">
        <v>61108</v>
      </c>
      <c r="B106" s="12" t="s">
        <v>289</v>
      </c>
      <c r="C106" s="15">
        <v>2546.9499999999998</v>
      </c>
      <c r="D106" s="15">
        <v>61.95</v>
      </c>
      <c r="E106" s="56">
        <f t="shared" si="6"/>
        <v>2485</v>
      </c>
    </row>
    <row r="107" spans="1:5" x14ac:dyDescent="0.25">
      <c r="A107" s="48">
        <v>61109</v>
      </c>
      <c r="B107" s="12" t="s">
        <v>406</v>
      </c>
      <c r="C107" s="15">
        <v>163200</v>
      </c>
      <c r="D107" s="15">
        <v>0</v>
      </c>
      <c r="E107" s="56">
        <f t="shared" si="6"/>
        <v>163200</v>
      </c>
    </row>
    <row r="108" spans="1:5" x14ac:dyDescent="0.25">
      <c r="A108" s="48">
        <v>61110</v>
      </c>
      <c r="B108" s="12" t="s">
        <v>370</v>
      </c>
      <c r="C108" s="15">
        <v>100</v>
      </c>
      <c r="D108" s="15">
        <v>0</v>
      </c>
      <c r="E108" s="56">
        <f t="shared" si="6"/>
        <v>100</v>
      </c>
    </row>
    <row r="109" spans="1:5" x14ac:dyDescent="0.25">
      <c r="A109" s="12" t="s">
        <v>137</v>
      </c>
      <c r="B109" s="12" t="s">
        <v>138</v>
      </c>
      <c r="C109" s="15">
        <v>13122.91</v>
      </c>
      <c r="D109" s="15">
        <v>0</v>
      </c>
      <c r="E109" s="56">
        <f t="shared" si="6"/>
        <v>13122.91</v>
      </c>
    </row>
    <row r="110" spans="1:5" x14ac:dyDescent="0.25">
      <c r="A110" s="70" t="s">
        <v>139</v>
      </c>
      <c r="B110" s="70" t="s">
        <v>140</v>
      </c>
      <c r="C110" s="71">
        <f>C111</f>
        <v>46826.82</v>
      </c>
      <c r="D110" s="71">
        <f>D111</f>
        <v>25978.080000000002</v>
      </c>
      <c r="E110" s="72">
        <f t="shared" si="6"/>
        <v>20848.739999999998</v>
      </c>
    </row>
    <row r="111" spans="1:5" x14ac:dyDescent="0.25">
      <c r="A111" s="12" t="s">
        <v>141</v>
      </c>
      <c r="B111" s="12" t="s">
        <v>142</v>
      </c>
      <c r="C111" s="15">
        <v>46826.82</v>
      </c>
      <c r="D111" s="15">
        <v>25978.080000000002</v>
      </c>
      <c r="E111" s="56">
        <f t="shared" si="6"/>
        <v>20848.739999999998</v>
      </c>
    </row>
    <row r="112" spans="1:5" x14ac:dyDescent="0.25">
      <c r="A112" s="50">
        <v>616</v>
      </c>
      <c r="B112" s="70" t="s">
        <v>400</v>
      </c>
      <c r="C112" s="71">
        <f>C113</f>
        <v>271007.34999999998</v>
      </c>
      <c r="D112" s="71">
        <f>D113</f>
        <v>15663.75</v>
      </c>
      <c r="E112" s="72">
        <f>C112-D112</f>
        <v>255343.59999999998</v>
      </c>
    </row>
    <row r="113" spans="1:5" x14ac:dyDescent="0.25">
      <c r="A113" s="48">
        <v>61604</v>
      </c>
      <c r="B113" s="12" t="s">
        <v>401</v>
      </c>
      <c r="C113" s="15">
        <v>271007.34999999998</v>
      </c>
      <c r="D113" s="15">
        <v>15663.75</v>
      </c>
      <c r="E113" s="56">
        <f>C113-D113</f>
        <v>255343.59999999998</v>
      </c>
    </row>
    <row r="114" spans="1:5" x14ac:dyDescent="0.25">
      <c r="A114" s="50">
        <v>99</v>
      </c>
      <c r="B114" s="70" t="s">
        <v>379</v>
      </c>
      <c r="C114" s="71">
        <f>C115+C117</f>
        <v>2507521.9299999997</v>
      </c>
      <c r="D114" s="71">
        <f>D115+D117</f>
        <v>0</v>
      </c>
      <c r="E114" s="72">
        <f t="shared" si="6"/>
        <v>2507521.9299999997</v>
      </c>
    </row>
    <row r="115" spans="1:5" x14ac:dyDescent="0.25">
      <c r="A115" s="50">
        <v>991</v>
      </c>
      <c r="B115" s="70" t="s">
        <v>380</v>
      </c>
      <c r="C115" s="71">
        <f t="shared" ref="C115:D115" si="7">C116</f>
        <v>2401613.0499999998</v>
      </c>
      <c r="D115" s="71">
        <f t="shared" si="7"/>
        <v>0</v>
      </c>
      <c r="E115" s="72">
        <f t="shared" si="6"/>
        <v>2401613.0499999998</v>
      </c>
    </row>
    <row r="116" spans="1:5" x14ac:dyDescent="0.25">
      <c r="A116" s="48">
        <v>99101</v>
      </c>
      <c r="B116" s="12" t="s">
        <v>380</v>
      </c>
      <c r="C116" s="15">
        <v>2401613.0499999998</v>
      </c>
      <c r="D116" s="15">
        <v>0</v>
      </c>
      <c r="E116" s="56">
        <f>C116-D116</f>
        <v>2401613.0499999998</v>
      </c>
    </row>
    <row r="117" spans="1:5" x14ac:dyDescent="0.25">
      <c r="A117" s="50">
        <v>992</v>
      </c>
      <c r="B117" s="70" t="s">
        <v>381</v>
      </c>
      <c r="C117" s="71">
        <f>C118</f>
        <v>105908.88</v>
      </c>
      <c r="D117" s="71">
        <f>D118</f>
        <v>0</v>
      </c>
      <c r="E117" s="72">
        <f t="shared" ref="E117:E118" si="8">C117-D117</f>
        <v>105908.88</v>
      </c>
    </row>
    <row r="118" spans="1:5" x14ac:dyDescent="0.25">
      <c r="A118" s="48">
        <v>99201</v>
      </c>
      <c r="B118" s="12" t="s">
        <v>381</v>
      </c>
      <c r="C118" s="15">
        <v>105908.88</v>
      </c>
      <c r="D118" s="71">
        <v>0</v>
      </c>
      <c r="E118" s="56">
        <f t="shared" si="8"/>
        <v>105908.88</v>
      </c>
    </row>
    <row r="119" spans="1:5" x14ac:dyDescent="0.25">
      <c r="A119" s="48"/>
      <c r="B119" s="12"/>
      <c r="C119" s="15"/>
      <c r="D119" s="15"/>
      <c r="E119" s="56"/>
    </row>
    <row r="120" spans="1:5" x14ac:dyDescent="0.25">
      <c r="A120" s="48"/>
      <c r="B120" s="12"/>
      <c r="C120" s="15"/>
      <c r="D120" s="15"/>
      <c r="E120" s="56"/>
    </row>
    <row r="121" spans="1:5" x14ac:dyDescent="0.25">
      <c r="B121" s="58" t="s">
        <v>147</v>
      </c>
      <c r="C121" s="73">
        <f>C8+C31+C77+C94+C100+C114</f>
        <v>12857275.129999999</v>
      </c>
      <c r="D121" s="73">
        <f>D8+D31+D77+D94+D100+D114+D117</f>
        <v>3061311.0399999996</v>
      </c>
      <c r="E121" s="73">
        <f>C121-D121</f>
        <v>9795964.0899999999</v>
      </c>
    </row>
    <row r="122" spans="1:5" x14ac:dyDescent="0.25">
      <c r="B122" s="60" t="s">
        <v>148</v>
      </c>
      <c r="C122" s="72">
        <f t="shared" ref="C122:D123" si="9">C121</f>
        <v>12857275.129999999</v>
      </c>
      <c r="D122" s="72">
        <f t="shared" si="9"/>
        <v>3061311.0399999996</v>
      </c>
      <c r="E122" s="74">
        <f t="shared" ref="E122:E123" si="10">C122-D122</f>
        <v>9795964.0899999999</v>
      </c>
    </row>
    <row r="123" spans="1:5" x14ac:dyDescent="0.25">
      <c r="B123" s="60" t="s">
        <v>149</v>
      </c>
      <c r="C123" s="72">
        <f>C122</f>
        <v>12857275.129999999</v>
      </c>
      <c r="D123" s="72">
        <f t="shared" si="9"/>
        <v>3061311.0399999996</v>
      </c>
      <c r="E123" s="74">
        <f t="shared" si="10"/>
        <v>9795964.0899999999</v>
      </c>
    </row>
    <row r="124" spans="1:5" x14ac:dyDescent="0.25">
      <c r="A124" s="75"/>
      <c r="B124" s="75"/>
      <c r="C124" s="76"/>
      <c r="D124" s="76"/>
      <c r="E124" s="77"/>
    </row>
    <row r="125" spans="1:5" x14ac:dyDescent="0.25">
      <c r="A125" s="78"/>
      <c r="B125" s="75"/>
      <c r="C125" s="76"/>
      <c r="D125" s="76"/>
      <c r="E125" s="77"/>
    </row>
    <row r="126" spans="1:5" x14ac:dyDescent="0.25">
      <c r="A126" s="78"/>
      <c r="B126" s="75"/>
      <c r="C126" s="76"/>
      <c r="D126" s="76"/>
      <c r="E126" s="77"/>
    </row>
    <row r="127" spans="1:5" x14ac:dyDescent="0.25">
      <c r="A127" s="75"/>
      <c r="B127" s="75"/>
      <c r="C127" s="76"/>
      <c r="D127" s="76"/>
      <c r="E127" s="77"/>
    </row>
    <row r="128" spans="1:5" x14ac:dyDescent="0.25">
      <c r="A128" s="75"/>
      <c r="B128" s="75"/>
      <c r="C128" s="76"/>
      <c r="D128" s="76"/>
      <c r="E128" s="77"/>
    </row>
    <row r="129" spans="1:5" x14ac:dyDescent="0.25">
      <c r="A129" s="75"/>
      <c r="B129" s="75"/>
      <c r="C129" s="76"/>
      <c r="D129" s="76"/>
      <c r="E129" s="77"/>
    </row>
    <row r="130" spans="1:5" x14ac:dyDescent="0.25">
      <c r="A130" s="75"/>
      <c r="B130" s="75"/>
      <c r="C130" s="76"/>
      <c r="D130" s="76"/>
      <c r="E130" s="77"/>
    </row>
    <row r="131" spans="1:5" x14ac:dyDescent="0.25">
      <c r="A131" s="75"/>
      <c r="B131" s="75"/>
      <c r="C131" s="76"/>
      <c r="D131" s="76"/>
      <c r="E131" s="77"/>
    </row>
    <row r="132" spans="1:5" x14ac:dyDescent="0.25">
      <c r="A132" s="62"/>
      <c r="B132" s="79"/>
      <c r="C132" s="74"/>
      <c r="D132" s="74"/>
      <c r="E132" s="74"/>
    </row>
    <row r="133" spans="1:5" x14ac:dyDescent="0.25">
      <c r="A133" s="62"/>
      <c r="B133" s="63"/>
      <c r="C133" s="74"/>
      <c r="D133" s="74"/>
      <c r="E133" s="74"/>
    </row>
    <row r="134" spans="1:5" x14ac:dyDescent="0.25">
      <c r="A134" s="62"/>
      <c r="B134" s="63"/>
      <c r="C134" s="74"/>
      <c r="D134" s="74"/>
      <c r="E134" s="74"/>
    </row>
    <row r="135" spans="1:5" x14ac:dyDescent="0.25">
      <c r="A135" s="62"/>
      <c r="B135" s="62"/>
      <c r="C135" s="62"/>
      <c r="D135" s="62"/>
      <c r="E135" s="62"/>
    </row>
  </sheetData>
  <mergeCells count="13">
    <mergeCell ref="A89:E89"/>
    <mergeCell ref="A90:E90"/>
    <mergeCell ref="A87:E87"/>
    <mergeCell ref="A88:E88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A4" sqref="A4:E4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8.140625" style="1" bestFit="1" customWidth="1"/>
    <col min="4" max="4" width="18" style="1" customWidth="1"/>
    <col min="5" max="5" width="19.28515625" style="1" customWidth="1"/>
    <col min="6" max="6" width="14.5703125" style="1" bestFit="1" customWidth="1"/>
    <col min="7" max="16384" width="11.42578125" style="1"/>
  </cols>
  <sheetData>
    <row r="1" spans="1:5" s="25" customFormat="1" ht="14.25" x14ac:dyDescent="0.2">
      <c r="A1" s="91" t="s">
        <v>322</v>
      </c>
      <c r="B1" s="91"/>
      <c r="C1" s="91"/>
      <c r="D1" s="91"/>
      <c r="E1" s="91"/>
    </row>
    <row r="2" spans="1:5" s="25" customFormat="1" ht="14.25" x14ac:dyDescent="0.2">
      <c r="A2" s="91" t="s">
        <v>323</v>
      </c>
      <c r="B2" s="91"/>
      <c r="C2" s="91"/>
      <c r="D2" s="91"/>
      <c r="E2" s="91"/>
    </row>
    <row r="3" spans="1:5" s="25" customFormat="1" ht="14.25" x14ac:dyDescent="0.2">
      <c r="A3" s="91" t="s">
        <v>417</v>
      </c>
      <c r="B3" s="91"/>
      <c r="C3" s="91"/>
      <c r="D3" s="91"/>
      <c r="E3" s="91"/>
    </row>
    <row r="4" spans="1:5" s="25" customFormat="1" ht="14.25" x14ac:dyDescent="0.2">
      <c r="A4" s="91" t="s">
        <v>318</v>
      </c>
      <c r="B4" s="91"/>
      <c r="C4" s="91"/>
      <c r="D4" s="91"/>
      <c r="E4" s="91"/>
    </row>
    <row r="5" spans="1:5" s="25" customFormat="1" ht="14.25" x14ac:dyDescent="0.2">
      <c r="A5" s="26" t="s">
        <v>143</v>
      </c>
    </row>
    <row r="7" spans="1:5" ht="45" x14ac:dyDescent="0.25">
      <c r="A7" s="41" t="s">
        <v>324</v>
      </c>
      <c r="B7" s="42" t="s">
        <v>144</v>
      </c>
      <c r="C7" s="43" t="s">
        <v>302</v>
      </c>
      <c r="D7" s="42" t="s">
        <v>145</v>
      </c>
      <c r="E7" s="44" t="s">
        <v>146</v>
      </c>
    </row>
    <row r="8" spans="1:5" x14ac:dyDescent="0.25">
      <c r="A8" s="45" t="s">
        <v>150</v>
      </c>
      <c r="B8" s="46" t="s">
        <v>151</v>
      </c>
      <c r="C8" s="47">
        <f>C9+C11</f>
        <v>326333.03000000003</v>
      </c>
      <c r="D8" s="47">
        <f>D9+D11</f>
        <v>66425.86</v>
      </c>
      <c r="E8" s="47">
        <f>C8-D8</f>
        <v>259907.17000000004</v>
      </c>
    </row>
    <row r="9" spans="1:5" x14ac:dyDescent="0.25">
      <c r="A9" s="45">
        <v>141</v>
      </c>
      <c r="B9" s="46" t="s">
        <v>224</v>
      </c>
      <c r="C9" s="47">
        <f>C10</f>
        <v>0</v>
      </c>
      <c r="D9" s="47">
        <f>D10</f>
        <v>12</v>
      </c>
      <c r="E9" s="47">
        <f>C9-D9</f>
        <v>-12</v>
      </c>
    </row>
    <row r="10" spans="1:5" x14ac:dyDescent="0.25">
      <c r="A10" s="53">
        <v>14199</v>
      </c>
      <c r="B10" s="54" t="s">
        <v>407</v>
      </c>
      <c r="C10" s="47">
        <v>0</v>
      </c>
      <c r="D10" s="55">
        <v>12</v>
      </c>
      <c r="E10" s="55">
        <f>C10-D10</f>
        <v>-12</v>
      </c>
    </row>
    <row r="11" spans="1:5" x14ac:dyDescent="0.25">
      <c r="A11" s="45" t="s">
        <v>152</v>
      </c>
      <c r="B11" s="46" t="s">
        <v>153</v>
      </c>
      <c r="C11" s="47">
        <f>C12</f>
        <v>326333.03000000003</v>
      </c>
      <c r="D11" s="47">
        <f>D12</f>
        <v>66413.86</v>
      </c>
      <c r="E11" s="47">
        <f t="shared" ref="E11:E35" si="0">C11-D11</f>
        <v>259919.17000000004</v>
      </c>
    </row>
    <row r="12" spans="1:5" x14ac:dyDescent="0.25">
      <c r="A12" s="48" t="s">
        <v>154</v>
      </c>
      <c r="B12" s="19" t="s">
        <v>155</v>
      </c>
      <c r="C12" s="49">
        <v>326333.03000000003</v>
      </c>
      <c r="D12" s="49">
        <v>66413.86</v>
      </c>
      <c r="E12" s="49">
        <f t="shared" si="0"/>
        <v>259919.17000000004</v>
      </c>
    </row>
    <row r="13" spans="1:5" x14ac:dyDescent="0.25">
      <c r="A13" s="50" t="s">
        <v>156</v>
      </c>
      <c r="B13" s="51" t="s">
        <v>157</v>
      </c>
      <c r="C13" s="52">
        <f>C14+C17+C19+C21</f>
        <v>240083.96</v>
      </c>
      <c r="D13" s="52">
        <f>D14+D17+D19+D21</f>
        <v>53807.15</v>
      </c>
      <c r="E13" s="52">
        <f t="shared" si="0"/>
        <v>186276.81</v>
      </c>
    </row>
    <row r="14" spans="1:5" x14ac:dyDescent="0.25">
      <c r="A14" s="50">
        <v>151</v>
      </c>
      <c r="B14" s="51" t="s">
        <v>325</v>
      </c>
      <c r="C14" s="52">
        <f>SUM(C15:C16)</f>
        <v>173908.96</v>
      </c>
      <c r="D14" s="52">
        <f>SUM(D15:D16)</f>
        <v>41102.26</v>
      </c>
      <c r="E14" s="52">
        <f>C14-D14</f>
        <v>132806.69999999998</v>
      </c>
    </row>
    <row r="15" spans="1:5" x14ac:dyDescent="0.25">
      <c r="A15" s="48">
        <v>15105</v>
      </c>
      <c r="B15" s="19" t="s">
        <v>326</v>
      </c>
      <c r="C15" s="49">
        <v>169468.96</v>
      </c>
      <c r="D15" s="49">
        <v>38505.19</v>
      </c>
      <c r="E15" s="49">
        <f t="shared" si="0"/>
        <v>130963.76999999999</v>
      </c>
    </row>
    <row r="16" spans="1:5" x14ac:dyDescent="0.25">
      <c r="A16" s="48">
        <v>15199</v>
      </c>
      <c r="B16" s="19" t="s">
        <v>303</v>
      </c>
      <c r="C16" s="49">
        <v>4440</v>
      </c>
      <c r="D16" s="49">
        <v>2597.0700000000002</v>
      </c>
      <c r="E16" s="49">
        <f t="shared" si="0"/>
        <v>1842.9299999999998</v>
      </c>
    </row>
    <row r="17" spans="1:5" x14ac:dyDescent="0.25">
      <c r="A17" s="45" t="s">
        <v>158</v>
      </c>
      <c r="B17" s="46" t="s">
        <v>159</v>
      </c>
      <c r="C17" s="47">
        <f>C18</f>
        <v>0</v>
      </c>
      <c r="D17" s="47">
        <f>D18</f>
        <v>1163.9000000000001</v>
      </c>
      <c r="E17" s="47">
        <f t="shared" si="0"/>
        <v>-1163.9000000000001</v>
      </c>
    </row>
    <row r="18" spans="1:5" x14ac:dyDescent="0.25">
      <c r="A18" s="48" t="s">
        <v>160</v>
      </c>
      <c r="B18" s="19" t="s">
        <v>161</v>
      </c>
      <c r="C18" s="49">
        <v>0</v>
      </c>
      <c r="D18" s="49">
        <v>1163.9000000000001</v>
      </c>
      <c r="E18" s="49">
        <f t="shared" si="0"/>
        <v>-1163.9000000000001</v>
      </c>
    </row>
    <row r="19" spans="1:5" x14ac:dyDescent="0.25">
      <c r="A19" s="50">
        <v>154</v>
      </c>
      <c r="B19" s="51" t="s">
        <v>293</v>
      </c>
      <c r="C19" s="52">
        <f>SUM(C20)</f>
        <v>3675</v>
      </c>
      <c r="D19" s="52">
        <f>SUM(D20)</f>
        <v>175</v>
      </c>
      <c r="E19" s="52">
        <f>C19-D19</f>
        <v>3500</v>
      </c>
    </row>
    <row r="20" spans="1:5" x14ac:dyDescent="0.25">
      <c r="A20" s="48">
        <v>15402</v>
      </c>
      <c r="B20" s="19" t="s">
        <v>373</v>
      </c>
      <c r="C20" s="49">
        <v>3675</v>
      </c>
      <c r="D20" s="49">
        <v>175</v>
      </c>
      <c r="E20" s="49">
        <f>C20-D20</f>
        <v>3500</v>
      </c>
    </row>
    <row r="21" spans="1:5" x14ac:dyDescent="0.25">
      <c r="A21" s="50">
        <v>157</v>
      </c>
      <c r="B21" s="51" t="s">
        <v>304</v>
      </c>
      <c r="C21" s="52">
        <f>C22+C23</f>
        <v>62500</v>
      </c>
      <c r="D21" s="52">
        <f>D22+D23</f>
        <v>11365.99</v>
      </c>
      <c r="E21" s="52">
        <f t="shared" si="0"/>
        <v>51134.01</v>
      </c>
    </row>
    <row r="22" spans="1:5" x14ac:dyDescent="0.25">
      <c r="A22" s="48">
        <v>15703</v>
      </c>
      <c r="B22" s="19" t="s">
        <v>374</v>
      </c>
      <c r="C22" s="49">
        <v>4237</v>
      </c>
      <c r="D22" s="49">
        <v>0</v>
      </c>
      <c r="E22" s="49">
        <f>C22-D22</f>
        <v>4237</v>
      </c>
    </row>
    <row r="23" spans="1:5" x14ac:dyDescent="0.25">
      <c r="A23" s="53">
        <v>15799</v>
      </c>
      <c r="B23" s="54" t="s">
        <v>230</v>
      </c>
      <c r="C23" s="55">
        <v>58263</v>
      </c>
      <c r="D23" s="55">
        <v>11365.99</v>
      </c>
      <c r="E23" s="55">
        <f t="shared" si="0"/>
        <v>46897.01</v>
      </c>
    </row>
    <row r="24" spans="1:5" x14ac:dyDescent="0.25">
      <c r="A24" s="45" t="s">
        <v>162</v>
      </c>
      <c r="B24" s="46" t="s">
        <v>163</v>
      </c>
      <c r="C24" s="47">
        <f>C25</f>
        <v>9645473.0999999996</v>
      </c>
      <c r="D24" s="47">
        <f>D25</f>
        <v>2797974.56</v>
      </c>
      <c r="E24" s="47">
        <f t="shared" si="0"/>
        <v>6847498.5399999991</v>
      </c>
    </row>
    <row r="25" spans="1:5" x14ac:dyDescent="0.25">
      <c r="A25" s="50" t="s">
        <v>164</v>
      </c>
      <c r="B25" s="51" t="s">
        <v>165</v>
      </c>
      <c r="C25" s="52">
        <f>SUM(C26:C27)</f>
        <v>9645473.0999999996</v>
      </c>
      <c r="D25" s="52">
        <f>SUM(D26:D27)</f>
        <v>2797974.56</v>
      </c>
      <c r="E25" s="52">
        <f t="shared" si="0"/>
        <v>6847498.5399999991</v>
      </c>
    </row>
    <row r="26" spans="1:5" x14ac:dyDescent="0.25">
      <c r="A26" s="48" t="s">
        <v>166</v>
      </c>
      <c r="B26" s="19" t="s">
        <v>167</v>
      </c>
      <c r="C26" s="49">
        <v>6494703.0999999996</v>
      </c>
      <c r="D26" s="49">
        <v>1896367.56</v>
      </c>
      <c r="E26" s="49">
        <f t="shared" si="0"/>
        <v>4598335.5399999991</v>
      </c>
    </row>
    <row r="27" spans="1:5" x14ac:dyDescent="0.25">
      <c r="A27" s="48" t="s">
        <v>397</v>
      </c>
      <c r="B27" s="19" t="s">
        <v>327</v>
      </c>
      <c r="C27" s="49">
        <v>3150770</v>
      </c>
      <c r="D27" s="49">
        <v>901607</v>
      </c>
      <c r="E27" s="49">
        <f t="shared" si="0"/>
        <v>2249163</v>
      </c>
    </row>
    <row r="28" spans="1:5" x14ac:dyDescent="0.25">
      <c r="A28" s="50">
        <v>21</v>
      </c>
      <c r="B28" s="51" t="s">
        <v>413</v>
      </c>
      <c r="C28" s="49">
        <f>C29</f>
        <v>0</v>
      </c>
      <c r="D28" s="49">
        <f>D29</f>
        <v>2131.27</v>
      </c>
      <c r="E28" s="49">
        <f t="shared" si="0"/>
        <v>-2131.27</v>
      </c>
    </row>
    <row r="29" spans="1:5" x14ac:dyDescent="0.25">
      <c r="A29" s="50">
        <v>212</v>
      </c>
      <c r="B29" s="51" t="s">
        <v>227</v>
      </c>
      <c r="C29" s="49">
        <f>C30</f>
        <v>0</v>
      </c>
      <c r="D29" s="49">
        <f>D30</f>
        <v>2131.27</v>
      </c>
      <c r="E29" s="49">
        <f t="shared" si="0"/>
        <v>-2131.27</v>
      </c>
    </row>
    <row r="30" spans="1:5" x14ac:dyDescent="0.25">
      <c r="A30" s="48">
        <v>21201</v>
      </c>
      <c r="B30" s="19" t="s">
        <v>414</v>
      </c>
      <c r="C30" s="49">
        <v>0</v>
      </c>
      <c r="D30" s="49">
        <v>2131.27</v>
      </c>
      <c r="E30" s="49">
        <f t="shared" si="0"/>
        <v>-2131.27</v>
      </c>
    </row>
    <row r="31" spans="1:5" x14ac:dyDescent="0.25">
      <c r="A31" s="50">
        <v>23</v>
      </c>
      <c r="B31" s="51" t="s">
        <v>328</v>
      </c>
      <c r="C31" s="52">
        <f>C34+C32</f>
        <v>515895.68</v>
      </c>
      <c r="D31" s="52">
        <f>D34+D32</f>
        <v>1643369.29</v>
      </c>
      <c r="E31" s="52">
        <f>C31-D31</f>
        <v>-1127473.6100000001</v>
      </c>
    </row>
    <row r="32" spans="1:5" x14ac:dyDescent="0.25">
      <c r="A32" s="45">
        <v>231</v>
      </c>
      <c r="B32" s="46" t="s">
        <v>329</v>
      </c>
      <c r="C32" s="47">
        <f>SUM(C33)</f>
        <v>0</v>
      </c>
      <c r="D32" s="47">
        <f>D33</f>
        <v>1600000</v>
      </c>
      <c r="E32" s="47">
        <f>C32-D32</f>
        <v>-1600000</v>
      </c>
    </row>
    <row r="33" spans="1:6" x14ac:dyDescent="0.25">
      <c r="A33" s="48">
        <v>23105</v>
      </c>
      <c r="B33" s="19" t="s">
        <v>330</v>
      </c>
      <c r="C33" s="49">
        <v>0</v>
      </c>
      <c r="D33" s="49">
        <v>1600000</v>
      </c>
      <c r="E33" s="49">
        <f t="shared" ref="E33" si="1">C33-D33</f>
        <v>-1600000</v>
      </c>
    </row>
    <row r="34" spans="1:6" x14ac:dyDescent="0.25">
      <c r="A34" s="45">
        <v>232</v>
      </c>
      <c r="B34" s="46" t="s">
        <v>331</v>
      </c>
      <c r="C34" s="47">
        <f>SUM(C35)</f>
        <v>515895.68</v>
      </c>
      <c r="D34" s="47">
        <f>SUM(D35)</f>
        <v>43369.29</v>
      </c>
      <c r="E34" s="47">
        <f t="shared" si="0"/>
        <v>472526.39</v>
      </c>
      <c r="F34" s="56"/>
    </row>
    <row r="35" spans="1:6" x14ac:dyDescent="0.25">
      <c r="A35" s="48">
        <v>23210</v>
      </c>
      <c r="B35" s="19" t="s">
        <v>161</v>
      </c>
      <c r="C35" s="49">
        <v>515895.68</v>
      </c>
      <c r="D35" s="49">
        <v>43369.29</v>
      </c>
      <c r="E35" s="49">
        <f t="shared" si="0"/>
        <v>472526.39</v>
      </c>
    </row>
    <row r="36" spans="1:6" x14ac:dyDescent="0.25">
      <c r="A36" s="50">
        <v>32</v>
      </c>
      <c r="B36" s="51" t="s">
        <v>375</v>
      </c>
      <c r="C36" s="52">
        <f>C37</f>
        <v>66143.7</v>
      </c>
      <c r="D36" s="52">
        <f t="shared" ref="D36" si="2">D37</f>
        <v>0</v>
      </c>
      <c r="E36" s="52">
        <f>C36-D36</f>
        <v>66143.7</v>
      </c>
    </row>
    <row r="37" spans="1:6" x14ac:dyDescent="0.25">
      <c r="A37" s="50">
        <v>321</v>
      </c>
      <c r="B37" s="51" t="s">
        <v>376</v>
      </c>
      <c r="C37" s="49">
        <f>C38</f>
        <v>66143.7</v>
      </c>
      <c r="D37" s="49">
        <f>D38</f>
        <v>0</v>
      </c>
      <c r="E37" s="49">
        <f>C37-D37</f>
        <v>66143.7</v>
      </c>
    </row>
    <row r="38" spans="1:6" x14ac:dyDescent="0.25">
      <c r="A38" s="48">
        <v>32102</v>
      </c>
      <c r="B38" s="19" t="s">
        <v>377</v>
      </c>
      <c r="C38" s="49">
        <v>66143.7</v>
      </c>
      <c r="D38" s="49">
        <v>0</v>
      </c>
      <c r="E38" s="49">
        <f>C38-D38</f>
        <v>66143.7</v>
      </c>
    </row>
    <row r="39" spans="1:6" x14ac:dyDescent="0.25">
      <c r="A39" s="57"/>
      <c r="B39" s="58" t="s">
        <v>147</v>
      </c>
      <c r="C39" s="59">
        <f>C8+C13+C24+C31+C36</f>
        <v>10793929.469999999</v>
      </c>
      <c r="D39" s="59">
        <f>D8+D13+D24+D28+D31+D36</f>
        <v>4563708.1300000008</v>
      </c>
      <c r="E39" s="59">
        <f>E8+E13+E24+E28+E31+E36</f>
        <v>6230221.3399999999</v>
      </c>
    </row>
    <row r="40" spans="1:6" x14ac:dyDescent="0.25">
      <c r="B40" s="60" t="s">
        <v>148</v>
      </c>
      <c r="C40" s="47">
        <f t="shared" ref="C40:D41" si="3">C39</f>
        <v>10793929.469999999</v>
      </c>
      <c r="D40" s="47">
        <f t="shared" si="3"/>
        <v>4563708.1300000008</v>
      </c>
      <c r="E40" s="61">
        <f t="shared" ref="E40:E41" si="4">C40-D40</f>
        <v>6230221.339999998</v>
      </c>
    </row>
    <row r="41" spans="1:6" x14ac:dyDescent="0.25">
      <c r="B41" s="60" t="s">
        <v>149</v>
      </c>
      <c r="C41" s="47">
        <f t="shared" si="3"/>
        <v>10793929.469999999</v>
      </c>
      <c r="D41" s="47">
        <f t="shared" si="3"/>
        <v>4563708.1300000008</v>
      </c>
      <c r="E41" s="61">
        <f t="shared" si="4"/>
        <v>6230221.339999998</v>
      </c>
    </row>
    <row r="42" spans="1:6" x14ac:dyDescent="0.25">
      <c r="A42" s="62"/>
      <c r="B42" s="63"/>
      <c r="C42" s="64"/>
      <c r="D42" s="64"/>
      <c r="E42" s="64"/>
    </row>
    <row r="43" spans="1:6" x14ac:dyDescent="0.25">
      <c r="A43" s="62"/>
      <c r="B43" s="63"/>
      <c r="C43" s="64"/>
      <c r="D43" s="64"/>
      <c r="E43" s="64"/>
    </row>
    <row r="44" spans="1:6" x14ac:dyDescent="0.25">
      <c r="A44" s="62"/>
      <c r="B44" s="62"/>
      <c r="C44" s="62"/>
      <c r="D44" s="62"/>
      <c r="E44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C14:D14 E13:E14 E12 E15:E18 E21 C34:E34 E33 C32 E35 C24:E25 E23 E26 E27 C31:E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>
      <selection activeCell="E123" sqref="E123"/>
    </sheetView>
  </sheetViews>
  <sheetFormatPr baseColWidth="10" defaultRowHeight="15" x14ac:dyDescent="0.25"/>
  <cols>
    <col min="1" max="1" width="56.140625" style="1" bestFit="1" customWidth="1"/>
    <col min="2" max="2" width="18.140625" style="1" bestFit="1" customWidth="1"/>
    <col min="3" max="3" width="2.140625" style="1" customWidth="1"/>
    <col min="4" max="4" width="18.140625" style="1" bestFit="1" customWidth="1"/>
    <col min="5" max="5" width="15.140625" style="1" bestFit="1" customWidth="1"/>
    <col min="6" max="6" width="11.42578125" style="1"/>
    <col min="7" max="7" width="17.5703125" style="1" bestFit="1" customWidth="1"/>
    <col min="8" max="16384" width="11.42578125" style="1"/>
  </cols>
  <sheetData>
    <row r="1" spans="1:11" s="25" customFormat="1" ht="14.25" x14ac:dyDescent="0.2">
      <c r="A1" s="91" t="s">
        <v>317</v>
      </c>
      <c r="B1" s="91"/>
      <c r="C1" s="91"/>
      <c r="D1" s="91"/>
      <c r="E1" s="85"/>
      <c r="F1" s="85"/>
      <c r="G1" s="85"/>
      <c r="H1" s="85"/>
      <c r="I1" s="85"/>
      <c r="J1" s="85"/>
      <c r="K1" s="85"/>
    </row>
    <row r="2" spans="1:11" s="25" customFormat="1" ht="14.25" x14ac:dyDescent="0.2">
      <c r="A2" s="91" t="s">
        <v>339</v>
      </c>
      <c r="B2" s="91"/>
      <c r="C2" s="91"/>
      <c r="D2" s="91"/>
      <c r="E2" s="85"/>
      <c r="F2" s="85"/>
      <c r="G2" s="85"/>
      <c r="H2" s="85"/>
      <c r="I2" s="85"/>
      <c r="J2" s="85"/>
      <c r="K2" s="85"/>
    </row>
    <row r="3" spans="1:11" s="25" customFormat="1" ht="14.25" x14ac:dyDescent="0.2">
      <c r="A3" s="91" t="s">
        <v>415</v>
      </c>
      <c r="B3" s="91"/>
      <c r="C3" s="91"/>
      <c r="D3" s="91"/>
      <c r="E3" s="85"/>
      <c r="F3" s="85"/>
      <c r="G3" s="85"/>
      <c r="H3" s="85"/>
      <c r="I3" s="85"/>
      <c r="J3" s="85"/>
      <c r="K3" s="85"/>
    </row>
    <row r="4" spans="1:11" s="25" customFormat="1" ht="14.25" x14ac:dyDescent="0.2">
      <c r="A4" s="91" t="s">
        <v>318</v>
      </c>
      <c r="B4" s="91"/>
      <c r="C4" s="91"/>
      <c r="D4" s="91"/>
      <c r="E4" s="85"/>
      <c r="F4" s="85"/>
      <c r="G4" s="85"/>
      <c r="H4" s="85"/>
      <c r="I4" s="85"/>
      <c r="J4" s="85"/>
      <c r="K4" s="85"/>
    </row>
    <row r="5" spans="1:11" s="25" customFormat="1" ht="14.25" x14ac:dyDescent="0.2">
      <c r="A5" s="26" t="s">
        <v>143</v>
      </c>
      <c r="B5" s="26"/>
      <c r="C5" s="26"/>
    </row>
    <row r="6" spans="1:11" x14ac:dyDescent="0.25">
      <c r="A6" s="2"/>
      <c r="B6" s="2"/>
      <c r="C6" s="2"/>
    </row>
    <row r="7" spans="1:11" x14ac:dyDescent="0.25">
      <c r="A7" s="3" t="s">
        <v>280</v>
      </c>
      <c r="B7" s="3" t="s">
        <v>249</v>
      </c>
      <c r="C7" s="4"/>
      <c r="D7" s="3" t="s">
        <v>250</v>
      </c>
    </row>
    <row r="8" spans="1:11" x14ac:dyDescent="0.25">
      <c r="A8" s="2" t="s">
        <v>251</v>
      </c>
      <c r="B8" s="80"/>
      <c r="C8" s="80"/>
      <c r="D8" s="81">
        <f>B9+B23+B27+B30</f>
        <v>29283922.309999999</v>
      </c>
      <c r="E8" s="80"/>
    </row>
    <row r="9" spans="1:11" x14ac:dyDescent="0.25">
      <c r="A9" s="2" t="s">
        <v>252</v>
      </c>
      <c r="B9" s="81">
        <f>B10+B11+B12+B21</f>
        <v>1751604.66</v>
      </c>
      <c r="C9" s="80"/>
      <c r="D9" s="80"/>
      <c r="E9" s="80"/>
    </row>
    <row r="10" spans="1:11" x14ac:dyDescent="0.25">
      <c r="A10" s="1" t="s">
        <v>316</v>
      </c>
      <c r="B10" s="80">
        <v>425.76</v>
      </c>
      <c r="C10" s="80"/>
      <c r="D10" s="80"/>
      <c r="E10" s="80"/>
    </row>
    <row r="11" spans="1:11" x14ac:dyDescent="0.25">
      <c r="A11" s="1" t="s">
        <v>253</v>
      </c>
      <c r="B11" s="80">
        <v>857349.11</v>
      </c>
      <c r="C11" s="80"/>
      <c r="D11" s="80"/>
      <c r="E11" s="80"/>
    </row>
    <row r="12" spans="1:11" x14ac:dyDescent="0.25">
      <c r="A12" s="2" t="s">
        <v>254</v>
      </c>
      <c r="B12" s="81">
        <f>SUM(B13:B20)</f>
        <v>886476.87</v>
      </c>
      <c r="C12" s="80"/>
      <c r="D12" s="80"/>
      <c r="E12" s="80"/>
    </row>
    <row r="13" spans="1:11" x14ac:dyDescent="0.25">
      <c r="A13" s="1" t="s">
        <v>308</v>
      </c>
      <c r="B13" s="80">
        <v>370605.01</v>
      </c>
      <c r="C13" s="80"/>
      <c r="D13" s="80"/>
      <c r="E13" s="80"/>
    </row>
    <row r="14" spans="1:11" x14ac:dyDescent="0.25">
      <c r="A14" s="1" t="s">
        <v>309</v>
      </c>
      <c r="B14" s="80">
        <v>7387.33</v>
      </c>
      <c r="C14" s="80"/>
      <c r="D14" s="80"/>
      <c r="E14" s="80"/>
    </row>
    <row r="15" spans="1:11" x14ac:dyDescent="0.25">
      <c r="A15" s="1" t="s">
        <v>310</v>
      </c>
      <c r="B15" s="80">
        <v>1005.38</v>
      </c>
      <c r="C15" s="80"/>
      <c r="D15" s="80"/>
      <c r="E15" s="80"/>
    </row>
    <row r="16" spans="1:11" x14ac:dyDescent="0.25">
      <c r="A16" s="1" t="s">
        <v>311</v>
      </c>
      <c r="B16" s="80">
        <v>80318.34</v>
      </c>
      <c r="C16" s="80"/>
      <c r="D16" s="80"/>
      <c r="E16" s="80"/>
    </row>
    <row r="17" spans="1:5" x14ac:dyDescent="0.25">
      <c r="A17" s="1" t="s">
        <v>313</v>
      </c>
      <c r="B17" s="80">
        <v>2182.0700000000002</v>
      </c>
      <c r="C17" s="80"/>
      <c r="D17" s="80"/>
      <c r="E17" s="80"/>
    </row>
    <row r="18" spans="1:5" x14ac:dyDescent="0.25">
      <c r="A18" s="1" t="s">
        <v>312</v>
      </c>
      <c r="B18" s="80">
        <v>364297.67</v>
      </c>
      <c r="C18" s="80"/>
      <c r="D18" s="80"/>
      <c r="E18" s="80"/>
    </row>
    <row r="19" spans="1:5" x14ac:dyDescent="0.25">
      <c r="A19" s="1" t="s">
        <v>340</v>
      </c>
      <c r="B19" s="80">
        <v>4041.47</v>
      </c>
      <c r="C19" s="80"/>
      <c r="D19" s="80"/>
      <c r="E19" s="80"/>
    </row>
    <row r="20" spans="1:5" x14ac:dyDescent="0.25">
      <c r="A20" s="1" t="s">
        <v>341</v>
      </c>
      <c r="B20" s="80">
        <v>56639.6</v>
      </c>
      <c r="C20" s="80"/>
      <c r="D20" s="80"/>
      <c r="E20" s="80"/>
    </row>
    <row r="21" spans="1:5" x14ac:dyDescent="0.25">
      <c r="A21" s="2" t="s">
        <v>342</v>
      </c>
      <c r="B21" s="81">
        <f>B22</f>
        <v>7352.92</v>
      </c>
      <c r="C21" s="80"/>
      <c r="D21" s="80"/>
      <c r="E21" s="80"/>
    </row>
    <row r="22" spans="1:5" x14ac:dyDescent="0.25">
      <c r="A22" s="1" t="s">
        <v>342</v>
      </c>
      <c r="B22" s="80">
        <v>7352.92</v>
      </c>
      <c r="C22" s="80"/>
      <c r="D22" s="80"/>
      <c r="E22" s="80"/>
    </row>
    <row r="23" spans="1:5" x14ac:dyDescent="0.25">
      <c r="A23" s="2" t="s">
        <v>255</v>
      </c>
      <c r="B23" s="81">
        <f>SUM(B24:B26)</f>
        <v>1185099.0399999998</v>
      </c>
      <c r="C23" s="80"/>
      <c r="D23" s="80"/>
      <c r="E23" s="80"/>
    </row>
    <row r="24" spans="1:5" x14ac:dyDescent="0.25">
      <c r="A24" s="1" t="s">
        <v>190</v>
      </c>
      <c r="B24" s="80">
        <v>249151.8</v>
      </c>
      <c r="C24" s="80"/>
      <c r="D24" s="80"/>
      <c r="E24" s="80"/>
    </row>
    <row r="25" spans="1:5" x14ac:dyDescent="0.25">
      <c r="A25" s="1" t="s">
        <v>191</v>
      </c>
      <c r="B25" s="80">
        <v>935536.35</v>
      </c>
      <c r="C25" s="80"/>
      <c r="D25" s="80"/>
      <c r="E25" s="80"/>
    </row>
    <row r="26" spans="1:5" x14ac:dyDescent="0.25">
      <c r="A26" s="1" t="s">
        <v>343</v>
      </c>
      <c r="B26" s="80">
        <v>410.89</v>
      </c>
      <c r="C26" s="80"/>
      <c r="D26" s="80"/>
      <c r="E26" s="80"/>
    </row>
    <row r="27" spans="1:5" x14ac:dyDescent="0.25">
      <c r="A27" s="2" t="s">
        <v>382</v>
      </c>
      <c r="B27" s="81">
        <f>SUM(B28:B29)</f>
        <v>318789.73</v>
      </c>
      <c r="C27" s="80"/>
      <c r="D27" s="80"/>
      <c r="E27" s="80"/>
    </row>
    <row r="28" spans="1:5" x14ac:dyDescent="0.25">
      <c r="A28" s="1" t="s">
        <v>184</v>
      </c>
      <c r="B28" s="80">
        <v>235909.97</v>
      </c>
      <c r="C28" s="80"/>
      <c r="D28" s="80"/>
      <c r="E28" s="80"/>
    </row>
    <row r="29" spans="1:5" x14ac:dyDescent="0.25">
      <c r="A29" s="1" t="s">
        <v>185</v>
      </c>
      <c r="B29" s="80">
        <v>82879.759999999995</v>
      </c>
      <c r="C29" s="80"/>
      <c r="D29" s="80"/>
      <c r="E29" s="80"/>
    </row>
    <row r="30" spans="1:5" x14ac:dyDescent="0.25">
      <c r="A30" s="2" t="s">
        <v>383</v>
      </c>
      <c r="B30" s="81">
        <f>SUM(B31:B32)</f>
        <v>26028428.879999999</v>
      </c>
      <c r="C30" s="80"/>
      <c r="D30" s="80"/>
      <c r="E30" s="80"/>
    </row>
    <row r="31" spans="1:5" x14ac:dyDescent="0.25">
      <c r="A31" s="1" t="s">
        <v>384</v>
      </c>
      <c r="B31" s="80">
        <v>816421.23</v>
      </c>
      <c r="C31" s="80"/>
      <c r="D31" s="80"/>
      <c r="E31" s="80"/>
    </row>
    <row r="32" spans="1:5" x14ac:dyDescent="0.25">
      <c r="A32" s="1" t="s">
        <v>260</v>
      </c>
      <c r="B32" s="80">
        <v>25212007.649999999</v>
      </c>
      <c r="C32" s="80"/>
      <c r="D32" s="80"/>
      <c r="E32" s="80"/>
    </row>
    <row r="33" spans="1:8" x14ac:dyDescent="0.25">
      <c r="A33" s="2" t="s">
        <v>344</v>
      </c>
      <c r="C33" s="80"/>
      <c r="D33" s="81">
        <f>B34+B36+B38+B40+B43</f>
        <v>75537338.950000003</v>
      </c>
      <c r="E33" s="80"/>
    </row>
    <row r="34" spans="1:8" x14ac:dyDescent="0.25">
      <c r="A34" s="2" t="s">
        <v>256</v>
      </c>
      <c r="B34" s="81">
        <f>B35</f>
        <v>3191199.04</v>
      </c>
      <c r="C34" s="80"/>
      <c r="D34" s="80"/>
      <c r="E34" s="80"/>
    </row>
    <row r="35" spans="1:8" x14ac:dyDescent="0.25">
      <c r="A35" s="1" t="s">
        <v>345</v>
      </c>
      <c r="B35" s="80">
        <v>3191199.04</v>
      </c>
      <c r="C35" s="80"/>
      <c r="D35" s="80"/>
      <c r="E35" s="80"/>
    </row>
    <row r="36" spans="1:8" x14ac:dyDescent="0.25">
      <c r="A36" s="2" t="s">
        <v>281</v>
      </c>
      <c r="B36" s="81">
        <f>B37</f>
        <v>72199729.219999999</v>
      </c>
      <c r="C36" s="80"/>
      <c r="D36" s="80"/>
      <c r="E36" s="80"/>
    </row>
    <row r="37" spans="1:8" x14ac:dyDescent="0.25">
      <c r="A37" s="1" t="s">
        <v>257</v>
      </c>
      <c r="B37" s="80">
        <v>72199729.219999999</v>
      </c>
      <c r="C37" s="80"/>
      <c r="D37" s="80"/>
      <c r="E37" s="80"/>
    </row>
    <row r="38" spans="1:8" x14ac:dyDescent="0.25">
      <c r="A38" s="2" t="s">
        <v>258</v>
      </c>
      <c r="B38" s="81">
        <f>SUM(B39:B39)</f>
        <v>20934.099999999999</v>
      </c>
      <c r="C38" s="80"/>
      <c r="D38" s="80"/>
      <c r="E38" s="80"/>
    </row>
    <row r="39" spans="1:8" x14ac:dyDescent="0.25">
      <c r="A39" s="1" t="s">
        <v>259</v>
      </c>
      <c r="B39" s="80">
        <v>20934.099999999999</v>
      </c>
      <c r="C39" s="80"/>
      <c r="D39" s="80"/>
      <c r="E39" s="80"/>
    </row>
    <row r="40" spans="1:8" x14ac:dyDescent="0.25">
      <c r="A40" s="2" t="s">
        <v>278</v>
      </c>
      <c r="B40" s="81">
        <f>SUM(B41:B42)</f>
        <v>115719.83000000002</v>
      </c>
      <c r="C40" s="80"/>
      <c r="D40" s="80"/>
      <c r="E40" s="80"/>
    </row>
    <row r="41" spans="1:8" x14ac:dyDescent="0.25">
      <c r="A41" s="1" t="s">
        <v>286</v>
      </c>
      <c r="B41" s="80">
        <v>445308.77</v>
      </c>
      <c r="C41" s="80"/>
      <c r="D41" s="80"/>
      <c r="E41" s="80"/>
    </row>
    <row r="42" spans="1:8" x14ac:dyDescent="0.25">
      <c r="A42" s="1" t="s">
        <v>261</v>
      </c>
      <c r="B42" s="80">
        <v>-329588.94</v>
      </c>
      <c r="C42" s="80"/>
      <c r="D42" s="80"/>
      <c r="E42" s="80"/>
    </row>
    <row r="43" spans="1:8" x14ac:dyDescent="0.25">
      <c r="A43" s="2" t="s">
        <v>402</v>
      </c>
      <c r="B43" s="81">
        <f>SUM(B44:B45)</f>
        <v>9756.7599999999984</v>
      </c>
      <c r="C43" s="80"/>
      <c r="D43" s="80"/>
      <c r="E43" s="80"/>
    </row>
    <row r="44" spans="1:8" x14ac:dyDescent="0.25">
      <c r="A44" s="1" t="s">
        <v>403</v>
      </c>
      <c r="B44" s="80">
        <v>14635.14</v>
      </c>
      <c r="C44" s="80"/>
      <c r="D44" s="80"/>
      <c r="E44" s="80"/>
    </row>
    <row r="45" spans="1:8" x14ac:dyDescent="0.25">
      <c r="A45" s="1" t="s">
        <v>261</v>
      </c>
      <c r="B45" s="80">
        <v>-4878.38</v>
      </c>
      <c r="C45" s="80"/>
      <c r="D45" s="80"/>
      <c r="E45" s="80"/>
    </row>
    <row r="46" spans="1:8" x14ac:dyDescent="0.25">
      <c r="A46" s="2" t="s">
        <v>262</v>
      </c>
      <c r="B46" s="80"/>
      <c r="C46" s="80"/>
      <c r="D46" s="81">
        <f>B47+B55</f>
        <v>31860720.939999998</v>
      </c>
      <c r="E46" s="80"/>
      <c r="H46" s="40"/>
    </row>
    <row r="47" spans="1:8" x14ac:dyDescent="0.25">
      <c r="A47" s="2" t="s">
        <v>263</v>
      </c>
      <c r="B47" s="81">
        <f>SUM(B48:B54)</f>
        <v>194963.7</v>
      </c>
      <c r="C47" s="80"/>
      <c r="D47" s="80"/>
      <c r="E47" s="80"/>
    </row>
    <row r="48" spans="1:8" x14ac:dyDescent="0.25">
      <c r="A48" s="1" t="s">
        <v>264</v>
      </c>
      <c r="B48" s="80">
        <v>922.32</v>
      </c>
      <c r="C48" s="80"/>
      <c r="D48" s="80"/>
      <c r="E48" s="80"/>
    </row>
    <row r="49" spans="1:5" x14ac:dyDescent="0.25">
      <c r="A49" s="1" t="s">
        <v>265</v>
      </c>
      <c r="B49" s="80">
        <v>7847.98</v>
      </c>
      <c r="C49" s="80"/>
      <c r="D49" s="80"/>
      <c r="E49" s="80"/>
    </row>
    <row r="50" spans="1:5" x14ac:dyDescent="0.25">
      <c r="A50" s="1" t="s">
        <v>51</v>
      </c>
      <c r="B50" s="80">
        <v>10976.22</v>
      </c>
      <c r="C50" s="80"/>
      <c r="D50" s="80"/>
      <c r="E50" s="80"/>
    </row>
    <row r="51" spans="1:5" x14ac:dyDescent="0.25">
      <c r="A51" s="1" t="s">
        <v>346</v>
      </c>
      <c r="B51" s="80">
        <v>65271.3</v>
      </c>
      <c r="C51" s="80"/>
      <c r="D51" s="80"/>
      <c r="E51" s="80"/>
    </row>
    <row r="52" spans="1:5" x14ac:dyDescent="0.25">
      <c r="A52" s="1" t="s">
        <v>206</v>
      </c>
      <c r="B52" s="80">
        <v>947.92</v>
      </c>
      <c r="C52" s="80"/>
      <c r="D52" s="82"/>
      <c r="E52" s="80"/>
    </row>
    <row r="53" spans="1:5" x14ac:dyDescent="0.25">
      <c r="A53" s="1" t="s">
        <v>266</v>
      </c>
      <c r="B53" s="80">
        <v>51648.76</v>
      </c>
      <c r="C53" s="80"/>
      <c r="D53" s="80"/>
      <c r="E53" s="80"/>
    </row>
    <row r="54" spans="1:5" x14ac:dyDescent="0.25">
      <c r="A54" s="1" t="s">
        <v>70</v>
      </c>
      <c r="B54" s="80">
        <v>57349.2</v>
      </c>
      <c r="C54" s="80"/>
      <c r="D54" s="80"/>
      <c r="E54" s="80"/>
    </row>
    <row r="55" spans="1:5" x14ac:dyDescent="0.25">
      <c r="A55" s="2" t="s">
        <v>385</v>
      </c>
      <c r="B55" s="81">
        <f>B56</f>
        <v>31665757.239999998</v>
      </c>
      <c r="C55" s="80"/>
      <c r="D55" s="80"/>
      <c r="E55" s="80"/>
    </row>
    <row r="56" spans="1:5" x14ac:dyDescent="0.25">
      <c r="A56" s="1" t="s">
        <v>269</v>
      </c>
      <c r="B56" s="80">
        <v>31665757.239999998</v>
      </c>
      <c r="C56" s="80"/>
      <c r="D56" s="80"/>
      <c r="E56" s="80"/>
    </row>
    <row r="57" spans="1:5" x14ac:dyDescent="0.25">
      <c r="A57" s="2" t="s">
        <v>267</v>
      </c>
      <c r="B57" s="80"/>
      <c r="C57" s="80"/>
      <c r="D57" s="81">
        <f>SUM(B58)</f>
        <v>1216979.71</v>
      </c>
      <c r="E57" s="80"/>
    </row>
    <row r="58" spans="1:5" x14ac:dyDescent="0.25">
      <c r="A58" s="2" t="s">
        <v>268</v>
      </c>
      <c r="B58" s="81">
        <f>SUM(B59:B68)</f>
        <v>1216979.71</v>
      </c>
      <c r="C58" s="80"/>
      <c r="D58" s="80"/>
      <c r="E58" s="80"/>
    </row>
    <row r="59" spans="1:5" x14ac:dyDescent="0.25">
      <c r="A59" s="1" t="s">
        <v>269</v>
      </c>
      <c r="B59" s="80">
        <v>758726.5</v>
      </c>
      <c r="C59" s="80"/>
      <c r="D59" s="80"/>
      <c r="E59" s="80"/>
    </row>
    <row r="60" spans="1:5" x14ac:dyDescent="0.25">
      <c r="A60" s="1" t="s">
        <v>294</v>
      </c>
      <c r="B60" s="80">
        <v>14768.34</v>
      </c>
      <c r="C60" s="80"/>
      <c r="D60" s="80"/>
      <c r="E60" s="80"/>
    </row>
    <row r="61" spans="1:5" x14ac:dyDescent="0.25">
      <c r="A61" s="1" t="s">
        <v>371</v>
      </c>
      <c r="B61" s="80">
        <v>47842.87</v>
      </c>
      <c r="C61" s="80"/>
      <c r="D61" s="80"/>
      <c r="E61" s="80"/>
    </row>
    <row r="62" spans="1:5" x14ac:dyDescent="0.25">
      <c r="A62" s="1" t="s">
        <v>347</v>
      </c>
      <c r="B62" s="80">
        <v>82442.09</v>
      </c>
      <c r="C62" s="80"/>
      <c r="D62" s="80"/>
      <c r="E62" s="80"/>
    </row>
    <row r="63" spans="1:5" x14ac:dyDescent="0.25">
      <c r="A63" s="1" t="s">
        <v>348</v>
      </c>
      <c r="B63" s="80">
        <v>315355.53999999998</v>
      </c>
      <c r="C63" s="80"/>
      <c r="D63" s="80"/>
      <c r="E63" s="80"/>
    </row>
    <row r="64" spans="1:5" x14ac:dyDescent="0.25">
      <c r="A64" s="1" t="s">
        <v>338</v>
      </c>
      <c r="B64" s="80">
        <v>15683.81</v>
      </c>
      <c r="C64" s="80"/>
      <c r="D64" s="80"/>
      <c r="E64" s="80"/>
    </row>
    <row r="65" spans="1:5" x14ac:dyDescent="0.25">
      <c r="A65" s="1" t="s">
        <v>349</v>
      </c>
      <c r="B65" s="80">
        <v>2028146.34</v>
      </c>
      <c r="C65" s="80"/>
      <c r="D65" s="80"/>
      <c r="E65" s="80"/>
    </row>
    <row r="66" spans="1:5" x14ac:dyDescent="0.25">
      <c r="A66" s="1" t="s">
        <v>212</v>
      </c>
      <c r="B66" s="80">
        <v>1123102.1299999999</v>
      </c>
      <c r="C66" s="80"/>
      <c r="D66" s="80"/>
      <c r="E66" s="80"/>
    </row>
    <row r="67" spans="1:5" x14ac:dyDescent="0.25">
      <c r="A67" s="1" t="s">
        <v>214</v>
      </c>
      <c r="B67" s="80">
        <v>500</v>
      </c>
      <c r="C67" s="80"/>
      <c r="D67" s="80"/>
      <c r="E67" s="80"/>
    </row>
    <row r="68" spans="1:5" x14ac:dyDescent="0.25">
      <c r="A68" s="1" t="s">
        <v>350</v>
      </c>
      <c r="B68" s="80">
        <v>-3169587.91</v>
      </c>
      <c r="C68" s="80"/>
      <c r="D68" s="80"/>
      <c r="E68" s="80"/>
    </row>
    <row r="69" spans="1:5" x14ac:dyDescent="0.25">
      <c r="A69" s="2" t="s">
        <v>270</v>
      </c>
      <c r="B69" s="80"/>
      <c r="C69" s="80"/>
      <c r="D69" s="83">
        <f>D8+D33+D46+D57</f>
        <v>137898961.91</v>
      </c>
      <c r="E69" s="80"/>
    </row>
    <row r="70" spans="1:5" x14ac:dyDescent="0.25">
      <c r="A70" s="2"/>
      <c r="B70" s="80"/>
      <c r="C70" s="80"/>
      <c r="D70" s="83"/>
      <c r="E70" s="80"/>
    </row>
    <row r="71" spans="1:5" s="25" customFormat="1" ht="14.25" x14ac:dyDescent="0.2">
      <c r="A71" s="91" t="s">
        <v>317</v>
      </c>
      <c r="B71" s="91"/>
      <c r="C71" s="91"/>
      <c r="D71" s="91"/>
      <c r="E71" s="86"/>
    </row>
    <row r="72" spans="1:5" s="25" customFormat="1" ht="14.25" x14ac:dyDescent="0.2">
      <c r="A72" s="91" t="s">
        <v>339</v>
      </c>
      <c r="B72" s="91"/>
      <c r="C72" s="91"/>
      <c r="D72" s="91"/>
      <c r="E72" s="86"/>
    </row>
    <row r="73" spans="1:5" s="25" customFormat="1" ht="14.25" x14ac:dyDescent="0.2">
      <c r="A73" s="91" t="s">
        <v>415</v>
      </c>
      <c r="B73" s="91"/>
      <c r="C73" s="91"/>
      <c r="D73" s="91"/>
      <c r="E73" s="86"/>
    </row>
    <row r="74" spans="1:5" s="25" customFormat="1" ht="14.25" x14ac:dyDescent="0.2">
      <c r="A74" s="91" t="s">
        <v>318</v>
      </c>
      <c r="B74" s="91"/>
      <c r="C74" s="91"/>
      <c r="D74" s="91"/>
      <c r="E74" s="86"/>
    </row>
    <row r="75" spans="1:5" s="25" customFormat="1" ht="14.25" x14ac:dyDescent="0.2">
      <c r="A75" s="26" t="s">
        <v>143</v>
      </c>
      <c r="B75" s="26"/>
      <c r="C75" s="26"/>
      <c r="E75" s="86"/>
    </row>
    <row r="76" spans="1:5" s="54" customFormat="1" ht="15" customHeight="1" x14ac:dyDescent="0.25"/>
    <row r="77" spans="1:5" x14ac:dyDescent="0.25">
      <c r="A77" s="3" t="s">
        <v>296</v>
      </c>
      <c r="B77" s="84" t="s">
        <v>249</v>
      </c>
      <c r="C77" s="83"/>
      <c r="D77" s="84" t="s">
        <v>250</v>
      </c>
    </row>
    <row r="78" spans="1:5" x14ac:dyDescent="0.25">
      <c r="A78" s="2" t="s">
        <v>271</v>
      </c>
      <c r="B78" s="80"/>
      <c r="C78" s="80"/>
      <c r="D78" s="81">
        <f>B79+B82</f>
        <v>1283450.19</v>
      </c>
    </row>
    <row r="79" spans="1:5" x14ac:dyDescent="0.25">
      <c r="A79" s="2" t="s">
        <v>351</v>
      </c>
      <c r="B79" s="81">
        <f>SUM(B80:B81)</f>
        <v>937024.58</v>
      </c>
      <c r="C79" s="80"/>
      <c r="D79" s="80"/>
    </row>
    <row r="80" spans="1:5" x14ac:dyDescent="0.25">
      <c r="A80" s="1" t="s">
        <v>321</v>
      </c>
      <c r="B80" s="80">
        <v>936942.49</v>
      </c>
      <c r="C80" s="80"/>
      <c r="D80" s="80"/>
    </row>
    <row r="81" spans="1:4" x14ac:dyDescent="0.25">
      <c r="A81" s="1" t="s">
        <v>192</v>
      </c>
      <c r="B81" s="80">
        <v>82.09</v>
      </c>
      <c r="C81" s="80"/>
      <c r="D81" s="80"/>
    </row>
    <row r="82" spans="1:4" x14ac:dyDescent="0.25">
      <c r="A82" s="2" t="s">
        <v>386</v>
      </c>
      <c r="B82" s="81">
        <f>SUM(B83:B87)</f>
        <v>346425.61</v>
      </c>
      <c r="C82" s="80"/>
      <c r="D82" s="80"/>
    </row>
    <row r="83" spans="1:4" x14ac:dyDescent="0.25">
      <c r="A83" s="1" t="s">
        <v>186</v>
      </c>
      <c r="B83" s="80">
        <v>90168.9</v>
      </c>
      <c r="C83" s="80"/>
      <c r="D83" s="80"/>
    </row>
    <row r="84" spans="1:4" x14ac:dyDescent="0.25">
      <c r="A84" s="1" t="s">
        <v>387</v>
      </c>
      <c r="B84" s="80">
        <v>150920.6</v>
      </c>
      <c r="C84" s="80"/>
      <c r="D84" s="80"/>
    </row>
    <row r="85" spans="1:4" x14ac:dyDescent="0.25">
      <c r="A85" s="1" t="s">
        <v>388</v>
      </c>
      <c r="B85" s="80">
        <v>18458.830000000002</v>
      </c>
      <c r="C85" s="80"/>
      <c r="D85" s="80"/>
    </row>
    <row r="86" spans="1:4" x14ac:dyDescent="0.25">
      <c r="A86" s="1" t="s">
        <v>187</v>
      </c>
      <c r="B86" s="80">
        <v>5568</v>
      </c>
      <c r="C86" s="80"/>
      <c r="D86" s="80"/>
    </row>
    <row r="87" spans="1:4" x14ac:dyDescent="0.25">
      <c r="A87" s="1" t="s">
        <v>389</v>
      </c>
      <c r="B87" s="80">
        <v>81309.279999999999</v>
      </c>
      <c r="C87" s="80"/>
      <c r="D87" s="80"/>
    </row>
    <row r="88" spans="1:4" x14ac:dyDescent="0.25">
      <c r="A88" s="2" t="s">
        <v>282</v>
      </c>
      <c r="B88" s="80"/>
      <c r="C88" s="80"/>
      <c r="D88" s="81">
        <f>B89+B91+B94+B96</f>
        <v>247114439.92000002</v>
      </c>
    </row>
    <row r="89" spans="1:4" x14ac:dyDescent="0.25">
      <c r="A89" s="2" t="s">
        <v>272</v>
      </c>
      <c r="B89" s="81">
        <f>SUM(B90:B90)</f>
        <v>114188278.08</v>
      </c>
      <c r="C89" s="80"/>
      <c r="D89" s="80"/>
    </row>
    <row r="90" spans="1:4" x14ac:dyDescent="0.25">
      <c r="A90" s="1" t="s">
        <v>352</v>
      </c>
      <c r="B90" s="80">
        <v>114188278.08</v>
      </c>
      <c r="C90" s="80"/>
      <c r="D90" s="80"/>
    </row>
    <row r="91" spans="1:4" x14ac:dyDescent="0.25">
      <c r="A91" s="2" t="s">
        <v>306</v>
      </c>
      <c r="B91" s="81">
        <f>SUM(B92:B93)</f>
        <v>78279087.729999989</v>
      </c>
      <c r="C91" s="80"/>
      <c r="D91" s="80"/>
    </row>
    <row r="92" spans="1:4" x14ac:dyDescent="0.25">
      <c r="A92" s="1" t="s">
        <v>307</v>
      </c>
      <c r="B92" s="80">
        <v>4322437.7699999996</v>
      </c>
      <c r="C92" s="80"/>
      <c r="D92" s="80"/>
    </row>
    <row r="93" spans="1:4" x14ac:dyDescent="0.25">
      <c r="A93" s="1" t="s">
        <v>353</v>
      </c>
      <c r="B93" s="80">
        <v>73956649.959999993</v>
      </c>
      <c r="C93" s="80"/>
      <c r="D93" s="80"/>
    </row>
    <row r="94" spans="1:4" x14ac:dyDescent="0.25">
      <c r="A94" s="2" t="s">
        <v>390</v>
      </c>
      <c r="B94" s="81">
        <f>B95</f>
        <v>54362274.490000002</v>
      </c>
      <c r="C94" s="80"/>
      <c r="D94" s="80"/>
    </row>
    <row r="95" spans="1:4" x14ac:dyDescent="0.25">
      <c r="A95" s="1" t="s">
        <v>391</v>
      </c>
      <c r="B95" s="80">
        <v>54362274.490000002</v>
      </c>
      <c r="C95" s="80"/>
      <c r="D95" s="80"/>
    </row>
    <row r="96" spans="1:4" x14ac:dyDescent="0.25">
      <c r="A96" s="2" t="s">
        <v>392</v>
      </c>
      <c r="B96" s="81">
        <f>SUM(B97:B98)</f>
        <v>284799.62</v>
      </c>
      <c r="C96" s="80"/>
      <c r="D96" s="80"/>
    </row>
    <row r="97" spans="1:7" x14ac:dyDescent="0.25">
      <c r="A97" s="1" t="s">
        <v>307</v>
      </c>
      <c r="B97" s="80">
        <v>282052.01</v>
      </c>
      <c r="C97" s="80"/>
      <c r="D97" s="80"/>
    </row>
    <row r="98" spans="1:7" x14ac:dyDescent="0.25">
      <c r="A98" s="1" t="s">
        <v>353</v>
      </c>
      <c r="B98" s="80">
        <v>2747.61</v>
      </c>
      <c r="C98" s="80"/>
      <c r="D98" s="80"/>
    </row>
    <row r="99" spans="1:7" x14ac:dyDescent="0.25">
      <c r="A99" s="2" t="s">
        <v>273</v>
      </c>
      <c r="B99" s="80"/>
      <c r="C99" s="80"/>
      <c r="D99" s="81">
        <f>B100+B105</f>
        <v>-80249397.870000005</v>
      </c>
    </row>
    <row r="100" spans="1:7" x14ac:dyDescent="0.25">
      <c r="A100" s="2" t="s">
        <v>274</v>
      </c>
      <c r="B100" s="81">
        <f>SUM(B101:B104)</f>
        <v>-79839568.290000007</v>
      </c>
      <c r="C100" s="80"/>
    </row>
    <row r="101" spans="1:7" x14ac:dyDescent="0.25">
      <c r="A101" s="1" t="s">
        <v>275</v>
      </c>
      <c r="B101" s="80">
        <v>21052789.75</v>
      </c>
      <c r="C101" s="80"/>
      <c r="D101" s="80"/>
    </row>
    <row r="102" spans="1:7" x14ac:dyDescent="0.25">
      <c r="A102" s="1" t="s">
        <v>276</v>
      </c>
      <c r="B102" s="80">
        <v>587443.96</v>
      </c>
      <c r="C102" s="80"/>
      <c r="D102" s="80"/>
    </row>
    <row r="103" spans="1:7" x14ac:dyDescent="0.25">
      <c r="A103" s="1" t="s">
        <v>297</v>
      </c>
      <c r="B103" s="80">
        <v>-101323573.92</v>
      </c>
      <c r="C103" s="80"/>
      <c r="D103" s="80"/>
    </row>
    <row r="104" spans="1:7" x14ac:dyDescent="0.25">
      <c r="A104" s="1" t="s">
        <v>372</v>
      </c>
      <c r="B104" s="80">
        <v>-156228.07999999999</v>
      </c>
      <c r="C104" s="80"/>
      <c r="D104" s="80"/>
    </row>
    <row r="105" spans="1:7" x14ac:dyDescent="0.25">
      <c r="A105" s="2" t="s">
        <v>283</v>
      </c>
      <c r="B105" s="81">
        <f>B106+B107</f>
        <v>-409829.58</v>
      </c>
      <c r="C105" s="80"/>
      <c r="D105" s="80"/>
    </row>
    <row r="106" spans="1:7" x14ac:dyDescent="0.25">
      <c r="A106" s="1" t="s">
        <v>298</v>
      </c>
      <c r="B106" s="80">
        <v>-409049.26</v>
      </c>
      <c r="C106" s="80"/>
      <c r="D106" s="80"/>
    </row>
    <row r="107" spans="1:7" x14ac:dyDescent="0.25">
      <c r="A107" s="1" t="s">
        <v>284</v>
      </c>
      <c r="B107" s="80">
        <v>-780.32</v>
      </c>
      <c r="C107" s="80"/>
      <c r="D107" s="80"/>
    </row>
    <row r="108" spans="1:7" x14ac:dyDescent="0.25">
      <c r="A108" s="2" t="s">
        <v>277</v>
      </c>
      <c r="B108" s="81">
        <f>D69-D78-D88-D99</f>
        <v>-30249530.330000013</v>
      </c>
      <c r="C108" s="80"/>
      <c r="D108" s="81">
        <f>B108</f>
        <v>-30249530.330000013</v>
      </c>
    </row>
    <row r="109" spans="1:7" x14ac:dyDescent="0.25">
      <c r="A109" s="2" t="s">
        <v>279</v>
      </c>
      <c r="B109" s="80"/>
      <c r="C109" s="80"/>
      <c r="D109" s="81">
        <f>D78+D88+D99+D108</f>
        <v>137898961.91</v>
      </c>
      <c r="G109" s="40"/>
    </row>
    <row r="110" spans="1:7" x14ac:dyDescent="0.25">
      <c r="B110" s="80"/>
      <c r="C110" s="80"/>
      <c r="D110" s="80"/>
    </row>
    <row r="111" spans="1:7" x14ac:dyDescent="0.25">
      <c r="B111" s="80"/>
      <c r="C111" s="80"/>
      <c r="D111" s="80"/>
    </row>
  </sheetData>
  <mergeCells count="8">
    <mergeCell ref="A71:D71"/>
    <mergeCell ref="A72:D72"/>
    <mergeCell ref="A73:D73"/>
    <mergeCell ref="A74:D74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I34" sqref="I34"/>
    </sheetView>
  </sheetViews>
  <sheetFormatPr baseColWidth="10" defaultRowHeight="15" x14ac:dyDescent="0.25"/>
  <cols>
    <col min="1" max="1" width="47.28515625" style="1" customWidth="1"/>
    <col min="2" max="2" width="7.5703125" style="1" customWidth="1"/>
    <col min="3" max="3" width="18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9" style="1" customWidth="1"/>
    <col min="9" max="9" width="18.7109375" style="1" bestFit="1" customWidth="1"/>
    <col min="10" max="10" width="1.85546875" style="1" customWidth="1"/>
    <col min="11" max="11" width="11.85546875" style="1" bestFit="1" customWidth="1"/>
    <col min="12" max="16384" width="11.42578125" style="1"/>
  </cols>
  <sheetData>
    <row r="1" spans="1:11" s="25" customFormat="1" ht="14.25" x14ac:dyDescent="0.2">
      <c r="A1" s="91" t="s">
        <v>317</v>
      </c>
      <c r="B1" s="91"/>
      <c r="C1" s="91"/>
      <c r="D1" s="91"/>
      <c r="E1" s="91"/>
      <c r="F1" s="91"/>
      <c r="G1" s="91"/>
      <c r="H1" s="91"/>
      <c r="I1" s="91"/>
      <c r="J1" s="91"/>
    </row>
    <row r="2" spans="1:11" s="25" customFormat="1" ht="14.25" x14ac:dyDescent="0.2">
      <c r="A2" s="91" t="s">
        <v>393</v>
      </c>
      <c r="B2" s="91"/>
      <c r="C2" s="91"/>
      <c r="D2" s="91"/>
      <c r="E2" s="91"/>
      <c r="F2" s="91"/>
      <c r="G2" s="91"/>
      <c r="H2" s="91"/>
      <c r="I2" s="91"/>
      <c r="J2" s="91"/>
    </row>
    <row r="3" spans="1:11" s="25" customFormat="1" ht="14.25" x14ac:dyDescent="0.2">
      <c r="A3" s="91" t="s">
        <v>416</v>
      </c>
      <c r="B3" s="91"/>
      <c r="C3" s="91"/>
      <c r="D3" s="91"/>
      <c r="E3" s="91"/>
      <c r="F3" s="91"/>
      <c r="G3" s="91"/>
      <c r="H3" s="91"/>
      <c r="I3" s="91"/>
      <c r="J3" s="91"/>
    </row>
    <row r="4" spans="1:11" s="25" customFormat="1" ht="14.25" x14ac:dyDescent="0.2">
      <c r="A4" s="91" t="s">
        <v>318</v>
      </c>
      <c r="B4" s="91"/>
      <c r="C4" s="91"/>
      <c r="D4" s="91"/>
      <c r="E4" s="91"/>
      <c r="F4" s="91"/>
      <c r="G4" s="91"/>
      <c r="H4" s="91"/>
      <c r="I4" s="91"/>
      <c r="J4" s="91"/>
    </row>
    <row r="5" spans="1:11" s="25" customFormat="1" ht="14.25" x14ac:dyDescent="0.2">
      <c r="A5" s="26" t="s">
        <v>143</v>
      </c>
      <c r="B5" s="26"/>
    </row>
    <row r="7" spans="1:11" x14ac:dyDescent="0.25">
      <c r="A7" s="3" t="s">
        <v>195</v>
      </c>
      <c r="B7" s="2"/>
      <c r="C7" s="3" t="s">
        <v>170</v>
      </c>
      <c r="D7" s="2"/>
      <c r="E7" s="3" t="s">
        <v>171</v>
      </c>
      <c r="F7" s="2"/>
      <c r="G7" s="3" t="s">
        <v>247</v>
      </c>
      <c r="H7" s="2"/>
      <c r="I7" s="3" t="s">
        <v>170</v>
      </c>
      <c r="J7" s="2"/>
      <c r="K7" s="3" t="s">
        <v>171</v>
      </c>
    </row>
    <row r="8" spans="1:11" x14ac:dyDescent="0.25">
      <c r="A8" s="2" t="s">
        <v>196</v>
      </c>
      <c r="C8" s="81">
        <f>SUM(C9:C15)</f>
        <v>52351830.699999988</v>
      </c>
      <c r="E8" s="87">
        <v>0</v>
      </c>
      <c r="G8" s="2" t="s">
        <v>215</v>
      </c>
      <c r="I8" s="81">
        <f>SUM(I9:I11)</f>
        <v>44231142.07</v>
      </c>
      <c r="K8" s="88">
        <v>0</v>
      </c>
    </row>
    <row r="9" spans="1:11" x14ac:dyDescent="0.25">
      <c r="A9" s="1" t="s">
        <v>197</v>
      </c>
      <c r="C9" s="80">
        <v>1014933.11</v>
      </c>
      <c r="E9" s="87">
        <v>0</v>
      </c>
      <c r="G9" s="1" t="s">
        <v>216</v>
      </c>
      <c r="I9" s="80">
        <v>14103059.539999999</v>
      </c>
      <c r="K9" s="87">
        <v>0</v>
      </c>
    </row>
    <row r="10" spans="1:11" x14ac:dyDescent="0.25">
      <c r="A10" s="1" t="s">
        <v>198</v>
      </c>
      <c r="C10" s="80">
        <v>40285129.600000001</v>
      </c>
      <c r="E10" s="87">
        <v>0</v>
      </c>
      <c r="G10" s="1" t="s">
        <v>217</v>
      </c>
      <c r="I10" s="80">
        <v>30101734.629999999</v>
      </c>
      <c r="K10" s="87">
        <v>0</v>
      </c>
    </row>
    <row r="11" spans="1:11" x14ac:dyDescent="0.25">
      <c r="A11" s="1" t="s">
        <v>199</v>
      </c>
      <c r="C11" s="80">
        <v>2677600.23</v>
      </c>
      <c r="E11" s="87">
        <v>0</v>
      </c>
      <c r="G11" s="1" t="s">
        <v>293</v>
      </c>
      <c r="I11" s="80">
        <v>26347.9</v>
      </c>
      <c r="K11" s="87">
        <v>0</v>
      </c>
    </row>
    <row r="12" spans="1:11" x14ac:dyDescent="0.25">
      <c r="A12" s="1" t="s">
        <v>200</v>
      </c>
      <c r="C12" s="80">
        <v>2797974.3</v>
      </c>
      <c r="E12" s="87">
        <v>0</v>
      </c>
      <c r="G12" s="2" t="s">
        <v>218</v>
      </c>
      <c r="I12" s="81">
        <f>SUM(I13:I15)</f>
        <v>41568557.460000001</v>
      </c>
      <c r="K12" s="88">
        <v>0</v>
      </c>
    </row>
    <row r="13" spans="1:11" x14ac:dyDescent="0.25">
      <c r="A13" s="1" t="s">
        <v>201</v>
      </c>
      <c r="C13" s="80">
        <v>2189499.0099999998</v>
      </c>
      <c r="E13" s="87">
        <v>0</v>
      </c>
      <c r="G13" s="1" t="s">
        <v>300</v>
      </c>
      <c r="I13" s="80">
        <v>0</v>
      </c>
      <c r="K13" s="88"/>
    </row>
    <row r="14" spans="1:11" x14ac:dyDescent="0.25">
      <c r="A14" s="1" t="s">
        <v>35</v>
      </c>
      <c r="C14" s="80">
        <v>2606108.98</v>
      </c>
      <c r="E14" s="87">
        <v>0</v>
      </c>
      <c r="G14" s="1" t="s">
        <v>219</v>
      </c>
      <c r="I14" s="80">
        <v>37490801.289999999</v>
      </c>
      <c r="K14" s="87">
        <v>0</v>
      </c>
    </row>
    <row r="15" spans="1:11" x14ac:dyDescent="0.25">
      <c r="A15" s="1" t="s">
        <v>202</v>
      </c>
      <c r="C15" s="80">
        <v>780585.47</v>
      </c>
      <c r="E15" s="87">
        <v>0</v>
      </c>
      <c r="G15" s="1" t="s">
        <v>220</v>
      </c>
      <c r="I15" s="80">
        <v>4077756.17</v>
      </c>
      <c r="K15" s="87">
        <v>0</v>
      </c>
    </row>
    <row r="16" spans="1:11" x14ac:dyDescent="0.25">
      <c r="A16" s="2" t="s">
        <v>203</v>
      </c>
      <c r="B16" s="2"/>
      <c r="C16" s="81">
        <f>SUM(C17:C31)</f>
        <v>11370635.319999998</v>
      </c>
      <c r="D16" s="2"/>
      <c r="E16" s="88">
        <v>0</v>
      </c>
      <c r="G16" s="2" t="s">
        <v>221</v>
      </c>
      <c r="I16" s="81">
        <f>SUM(I17:I18)</f>
        <v>132689795.94</v>
      </c>
      <c r="K16" s="87">
        <v>0</v>
      </c>
    </row>
    <row r="17" spans="1:11" x14ac:dyDescent="0.25">
      <c r="A17" s="1" t="s">
        <v>204</v>
      </c>
      <c r="C17" s="80">
        <v>381262.09</v>
      </c>
      <c r="E17" s="87">
        <v>0</v>
      </c>
      <c r="G17" s="1" t="s">
        <v>301</v>
      </c>
      <c r="I17" s="80">
        <v>0</v>
      </c>
      <c r="K17" s="87">
        <v>0</v>
      </c>
    </row>
    <row r="18" spans="1:11" x14ac:dyDescent="0.25">
      <c r="A18" s="1" t="s">
        <v>47</v>
      </c>
      <c r="C18" s="80">
        <v>81153.279999999999</v>
      </c>
      <c r="E18" s="87">
        <v>0</v>
      </c>
      <c r="G18" s="1" t="s">
        <v>222</v>
      </c>
      <c r="I18" s="80">
        <v>132689795.94</v>
      </c>
      <c r="K18" s="87">
        <v>0</v>
      </c>
    </row>
    <row r="19" spans="1:11" x14ac:dyDescent="0.25">
      <c r="A19" s="1" t="s">
        <v>205</v>
      </c>
      <c r="C19" s="80">
        <v>173260.26</v>
      </c>
      <c r="E19" s="87">
        <v>0</v>
      </c>
      <c r="G19" s="2" t="s">
        <v>223</v>
      </c>
      <c r="I19" s="81">
        <f>SUM(I20:I25)</f>
        <v>7512681.4500000002</v>
      </c>
      <c r="K19" s="88">
        <v>0</v>
      </c>
    </row>
    <row r="20" spans="1:11" x14ac:dyDescent="0.25">
      <c r="A20" s="1" t="s">
        <v>51</v>
      </c>
      <c r="C20" s="80">
        <v>96718.66</v>
      </c>
      <c r="E20" s="87">
        <v>0</v>
      </c>
      <c r="G20" s="1" t="s">
        <v>363</v>
      </c>
      <c r="I20" s="80">
        <v>223858.34</v>
      </c>
      <c r="K20" s="87">
        <v>0</v>
      </c>
    </row>
    <row r="21" spans="1:11" x14ac:dyDescent="0.25">
      <c r="A21" s="1" t="s">
        <v>346</v>
      </c>
      <c r="C21" s="80">
        <v>539145.25</v>
      </c>
      <c r="E21" s="87">
        <v>0</v>
      </c>
      <c r="G21" s="1" t="s">
        <v>224</v>
      </c>
      <c r="I21" s="80">
        <v>405414.40000000002</v>
      </c>
      <c r="K21" s="87">
        <v>0</v>
      </c>
    </row>
    <row r="22" spans="1:11" x14ac:dyDescent="0.25">
      <c r="A22" s="1" t="s">
        <v>206</v>
      </c>
      <c r="C22" s="80">
        <v>103875.44</v>
      </c>
      <c r="E22" s="87">
        <v>0</v>
      </c>
      <c r="G22" s="1" t="s">
        <v>364</v>
      </c>
      <c r="I22" s="80">
        <v>6825139.9299999997</v>
      </c>
      <c r="K22" s="87">
        <v>0</v>
      </c>
    </row>
    <row r="23" spans="1:11" x14ac:dyDescent="0.25">
      <c r="A23" s="1" t="s">
        <v>248</v>
      </c>
      <c r="C23" s="80">
        <v>122199.9</v>
      </c>
      <c r="E23" s="87">
        <v>0</v>
      </c>
      <c r="G23" s="1" t="s">
        <v>225</v>
      </c>
      <c r="I23" s="80">
        <v>4647.41</v>
      </c>
      <c r="K23" s="87">
        <v>0</v>
      </c>
    </row>
    <row r="24" spans="1:11" x14ac:dyDescent="0.25">
      <c r="A24" s="1" t="s">
        <v>290</v>
      </c>
      <c r="C24" s="80">
        <v>1143487.43</v>
      </c>
      <c r="E24" s="87">
        <v>0</v>
      </c>
      <c r="G24" s="1" t="s">
        <v>226</v>
      </c>
      <c r="I24" s="80">
        <v>33073.050000000003</v>
      </c>
      <c r="K24" s="87">
        <v>0</v>
      </c>
    </row>
    <row r="25" spans="1:11" x14ac:dyDescent="0.25">
      <c r="A25" s="1" t="s">
        <v>72</v>
      </c>
      <c r="C25" s="80">
        <v>109842.15</v>
      </c>
      <c r="E25" s="87">
        <v>0</v>
      </c>
      <c r="G25" s="1" t="s">
        <v>227</v>
      </c>
      <c r="I25" s="80">
        <v>20548.32</v>
      </c>
      <c r="K25" s="87">
        <v>0</v>
      </c>
    </row>
    <row r="26" spans="1:11" x14ac:dyDescent="0.25">
      <c r="A26" s="1" t="s">
        <v>365</v>
      </c>
      <c r="C26" s="80">
        <v>190849.54</v>
      </c>
      <c r="E26" s="87">
        <v>0</v>
      </c>
      <c r="G26" s="2" t="s">
        <v>228</v>
      </c>
      <c r="I26" s="81">
        <f>SUM(I27:I30)</f>
        <v>130689595.8</v>
      </c>
      <c r="K26" s="88">
        <v>0</v>
      </c>
    </row>
    <row r="27" spans="1:11" x14ac:dyDescent="0.25">
      <c r="A27" s="1" t="s">
        <v>207</v>
      </c>
      <c r="C27" s="80">
        <v>544932.80000000005</v>
      </c>
      <c r="E27" s="87">
        <v>0</v>
      </c>
      <c r="G27" s="1" t="s">
        <v>229</v>
      </c>
      <c r="I27" s="80">
        <v>38455.9</v>
      </c>
      <c r="K27" s="87">
        <v>0</v>
      </c>
    </row>
    <row r="28" spans="1:11" x14ac:dyDescent="0.25">
      <c r="A28" s="1" t="s">
        <v>208</v>
      </c>
      <c r="C28" s="80">
        <v>4940524.28</v>
      </c>
      <c r="E28" s="87">
        <v>0</v>
      </c>
      <c r="G28" s="1" t="s">
        <v>230</v>
      </c>
      <c r="I28" s="80">
        <v>2934476.97</v>
      </c>
      <c r="K28" s="87">
        <v>0</v>
      </c>
    </row>
    <row r="29" spans="1:11" x14ac:dyDescent="0.25">
      <c r="A29" s="1" t="s">
        <v>209</v>
      </c>
      <c r="C29" s="80">
        <v>195180.79</v>
      </c>
      <c r="E29" s="87">
        <v>0</v>
      </c>
      <c r="G29" s="1" t="s">
        <v>366</v>
      </c>
      <c r="I29" s="80">
        <v>31251175.52</v>
      </c>
      <c r="K29" s="87">
        <v>0</v>
      </c>
    </row>
    <row r="30" spans="1:11" x14ac:dyDescent="0.25">
      <c r="A30" s="1" t="s">
        <v>98</v>
      </c>
      <c r="C30" s="80">
        <v>910435</v>
      </c>
      <c r="E30" s="87">
        <v>0</v>
      </c>
      <c r="G30" s="1" t="s">
        <v>231</v>
      </c>
      <c r="I30" s="80">
        <v>96465487.409999996</v>
      </c>
      <c r="K30" s="87">
        <v>0</v>
      </c>
    </row>
    <row r="31" spans="1:11" x14ac:dyDescent="0.25">
      <c r="A31" s="1" t="s">
        <v>367</v>
      </c>
      <c r="C31" s="80">
        <v>1837768.45</v>
      </c>
      <c r="E31" s="88">
        <v>0</v>
      </c>
      <c r="I31" s="80"/>
      <c r="K31" s="87">
        <v>0</v>
      </c>
    </row>
    <row r="32" spans="1:11" x14ac:dyDescent="0.25">
      <c r="A32" s="2" t="s">
        <v>210</v>
      </c>
      <c r="C32" s="81">
        <f>SUM(C33:C45)</f>
        <v>473046.06</v>
      </c>
      <c r="E32" s="87">
        <v>0</v>
      </c>
      <c r="G32" s="89" t="s">
        <v>232</v>
      </c>
      <c r="I32" s="81">
        <f>I26+I19+I16+I12+I8</f>
        <v>356691772.71999997</v>
      </c>
      <c r="K32" s="87">
        <v>0</v>
      </c>
    </row>
    <row r="33" spans="1:11" x14ac:dyDescent="0.25">
      <c r="A33" s="1" t="s">
        <v>354</v>
      </c>
      <c r="C33" s="80">
        <v>23285.18</v>
      </c>
      <c r="E33" s="87">
        <v>0</v>
      </c>
      <c r="G33" s="89" t="s">
        <v>233</v>
      </c>
      <c r="I33" s="81">
        <f>C71-I32</f>
        <v>30249530.330000043</v>
      </c>
      <c r="K33" s="87">
        <v>0</v>
      </c>
    </row>
    <row r="34" spans="1:11" x14ac:dyDescent="0.25">
      <c r="A34" s="1" t="s">
        <v>338</v>
      </c>
      <c r="C34" s="80">
        <v>860.81</v>
      </c>
      <c r="E34" s="87">
        <v>0</v>
      </c>
      <c r="G34" s="89" t="s">
        <v>355</v>
      </c>
      <c r="I34" s="81">
        <f>I32+I33</f>
        <v>386941303.05000001</v>
      </c>
      <c r="K34" s="88">
        <v>0</v>
      </c>
    </row>
    <row r="35" spans="1:11" x14ac:dyDescent="0.25">
      <c r="A35" s="1" t="s">
        <v>211</v>
      </c>
      <c r="C35" s="80">
        <v>5600.98</v>
      </c>
      <c r="E35" s="87">
        <v>0</v>
      </c>
    </row>
    <row r="36" spans="1:11" x14ac:dyDescent="0.25">
      <c r="A36" s="1" t="s">
        <v>212</v>
      </c>
      <c r="C36" s="80">
        <v>140316.47</v>
      </c>
      <c r="E36" s="87">
        <v>0</v>
      </c>
    </row>
    <row r="37" spans="1:11" x14ac:dyDescent="0.25">
      <c r="A37" s="1" t="s">
        <v>213</v>
      </c>
      <c r="C37" s="80">
        <v>1711.26</v>
      </c>
      <c r="E37" s="87">
        <v>0</v>
      </c>
    </row>
    <row r="38" spans="1:11" x14ac:dyDescent="0.25">
      <c r="A38" s="1" t="s">
        <v>214</v>
      </c>
      <c r="C38" s="80">
        <v>215714.29</v>
      </c>
      <c r="E38" s="87">
        <v>0</v>
      </c>
    </row>
    <row r="39" spans="1:11" x14ac:dyDescent="0.25">
      <c r="A39" s="1" t="s">
        <v>357</v>
      </c>
      <c r="C39" s="80">
        <v>85557.07</v>
      </c>
      <c r="E39" s="87">
        <v>0</v>
      </c>
    </row>
    <row r="41" spans="1:11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</row>
    <row r="42" spans="1:11" x14ac:dyDescent="0.25">
      <c r="A42" s="92" t="s">
        <v>356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1" x14ac:dyDescent="0.25">
      <c r="A43" s="91" t="s">
        <v>416</v>
      </c>
      <c r="B43" s="91"/>
      <c r="C43" s="91"/>
      <c r="D43" s="91"/>
      <c r="E43" s="91"/>
      <c r="F43" s="91"/>
      <c r="G43" s="91"/>
      <c r="H43" s="91"/>
      <c r="I43" s="91"/>
      <c r="J43" s="91"/>
    </row>
    <row r="44" spans="1:11" x14ac:dyDescent="0.25">
      <c r="A44" s="92" t="s">
        <v>318</v>
      </c>
      <c r="B44" s="92"/>
      <c r="C44" s="92"/>
      <c r="D44" s="92"/>
      <c r="E44" s="92"/>
      <c r="F44" s="92"/>
      <c r="G44" s="92"/>
      <c r="H44" s="92"/>
      <c r="I44" s="92"/>
      <c r="J44" s="92"/>
    </row>
    <row r="45" spans="1:11" x14ac:dyDescent="0.25">
      <c r="A45" s="2" t="s">
        <v>143</v>
      </c>
      <c r="B45" s="2"/>
    </row>
    <row r="46" spans="1:11" x14ac:dyDescent="0.25">
      <c r="A46" s="2" t="s">
        <v>106</v>
      </c>
      <c r="C46" s="81">
        <f>SUM(C47:C51)</f>
        <v>125575192.98999999</v>
      </c>
      <c r="E46" s="87">
        <v>0</v>
      </c>
    </row>
    <row r="47" spans="1:11" x14ac:dyDescent="0.25">
      <c r="A47" s="1" t="s">
        <v>291</v>
      </c>
      <c r="C47" s="80">
        <v>79753.429999999993</v>
      </c>
      <c r="E47" s="87">
        <v>0</v>
      </c>
    </row>
    <row r="48" spans="1:11" x14ac:dyDescent="0.25">
      <c r="A48" s="1" t="s">
        <v>108</v>
      </c>
      <c r="C48" s="80">
        <v>123738.9</v>
      </c>
      <c r="E48" s="87">
        <v>0</v>
      </c>
    </row>
    <row r="49" spans="1:5" x14ac:dyDescent="0.25">
      <c r="A49" s="1" t="s">
        <v>358</v>
      </c>
      <c r="C49" s="80">
        <v>39492238.689999998</v>
      </c>
      <c r="E49" s="87">
        <v>0</v>
      </c>
    </row>
    <row r="50" spans="1:5" x14ac:dyDescent="0.25">
      <c r="A50" s="1" t="s">
        <v>234</v>
      </c>
      <c r="C50" s="80">
        <v>77154647.030000001</v>
      </c>
      <c r="E50" s="87">
        <v>0</v>
      </c>
    </row>
    <row r="51" spans="1:5" x14ac:dyDescent="0.25">
      <c r="A51" s="1" t="s">
        <v>235</v>
      </c>
      <c r="C51" s="80">
        <v>8724814.9399999995</v>
      </c>
      <c r="E51" s="87">
        <v>0</v>
      </c>
    </row>
    <row r="52" spans="1:5" x14ac:dyDescent="0.25">
      <c r="A52" s="2" t="s">
        <v>236</v>
      </c>
      <c r="C52" s="81">
        <f>SUM(C53:C57)</f>
        <v>48219741.140000001</v>
      </c>
      <c r="E52" s="87">
        <v>0</v>
      </c>
    </row>
    <row r="53" spans="1:5" x14ac:dyDescent="0.25">
      <c r="A53" s="1" t="s">
        <v>237</v>
      </c>
      <c r="C53" s="80">
        <v>901607</v>
      </c>
      <c r="E53" s="87">
        <v>0</v>
      </c>
    </row>
    <row r="54" spans="1:5" x14ac:dyDescent="0.25">
      <c r="A54" s="1" t="s">
        <v>238</v>
      </c>
      <c r="C54" s="80">
        <v>17280350.73</v>
      </c>
      <c r="E54" s="87">
        <v>0</v>
      </c>
    </row>
    <row r="55" spans="1:5" x14ac:dyDescent="0.25">
      <c r="A55" s="1" t="s">
        <v>123</v>
      </c>
      <c r="C55" s="80">
        <v>215560.15</v>
      </c>
      <c r="E55" s="87">
        <v>0</v>
      </c>
    </row>
    <row r="56" spans="1:5" x14ac:dyDescent="0.25">
      <c r="A56" s="1" t="s">
        <v>239</v>
      </c>
      <c r="C56" s="80">
        <v>25717924.960000001</v>
      </c>
      <c r="E56" s="87">
        <v>0</v>
      </c>
    </row>
    <row r="57" spans="1:5" x14ac:dyDescent="0.25">
      <c r="A57" s="1" t="s">
        <v>220</v>
      </c>
      <c r="C57" s="80">
        <v>4104298.3</v>
      </c>
      <c r="E57" s="87">
        <v>0</v>
      </c>
    </row>
    <row r="58" spans="1:5" x14ac:dyDescent="0.25">
      <c r="A58" s="2" t="s">
        <v>240</v>
      </c>
      <c r="C58" s="81">
        <f>SUM(C59:C65)</f>
        <v>63613608.629999995</v>
      </c>
      <c r="E58" s="87">
        <v>0</v>
      </c>
    </row>
    <row r="59" spans="1:5" x14ac:dyDescent="0.25">
      <c r="A59" s="1" t="s">
        <v>299</v>
      </c>
      <c r="C59" s="80">
        <v>25.65</v>
      </c>
      <c r="E59" s="87">
        <v>0</v>
      </c>
    </row>
    <row r="60" spans="1:5" x14ac:dyDescent="0.25">
      <c r="A60" s="1" t="s">
        <v>359</v>
      </c>
      <c r="C60" s="80">
        <v>5862585.3600000003</v>
      </c>
      <c r="E60" s="87">
        <v>0</v>
      </c>
    </row>
    <row r="61" spans="1:5" x14ac:dyDescent="0.25">
      <c r="A61" s="1" t="s">
        <v>292</v>
      </c>
      <c r="C61" s="80">
        <v>1416.71</v>
      </c>
      <c r="E61" s="87">
        <v>0</v>
      </c>
    </row>
    <row r="62" spans="1:5" x14ac:dyDescent="0.25">
      <c r="A62" s="1" t="s">
        <v>360</v>
      </c>
      <c r="C62" s="80">
        <v>50961.36</v>
      </c>
      <c r="E62" s="87">
        <v>0</v>
      </c>
    </row>
    <row r="63" spans="1:5" x14ac:dyDescent="0.25">
      <c r="A63" s="1" t="s">
        <v>241</v>
      </c>
      <c r="C63" s="80">
        <v>55924460.759999998</v>
      </c>
      <c r="E63" s="87">
        <v>0</v>
      </c>
    </row>
    <row r="64" spans="1:5" x14ac:dyDescent="0.25">
      <c r="A64" s="1" t="s">
        <v>361</v>
      </c>
      <c r="C64" s="80">
        <v>1772166.14</v>
      </c>
      <c r="E64" s="87">
        <v>0</v>
      </c>
    </row>
    <row r="65" spans="1:5" x14ac:dyDescent="0.25">
      <c r="A65" s="1" t="s">
        <v>242</v>
      </c>
      <c r="C65" s="80">
        <v>1992.65</v>
      </c>
      <c r="E65" s="87">
        <v>0</v>
      </c>
    </row>
    <row r="66" spans="1:5" x14ac:dyDescent="0.25">
      <c r="A66" s="2" t="s">
        <v>243</v>
      </c>
      <c r="C66" s="81">
        <f>SUM(C67:C70)</f>
        <v>85337248.210000008</v>
      </c>
      <c r="E66" s="87">
        <v>0</v>
      </c>
    </row>
    <row r="67" spans="1:5" x14ac:dyDescent="0.25">
      <c r="A67" s="1" t="s">
        <v>244</v>
      </c>
      <c r="C67" s="80">
        <v>757579.16</v>
      </c>
      <c r="E67" s="87">
        <v>0</v>
      </c>
    </row>
    <row r="68" spans="1:5" x14ac:dyDescent="0.25">
      <c r="A68" s="1" t="s">
        <v>245</v>
      </c>
      <c r="C68" s="80">
        <v>21716.25</v>
      </c>
      <c r="E68" s="87">
        <v>0</v>
      </c>
    </row>
    <row r="69" spans="1:5" x14ac:dyDescent="0.25">
      <c r="A69" s="1" t="s">
        <v>362</v>
      </c>
      <c r="C69" s="80">
        <v>15613.62</v>
      </c>
      <c r="E69" s="87">
        <v>0</v>
      </c>
    </row>
    <row r="70" spans="1:5" x14ac:dyDescent="0.25">
      <c r="A70" s="1" t="s">
        <v>231</v>
      </c>
      <c r="C70" s="80">
        <v>84542339.180000007</v>
      </c>
      <c r="E70" s="87">
        <v>0</v>
      </c>
    </row>
    <row r="71" spans="1:5" x14ac:dyDescent="0.25">
      <c r="A71" s="89" t="s">
        <v>246</v>
      </c>
      <c r="C71" s="81">
        <f>C66+C58+C52+C46+C32+C16+C8</f>
        <v>386941303.05000001</v>
      </c>
      <c r="E71" s="87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DE EJEC. PRES.EGRESOS</vt:lpstr>
      <vt:lpstr>ESTADO EJEC. PRES. INGRESOS </vt:lpstr>
      <vt:lpstr>Estado Situacion Financiera </vt:lpstr>
      <vt:lpstr>EstadRendimiento Financiero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Jocelyn Elizabeth Olano Canjura</cp:lastModifiedBy>
  <cp:lastPrinted>2021-02-08T21:30:03Z</cp:lastPrinted>
  <dcterms:created xsi:type="dcterms:W3CDTF">2016-09-19T20:30:24Z</dcterms:created>
  <dcterms:modified xsi:type="dcterms:W3CDTF">2022-05-23T19:14:08Z</dcterms:modified>
</cp:coreProperties>
</file>