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esktop\ESTADOS FINANCIEROS\"/>
    </mc:Choice>
  </mc:AlternateContent>
  <bookViews>
    <workbookView xWindow="0" yWindow="0" windowWidth="20490" windowHeight="7755" tabRatio="1000" firstSheet="1" activeTab="5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Financiero" sheetId="5" r:id="rId6"/>
  </sheets>
  <calcPr calcId="152511"/>
</workbook>
</file>

<file path=xl/calcChain.xml><?xml version="1.0" encoding="utf-8"?>
<calcChain xmlns="http://schemas.openxmlformats.org/spreadsheetml/2006/main">
  <c r="D75" i="7" l="1"/>
  <c r="D85" i="7"/>
  <c r="B93" i="7"/>
  <c r="B91" i="7"/>
  <c r="B79" i="7"/>
  <c r="B52" i="7" l="1"/>
  <c r="B30" i="7"/>
  <c r="B34" i="7"/>
  <c r="B36" i="7"/>
  <c r="B27" i="7"/>
  <c r="D76" i="2"/>
  <c r="C76" i="2"/>
  <c r="E64" i="2"/>
  <c r="E34" i="3"/>
  <c r="D34" i="3"/>
  <c r="C34" i="3"/>
  <c r="E32" i="3"/>
  <c r="D32" i="3"/>
  <c r="D31" i="3" s="1"/>
  <c r="C32" i="3"/>
  <c r="C31" i="3" s="1"/>
  <c r="E33" i="3"/>
  <c r="D19" i="3"/>
  <c r="C19" i="3"/>
  <c r="E20" i="3"/>
  <c r="D17" i="3"/>
  <c r="C17" i="3"/>
  <c r="E18" i="3"/>
  <c r="J22" i="6"/>
  <c r="H22" i="6"/>
  <c r="C17" i="4"/>
  <c r="E31" i="3" l="1"/>
  <c r="E17" i="3"/>
  <c r="E110" i="2" l="1"/>
  <c r="B97" i="7" l="1"/>
  <c r="I26" i="5" l="1"/>
  <c r="D109" i="2" l="1"/>
  <c r="C99" i="2" l="1"/>
  <c r="C98" i="2" s="1"/>
  <c r="C111" i="2"/>
  <c r="C109" i="2"/>
  <c r="C106" i="2"/>
  <c r="C108" i="2" l="1"/>
  <c r="E109" i="2"/>
  <c r="C16" i="6"/>
  <c r="H15" i="6"/>
  <c r="H20" i="6" s="1"/>
  <c r="H9" i="6"/>
  <c r="C9" i="6" l="1"/>
  <c r="C22" i="6" s="1"/>
  <c r="D27" i="3"/>
  <c r="B40" i="7"/>
  <c r="B38" i="7"/>
  <c r="D33" i="7" l="1"/>
  <c r="B23" i="7"/>
  <c r="D14" i="2"/>
  <c r="B76" i="7" l="1"/>
  <c r="B44" i="7"/>
  <c r="D43" i="7" s="1"/>
  <c r="C11" i="4" l="1"/>
  <c r="E104" i="2" l="1"/>
  <c r="D90" i="2" l="1"/>
  <c r="C90" i="2"/>
  <c r="E91" i="2"/>
  <c r="D73" i="2" l="1"/>
  <c r="C73" i="2"/>
  <c r="E75" i="2"/>
  <c r="D28" i="2"/>
  <c r="C28" i="2"/>
  <c r="E29" i="2"/>
  <c r="E28" i="3" l="1"/>
  <c r="C27" i="3"/>
  <c r="E27" i="3" s="1"/>
  <c r="D12" i="3"/>
  <c r="C12" i="3"/>
  <c r="D111" i="2"/>
  <c r="D108" i="2" s="1"/>
  <c r="E108" i="2" s="1"/>
  <c r="E112" i="2" l="1"/>
  <c r="D77" i="2"/>
  <c r="C77" i="2"/>
  <c r="E78" i="2"/>
  <c r="E77" i="2" l="1"/>
  <c r="C8" i="5"/>
  <c r="B21" i="7" l="1"/>
  <c r="B12" i="7"/>
  <c r="B9" i="7" s="1"/>
  <c r="D8" i="7" s="1"/>
  <c r="C46" i="5" l="1"/>
  <c r="E55" i="2"/>
  <c r="E30" i="2"/>
  <c r="E25" i="3"/>
  <c r="D23" i="3"/>
  <c r="C23" i="3"/>
  <c r="C22" i="3" s="1"/>
  <c r="E14" i="3"/>
  <c r="E13" i="3"/>
  <c r="I16" i="5"/>
  <c r="I12" i="5"/>
  <c r="C58" i="5"/>
  <c r="C32" i="5"/>
  <c r="B86" i="7"/>
  <c r="B102" i="7"/>
  <c r="D96" i="7" l="1"/>
  <c r="E111" i="2"/>
  <c r="E12" i="3"/>
  <c r="D15" i="3"/>
  <c r="D11" i="3" s="1"/>
  <c r="D29" i="3" l="1"/>
  <c r="D26" i="3" s="1"/>
  <c r="D22" i="3"/>
  <c r="D9" i="3"/>
  <c r="D8" i="3" s="1"/>
  <c r="C15" i="3"/>
  <c r="C11" i="3" s="1"/>
  <c r="C29" i="3"/>
  <c r="C26" i="3" s="1"/>
  <c r="C9" i="3"/>
  <c r="C8" i="3" s="1"/>
  <c r="I19" i="5"/>
  <c r="I8" i="5"/>
  <c r="C66" i="5"/>
  <c r="C52" i="5"/>
  <c r="C16" i="5"/>
  <c r="I32" i="5" l="1"/>
  <c r="E26" i="3"/>
  <c r="D106" i="2"/>
  <c r="D99" i="2"/>
  <c r="D98" i="2" s="1"/>
  <c r="D95" i="2"/>
  <c r="D93" i="2"/>
  <c r="D81" i="2"/>
  <c r="D79" i="2"/>
  <c r="D71" i="2"/>
  <c r="D61" i="2"/>
  <c r="D57" i="2"/>
  <c r="D32" i="2"/>
  <c r="D24" i="2"/>
  <c r="D20" i="2"/>
  <c r="D18" i="2"/>
  <c r="D9" i="2"/>
  <c r="C95" i="2"/>
  <c r="C93" i="2"/>
  <c r="C81" i="2"/>
  <c r="C79" i="2"/>
  <c r="C71" i="2"/>
  <c r="C61" i="2"/>
  <c r="C57" i="2"/>
  <c r="C32" i="2"/>
  <c r="C31" i="2" s="1"/>
  <c r="C24" i="2"/>
  <c r="C20" i="2"/>
  <c r="C18" i="2"/>
  <c r="C14" i="2"/>
  <c r="C9" i="2"/>
  <c r="C8" i="2" l="1"/>
  <c r="C92" i="2"/>
  <c r="D92" i="2"/>
  <c r="D31" i="2"/>
  <c r="D8" i="2"/>
  <c r="C115" i="2" l="1"/>
  <c r="D115" i="2"/>
  <c r="B88" i="7"/>
  <c r="B55" i="7"/>
  <c r="E115" i="2" l="1"/>
  <c r="E103" i="2"/>
  <c r="E42" i="2" l="1"/>
  <c r="E41" i="2" l="1"/>
  <c r="C9" i="4" l="1"/>
  <c r="C14" i="4"/>
  <c r="E102" i="2" l="1"/>
  <c r="D54" i="7" l="1"/>
  <c r="D66" i="7" s="1"/>
  <c r="C71" i="5" l="1"/>
  <c r="I33" i="5" s="1"/>
  <c r="I34" i="5" s="1"/>
  <c r="D35" i="3"/>
  <c r="D36" i="3" s="1"/>
  <c r="E30" i="3"/>
  <c r="E29" i="3"/>
  <c r="E24" i="3"/>
  <c r="E23" i="3"/>
  <c r="E22" i="3"/>
  <c r="E21" i="3"/>
  <c r="E19" i="3"/>
  <c r="E16" i="3"/>
  <c r="E15" i="3"/>
  <c r="E11" i="3"/>
  <c r="E10" i="3"/>
  <c r="E9" i="3"/>
  <c r="E8" i="3"/>
  <c r="E107" i="2"/>
  <c r="E106" i="2"/>
  <c r="E105" i="2"/>
  <c r="E101" i="2"/>
  <c r="E100" i="2"/>
  <c r="E99" i="2"/>
  <c r="E98" i="2"/>
  <c r="E97" i="2"/>
  <c r="E96" i="2"/>
  <c r="E95" i="2"/>
  <c r="E94" i="2"/>
  <c r="E93" i="2"/>
  <c r="E92" i="2"/>
  <c r="E83" i="2"/>
  <c r="E82" i="2"/>
  <c r="E81" i="2"/>
  <c r="E80" i="2"/>
  <c r="E79" i="2"/>
  <c r="E74" i="2"/>
  <c r="E73" i="2"/>
  <c r="E72" i="2"/>
  <c r="E71" i="2"/>
  <c r="E70" i="2"/>
  <c r="E69" i="2"/>
  <c r="E68" i="2"/>
  <c r="E67" i="2"/>
  <c r="E66" i="2"/>
  <c r="E65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35" i="3" l="1"/>
  <c r="C36" i="3" l="1"/>
  <c r="E36" i="3" s="1"/>
  <c r="E35" i="3"/>
  <c r="B105" i="7"/>
  <c r="D105" i="7" s="1"/>
  <c r="D106" i="7" s="1"/>
  <c r="E90" i="2"/>
  <c r="C116" i="2" l="1"/>
  <c r="E76" i="2"/>
  <c r="D116" i="2"/>
  <c r="D117" i="2" s="1"/>
  <c r="C117" i="2" l="1"/>
  <c r="E117" i="2" s="1"/>
  <c r="E116" i="2"/>
</calcChain>
</file>

<file path=xl/sharedStrings.xml><?xml version="1.0" encoding="utf-8"?>
<sst xmlns="http://schemas.openxmlformats.org/spreadsheetml/2006/main" count="496" uniqueCount="402">
  <si>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</si>
  <si>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</si>
  <si>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</si>
  <si>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</si>
  <si>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</si>
  <si>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</si>
  <si>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</si>
  <si>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</si>
  <si>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</si>
  <si>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</si>
  <si>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</si>
  <si>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</si>
  <si>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</si>
  <si>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</si>
  <si>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</si>
  <si>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</si>
  <si>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</si>
  <si>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</si>
  <si>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</si>
  <si>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</si>
  <si>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</si>
  <si>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</si>
  <si>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</si>
  <si>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</si>
  <si>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</si>
  <si>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</si>
  <si>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</si>
  <si>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</si>
  <si>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</si>
  <si>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</si>
  <si>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</si>
  <si>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</si>
  <si>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</si>
  <si>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</si>
  <si>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</si>
  <si>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</si>
  <si>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</si>
  <si>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</si>
  <si>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</si>
  <si>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</si>
  <si>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</si>
  <si>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</si>
  <si>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</si>
  <si>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</si>
  <si>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</si>
  <si>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</si>
  <si>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</si>
  <si>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</si>
  <si>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</si>
  <si>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</si>
  <si>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</si>
  <si>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</si>
  <si>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</si>
  <si>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</si>
  <si>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</si>
  <si>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</si>
  <si>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</si>
  <si>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</si>
  <si>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</si>
  <si>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</si>
  <si>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</si>
  <si>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</si>
  <si>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</si>
  <si>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</si>
  <si>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</si>
  <si>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</si>
  <si>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</si>
  <si>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</si>
  <si>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</si>
  <si>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</si>
  <si>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</si>
  <si>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</si>
  <si>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</si>
  <si>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</si>
  <si>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</si>
  <si>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</si>
  <si>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</si>
  <si>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</si>
  <si>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</si>
  <si>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</si>
  <si>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</si>
  <si>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</si>
  <si>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</si>
  <si>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</si>
  <si>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</si>
  <si>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</si>
  <si>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</si>
  <si>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</si>
  <si>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</si>
  <si>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</si>
  <si>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</si>
  <si>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</si>
  <si>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</si>
  <si>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</si>
  <si>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</si>
  <si>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</si>
  <si>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</si>
  <si>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</si>
  <si>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</si>
  <si>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</si>
  <si>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</si>
  <si>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</si>
  <si>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</si>
  <si>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</si>
  <si>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</si>
  <si>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</si>
  <si>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</si>
  <si>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</si>
  <si>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</si>
  <si>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</si>
  <si>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</si>
  <si>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</si>
  <si>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</si>
  <si>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</si>
  <si>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</si>
  <si>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</si>
  <si>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</si>
  <si>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</si>
  <si>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</si>
  <si>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</si>
  <si>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</si>
  <si>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</si>
  <si>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</si>
  <si>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</si>
  <si>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</si>
  <si>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</si>
  <si>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</si>
  <si>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</si>
  <si>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</si>
  <si>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</si>
  <si>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</si>
  <si>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</si>
  <si>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</si>
  <si>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</si>
  <si>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</si>
  <si>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</si>
  <si>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</si>
  <si>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</si>
  <si>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</si>
  <si>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</si>
  <si>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</si>
  <si>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</si>
  <si>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</si>
  <si>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</si>
  <si>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</si>
  <si>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</si>
  <si>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</si>
  <si>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</si>
  <si>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</si>
  <si>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</si>
  <si>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</si>
  <si>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</si>
  <si>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</si>
  <si>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</si>
  <si>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</si>
  <si>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</si>
  <si>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</si>
  <si>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</si>
  <si>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</si>
  <si>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</si>
  <si>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</si>
  <si>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</si>
  <si>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</si>
  <si>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</si>
  <si>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</si>
  <si>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</si>
  <si>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</si>
  <si>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</si>
  <si>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</si>
  <si>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</si>
  <si>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</si>
  <si>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</si>
  <si>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</si>
  <si>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</si>
  <si>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</si>
  <si>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</si>
  <si>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</si>
  <si>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</si>
  <si>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</si>
  <si>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</si>
  <si>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</si>
  <si>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</si>
  <si>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</si>
  <si>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</si>
  <si>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</si>
  <si>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</si>
  <si>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</si>
  <si>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</si>
  <si>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</si>
  <si>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</si>
  <si>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</si>
  <si>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</si>
  <si>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</si>
  <si>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</si>
  <si>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</si>
  <si>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</si>
  <si>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</si>
  <si>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</si>
  <si>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</si>
  <si>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</si>
  <si>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</si>
  <si>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</si>
  <si>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</si>
  <si>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</si>
  <si>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</si>
  <si>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</si>
  <si>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</si>
  <si>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</si>
  <si>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</si>
  <si>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</si>
  <si>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</si>
  <si>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</si>
  <si>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</si>
  <si>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</si>
  <si>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</si>
  <si>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</si>
  <si>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</si>
  <si>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</si>
  <si>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</si>
  <si>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</si>
  <si>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</si>
  <si>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</si>
  <si>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</si>
  <si>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</si>
  <si>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</si>
  <si>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</si>
  <si>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</si>
  <si>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</si>
  <si>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</si>
  <si>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</si>
  <si>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</si>
  <si>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</si>
  <si>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</si>
  <si>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</si>
  <si>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</si>
  <si>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</si>
  <si>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</si>
  <si>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</si>
  <si>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</si>
  <si>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</si>
  <si>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</si>
  <si>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</si>
  <si>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</si>
  <si>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</si>
  <si>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</si>
  <si>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</si>
  <si>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</si>
  <si>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</si>
  <si>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</si>
  <si>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</si>
  <si>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</si>
  <si>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</si>
  <si>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</si>
  <si>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</si>
  <si>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</si>
  <si>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</si>
  <si>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</si>
  <si>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</si>
  <si>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</si>
  <si>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</si>
  <si>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Deudores Monetarios por Percibir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</si>
  <si>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</si>
  <si>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</si>
  <si>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</si>
  <si>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</si>
  <si>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</si>
  <si>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</si>
  <si>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</si>
  <si>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</si>
  <si>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</si>
  <si>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</si>
  <si>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</si>
  <si>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</si>
  <si>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</si>
  <si>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</si>
  <si>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</si>
  <si>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</si>
  <si>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</si>
  <si>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</si>
  <si>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</si>
  <si>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</si>
  <si>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</si>
  <si>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</si>
  <si>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</si>
  <si>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</si>
  <si>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</si>
  <si>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</si>
  <si>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</si>
  <si>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</si>
  <si>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</si>
  <si>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</si>
  <si>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</si>
  <si>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</si>
  <si>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</si>
  <si>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</si>
  <si>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</si>
  <si>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</si>
  <si>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</si>
  <si>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</si>
  <si>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</si>
  <si>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</si>
  <si>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</si>
  <si>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</si>
  <si>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</si>
  <si>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</si>
  <si>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</si>
  <si>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</si>
  <si>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</si>
  <si>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</si>
  <si>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</si>
  <si>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</si>
  <si>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</si>
  <si>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</si>
  <si>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</si>
  <si>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Intereses y Comisiones de Bonos del Estado</t>
  </si>
  <si>
    <t>Otros Gastos No Clasificados</t>
  </si>
  <si>
    <t>Caja General</t>
  </si>
  <si>
    <t>Instituto Salvadoreño de Transformación  Agraria</t>
  </si>
  <si>
    <t>(EN DÓLARES)</t>
  </si>
  <si>
    <t>FLUJO DE FONDOS - COMPOSICIÓN</t>
  </si>
  <si>
    <t>D.M. x Recuperación de Inversiones Financieras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</si>
  <si>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</si>
  <si>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</si>
  <si>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</si>
  <si>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</si>
  <si>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</si>
  <si>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</si>
  <si>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</si>
  <si>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</si>
  <si>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</si>
  <si>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</si>
  <si>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</si>
  <si>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</si>
  <si>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</si>
  <si>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</si>
  <si>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</si>
  <si>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</si>
  <si>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Intereses y Comisiones de Títulos Valores en el Mercado</t>
  </si>
  <si>
    <t>Equipos Médicos y de Laboratorios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</si>
  <si>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</si>
  <si>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</si>
  <si>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</si>
  <si>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</si>
  <si>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</si>
  <si>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</si>
  <si>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</si>
  <si>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</si>
  <si>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</si>
  <si>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</si>
  <si>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</si>
  <si>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</si>
  <si>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</si>
  <si>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</si>
  <si>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</si>
  <si>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</si>
  <si>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</si>
  <si>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</si>
  <si>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</si>
  <si>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</si>
  <si>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</si>
  <si>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</si>
  <si>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</si>
  <si>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</si>
  <si>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</si>
  <si>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</si>
  <si>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</si>
  <si>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</si>
  <si>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</si>
  <si>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Al Personal de Servicios Permanentes</t>
  </si>
  <si>
    <t>Gastos Diversos</t>
  </si>
  <si>
    <t>Maquinaria y Equipo para Apoyo Institucional</t>
  </si>
  <si>
    <t>Adiciones, Reparaciones y Mejoras de Bienes</t>
  </si>
  <si>
    <t>Resultado Ejercicio  Corriente</t>
  </si>
  <si>
    <t>Del  1  de  Enero  al  31 de  Enero del  2022</t>
  </si>
  <si>
    <t>Del  1  de  Enero  al  31  de  Enero de  2022</t>
  </si>
  <si>
    <t>AUMENTO NETO DE DISPONIBILIDADES</t>
  </si>
  <si>
    <t>Reporte Acumulado del  1  de  Enero al  31 de Enero del   2022</t>
  </si>
  <si>
    <t>Arrendamientos de Bienes Inmuebles</t>
  </si>
  <si>
    <t>Rentabilidad de Cuentas Bancarias</t>
  </si>
  <si>
    <t>SALDOS AÑOS ANTERIORES</t>
  </si>
  <si>
    <t>Saldos Iniciales de Caja y Banco</t>
  </si>
  <si>
    <t>Saldo Inicial en Banco</t>
  </si>
  <si>
    <t>Reporte Acumulado del  1  de  Enero del 2022  al  31 de Enero  del   2022</t>
  </si>
  <si>
    <t>Mantenimientos y Reparaciones de Bienes Inmuebles</t>
  </si>
  <si>
    <t>Servicios de Capacitacion</t>
  </si>
  <si>
    <t>Asignaciones por Aplicar</t>
  </si>
  <si>
    <t>Asignaciones por Aplicar Gastos Corrientes</t>
  </si>
  <si>
    <t>Asignaciones por Aplicar Gastos de Capital</t>
  </si>
  <si>
    <t>al  31 de Enero del  2022</t>
  </si>
  <si>
    <t>Deudores Monetarios</t>
  </si>
  <si>
    <t>Deudores Financieros - Largo Plazo</t>
  </si>
  <si>
    <t>Bienes Muebles e Inmuebles Entregados a Terceros</t>
  </si>
  <si>
    <t>Existencias para la Venta</t>
  </si>
  <si>
    <t>Acreedores Monetatrios</t>
  </si>
  <si>
    <t>A.M x Adquisiciones de Bienes y Servicios</t>
  </si>
  <si>
    <t>A.M. x Gastos Financieros y Otros</t>
  </si>
  <si>
    <t>A.M. x Inversiones en Activos Fijos</t>
  </si>
  <si>
    <t>Endeudamiento Interno a Largo Plazo</t>
  </si>
  <si>
    <t>Titulosvalores en el Mercado Nacional</t>
  </si>
  <si>
    <t>Acreedores Financieros - Largo Plazo</t>
  </si>
  <si>
    <t>ESTADO DE RENDIMIENTO FINANCIERO</t>
  </si>
  <si>
    <t>Del  1  de  Enero  al  31  de  Enero  de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</si>
</sst>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2" borderId="0" xfId="2" applyNumberFormat="1" applyFont="1" applyFill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164" fontId="3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0" borderId="0" xfId="1" applyFont="1" applyAlignment="1" applyProtection="1">
      <protection locked="0"/>
    </xf>
    <xf numFmtId="44" fontId="3" fillId="3" borderId="0" xfId="1" applyFont="1" applyFill="1" applyAlignment="1" applyProtection="1">
      <protection locked="0"/>
    </xf>
    <xf numFmtId="44" fontId="3" fillId="0" borderId="0" xfId="1" applyFont="1"/>
    <xf numFmtId="44" fontId="3" fillId="3" borderId="0" xfId="1" applyFont="1" applyFill="1"/>
    <xf numFmtId="0" fontId="5" fillId="0" borderId="0" xfId="0" applyFont="1"/>
    <xf numFmtId="0" fontId="4" fillId="0" borderId="0" xfId="0" applyFont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164" fontId="2" fillId="2" borderId="0" xfId="2" applyNumberFormat="1" applyFont="1" applyFill="1"/>
    <xf numFmtId="0" fontId="3" fillId="3" borderId="0" xfId="0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3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2" fillId="0" borderId="0" xfId="2" applyNumberFormat="1" applyFont="1"/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164" fontId="3" fillId="0" borderId="0" xfId="2" applyNumberFormat="1" applyFont="1" applyFill="1"/>
    <xf numFmtId="164" fontId="3" fillId="3" borderId="0" xfId="2" applyNumberFormat="1" applyFont="1" applyFill="1"/>
    <xf numFmtId="44" fontId="2" fillId="0" borderId="0" xfId="1" applyFont="1" applyFill="1" applyProtection="1">
      <protection locked="0"/>
    </xf>
    <xf numFmtId="43" fontId="3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/>
    <xf numFmtId="44" fontId="3" fillId="0" borderId="0" xfId="1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2" fillId="0" borderId="0" xfId="0" applyNumberFormat="1" applyFont="1"/>
    <xf numFmtId="44" fontId="2" fillId="0" borderId="4" xfId="0" applyNumberFormat="1" applyFont="1" applyBorder="1"/>
    <xf numFmtId="44" fontId="2" fillId="0" borderId="0" xfId="0" applyNumberFormat="1" applyFont="1" applyBorder="1"/>
    <xf numFmtId="0" fontId="3" fillId="0" borderId="0" xfId="0" applyFont="1" applyBorder="1" applyProtection="1">
      <protection locked="0"/>
    </xf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3" fontId="3" fillId="0" borderId="0" xfId="2" applyFont="1"/>
    <xf numFmtId="43" fontId="2" fillId="0" borderId="0" xfId="2" applyFont="1"/>
    <xf numFmtId="43" fontId="6" fillId="0" borderId="0" xfId="2" applyFont="1"/>
    <xf numFmtId="43" fontId="2" fillId="3" borderId="0" xfId="2" applyFont="1" applyFill="1"/>
    <xf numFmtId="43" fontId="2" fillId="2" borderId="0" xfId="2" applyFont="1" applyFill="1"/>
    <xf numFmtId="0" fontId="4" fillId="0" borderId="0" xfId="0" applyFont="1" applyAlignment="1"/>
    <xf numFmtId="43" fontId="5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23" sqref="E23"/>
    </sheetView>
  </sheetViews>
  <sheetFormatPr baseColWidth="10" defaultRowHeight="15" x14ac:dyDescent="0.25"/>
  <cols>
    <col min="1" max="1" width="43.85546875" style="1" bestFit="1" customWidth="1"/>
    <col min="2" max="2" width="1" style="1" customWidth="1"/>
    <col min="3" max="3" width="17.140625" style="1" bestFit="1" customWidth="1"/>
    <col min="4" max="4" width="1.42578125" style="1" customWidth="1"/>
    <col min="5" max="5" width="11.7109375" style="1" bestFit="1" customWidth="1"/>
    <col min="6" max="16384" width="11.42578125" style="1"/>
  </cols>
  <sheetData>
    <row r="1" spans="1:6" s="25" customFormat="1" ht="14.25" x14ac:dyDescent="0.2">
      <c r="A1" s="90" t="s">
        <v>317</v>
      </c>
      <c r="B1" s="90"/>
      <c r="C1" s="90"/>
      <c r="D1" s="90"/>
      <c r="E1" s="90"/>
      <c r="F1" s="90"/>
    </row>
    <row r="2" spans="1:6" s="25" customFormat="1" ht="14.25" x14ac:dyDescent="0.2">
      <c r="A2" s="90" t="s">
        <v>288</v>
      </c>
      <c r="B2" s="90"/>
      <c r="C2" s="90"/>
      <c r="D2" s="90"/>
      <c r="E2" s="90"/>
      <c r="F2" s="90"/>
    </row>
    <row r="3" spans="1:6" s="25" customFormat="1" ht="14.25" x14ac:dyDescent="0.2">
      <c r="A3" s="90" t="s">
        <v>373</v>
      </c>
      <c r="B3" s="90"/>
      <c r="C3" s="90"/>
      <c r="D3" s="90"/>
      <c r="E3" s="90"/>
      <c r="F3" s="90"/>
    </row>
    <row r="4" spans="1:6" s="25" customFormat="1" ht="14.25" x14ac:dyDescent="0.2">
      <c r="A4" s="90" t="s">
        <v>318</v>
      </c>
      <c r="B4" s="90"/>
      <c r="C4" s="90"/>
      <c r="D4" s="90"/>
      <c r="E4" s="90"/>
      <c r="F4" s="90"/>
    </row>
    <row r="5" spans="1:6" s="25" customFormat="1" ht="14.25" x14ac:dyDescent="0.2">
      <c r="A5" s="26" t="s">
        <v>143</v>
      </c>
      <c r="B5" s="26"/>
    </row>
    <row r="7" spans="1:6" x14ac:dyDescent="0.25">
      <c r="A7" s="3" t="s">
        <v>169</v>
      </c>
      <c r="B7" s="4"/>
      <c r="C7" s="5" t="s">
        <v>170</v>
      </c>
      <c r="D7" s="4"/>
      <c r="E7" s="5" t="s">
        <v>171</v>
      </c>
    </row>
    <row r="8" spans="1:6" s="6" customFormat="1" ht="7.5" customHeight="1" x14ac:dyDescent="0.25">
      <c r="A8" s="4"/>
      <c r="B8" s="4"/>
      <c r="C8" s="4"/>
      <c r="D8" s="4"/>
      <c r="E8" s="4"/>
    </row>
    <row r="9" spans="1:6" x14ac:dyDescent="0.25">
      <c r="A9" s="7" t="s">
        <v>168</v>
      </c>
      <c r="B9" s="8"/>
      <c r="C9" s="9">
        <f>C10</f>
        <v>1806387.89</v>
      </c>
      <c r="D9" s="10"/>
      <c r="E9" s="11">
        <v>0</v>
      </c>
      <c r="F9" s="12"/>
    </row>
    <row r="10" spans="1:6" x14ac:dyDescent="0.25">
      <c r="A10" s="13" t="s">
        <v>168</v>
      </c>
      <c r="B10" s="14"/>
      <c r="C10" s="15">
        <v>1806387.89</v>
      </c>
      <c r="D10" s="10"/>
      <c r="E10" s="16">
        <v>0</v>
      </c>
      <c r="F10" s="12"/>
    </row>
    <row r="11" spans="1:6" x14ac:dyDescent="0.25">
      <c r="A11" s="17" t="s">
        <v>172</v>
      </c>
      <c r="B11" s="18"/>
      <c r="C11" s="9">
        <f>C12-C13</f>
        <v>189529.27000000002</v>
      </c>
      <c r="D11" s="10"/>
      <c r="E11" s="11">
        <v>0</v>
      </c>
      <c r="F11" s="12"/>
    </row>
    <row r="12" spans="1:6" x14ac:dyDescent="0.25">
      <c r="A12" s="19" t="s">
        <v>175</v>
      </c>
      <c r="B12" s="20"/>
      <c r="C12" s="21">
        <v>863218.92</v>
      </c>
      <c r="D12" s="22"/>
      <c r="E12" s="16">
        <v>0</v>
      </c>
      <c r="F12" s="12"/>
    </row>
    <row r="13" spans="1:6" x14ac:dyDescent="0.25">
      <c r="A13" s="21" t="s">
        <v>176</v>
      </c>
      <c r="B13" s="22"/>
      <c r="C13" s="15">
        <v>673689.65</v>
      </c>
      <c r="D13" s="10"/>
      <c r="E13" s="16">
        <v>0</v>
      </c>
      <c r="F13" s="12"/>
    </row>
    <row r="14" spans="1:6" x14ac:dyDescent="0.25">
      <c r="A14" s="17" t="s">
        <v>173</v>
      </c>
      <c r="B14" s="18"/>
      <c r="C14" s="9">
        <f>C15-C16</f>
        <v>-29732.010000000009</v>
      </c>
      <c r="D14" s="10"/>
      <c r="E14" s="11">
        <v>0</v>
      </c>
      <c r="F14" s="12"/>
    </row>
    <row r="15" spans="1:6" x14ac:dyDescent="0.25">
      <c r="A15" s="23" t="s">
        <v>177</v>
      </c>
      <c r="B15" s="24"/>
      <c r="C15" s="23">
        <v>138082.79999999999</v>
      </c>
      <c r="D15" s="24"/>
      <c r="E15" s="16">
        <v>0</v>
      </c>
    </row>
    <row r="16" spans="1:6" x14ac:dyDescent="0.25">
      <c r="A16" s="15" t="s">
        <v>178</v>
      </c>
      <c r="B16" s="10"/>
      <c r="C16" s="23">
        <v>167814.81</v>
      </c>
      <c r="D16" s="24"/>
      <c r="E16" s="16">
        <v>0</v>
      </c>
    </row>
    <row r="17" spans="1:5" x14ac:dyDescent="0.25">
      <c r="A17" s="3" t="s">
        <v>174</v>
      </c>
      <c r="B17" s="4"/>
      <c r="C17" s="9">
        <f>C9+C11+C14</f>
        <v>1966185.15</v>
      </c>
      <c r="D17" s="10"/>
      <c r="E17" s="11">
        <v>0</v>
      </c>
    </row>
    <row r="18" spans="1:5" x14ac:dyDescent="0.25">
      <c r="C18" s="15"/>
      <c r="D18" s="15"/>
      <c r="E18" s="16"/>
    </row>
    <row r="19" spans="1:5" x14ac:dyDescent="0.25">
      <c r="C19" s="15"/>
      <c r="D19" s="15"/>
      <c r="E19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C12" sqref="C1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425781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0" width="11.5703125" style="1" bestFit="1" customWidth="1"/>
    <col min="11" max="16384" width="11.42578125" style="1"/>
  </cols>
  <sheetData>
    <row r="1" spans="1:10" s="25" customFormat="1" ht="14.25" x14ac:dyDescent="0.2">
      <c r="A1" s="90" t="s">
        <v>317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25" customFormat="1" ht="14.25" x14ac:dyDescent="0.2">
      <c r="A2" s="90" t="s">
        <v>319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25" customFormat="1" ht="14.25" x14ac:dyDescent="0.2">
      <c r="A3" s="90" t="s">
        <v>374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s="25" customFormat="1" ht="14.25" x14ac:dyDescent="0.2">
      <c r="A4" s="90" t="s">
        <v>318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s="25" customFormat="1" ht="14.25" x14ac:dyDescent="0.2">
      <c r="A5" s="26" t="s">
        <v>143</v>
      </c>
      <c r="B5" s="26"/>
    </row>
    <row r="7" spans="1:10" x14ac:dyDescent="0.25">
      <c r="A7" s="3" t="s">
        <v>179</v>
      </c>
      <c r="B7" s="4"/>
      <c r="C7" s="3" t="s">
        <v>170</v>
      </c>
      <c r="D7" s="4"/>
      <c r="E7" s="3" t="s">
        <v>171</v>
      </c>
      <c r="F7" s="4"/>
      <c r="G7" s="3" t="s">
        <v>180</v>
      </c>
      <c r="H7" s="3" t="s">
        <v>170</v>
      </c>
      <c r="I7" s="4"/>
      <c r="J7" s="3" t="s">
        <v>171</v>
      </c>
    </row>
    <row r="8" spans="1:10" ht="9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8.75" customHeight="1" x14ac:dyDescent="0.25">
      <c r="A9" s="17" t="s">
        <v>181</v>
      </c>
      <c r="B9" s="17"/>
      <c r="C9" s="27">
        <f>SUM(C10:C14)</f>
        <v>863218.92</v>
      </c>
      <c r="D9" s="28"/>
      <c r="E9" s="29">
        <v>0</v>
      </c>
      <c r="F9" s="16"/>
      <c r="G9" s="17" t="s">
        <v>181</v>
      </c>
      <c r="H9" s="27">
        <f>SUM(H10:H14)</f>
        <v>673689.65</v>
      </c>
      <c r="I9" s="28"/>
      <c r="J9" s="29">
        <v>0</v>
      </c>
    </row>
    <row r="10" spans="1:10" x14ac:dyDescent="0.25">
      <c r="A10" s="30" t="s">
        <v>182</v>
      </c>
      <c r="B10" s="30"/>
      <c r="C10" s="31">
        <v>8124.36</v>
      </c>
      <c r="D10" s="32"/>
      <c r="E10" s="16">
        <v>0</v>
      </c>
      <c r="F10" s="16"/>
      <c r="G10" s="30" t="s">
        <v>186</v>
      </c>
      <c r="H10" s="32">
        <v>296452.51</v>
      </c>
      <c r="I10" s="32"/>
      <c r="J10" s="16">
        <v>0</v>
      </c>
    </row>
    <row r="11" spans="1:10" x14ac:dyDescent="0.25">
      <c r="A11" s="30" t="s">
        <v>183</v>
      </c>
      <c r="B11" s="30"/>
      <c r="C11" s="31">
        <v>7398.91</v>
      </c>
      <c r="D11" s="32"/>
      <c r="E11" s="16">
        <v>0</v>
      </c>
      <c r="F11" s="16"/>
      <c r="G11" s="30" t="s">
        <v>295</v>
      </c>
      <c r="H11" s="32">
        <v>725</v>
      </c>
      <c r="I11" s="32"/>
      <c r="J11" s="16">
        <v>0</v>
      </c>
    </row>
    <row r="12" spans="1:10" x14ac:dyDescent="0.25">
      <c r="A12" s="30" t="s">
        <v>184</v>
      </c>
      <c r="B12" s="30"/>
      <c r="C12" s="31">
        <v>539751.48</v>
      </c>
      <c r="D12" s="32"/>
      <c r="E12" s="16">
        <v>0</v>
      </c>
      <c r="F12" s="16"/>
      <c r="G12" s="30" t="s">
        <v>187</v>
      </c>
      <c r="H12" s="32">
        <v>211621</v>
      </c>
      <c r="I12" s="32"/>
      <c r="J12" s="16">
        <v>0</v>
      </c>
    </row>
    <row r="13" spans="1:10" x14ac:dyDescent="0.25">
      <c r="A13" s="30" t="s">
        <v>320</v>
      </c>
      <c r="B13" s="30"/>
      <c r="C13" s="31">
        <v>220560.82</v>
      </c>
      <c r="D13" s="32"/>
      <c r="E13" s="16">
        <v>0</v>
      </c>
      <c r="F13" s="16"/>
      <c r="G13" s="30" t="s">
        <v>188</v>
      </c>
      <c r="H13" s="32">
        <v>164891.14000000001</v>
      </c>
      <c r="J13" s="16">
        <v>0</v>
      </c>
    </row>
    <row r="14" spans="1:10" x14ac:dyDescent="0.25">
      <c r="A14" s="30" t="s">
        <v>185</v>
      </c>
      <c r="B14" s="30"/>
      <c r="C14" s="31">
        <v>87383.35</v>
      </c>
      <c r="D14" s="32"/>
      <c r="E14" s="16">
        <v>0</v>
      </c>
      <c r="F14" s="16"/>
      <c r="G14" s="30"/>
      <c r="H14" s="32"/>
      <c r="I14" s="32"/>
      <c r="J14" s="16"/>
    </row>
    <row r="15" spans="1:10" x14ac:dyDescent="0.25">
      <c r="A15" s="30"/>
      <c r="B15" s="30"/>
      <c r="C15" s="31"/>
      <c r="D15" s="32"/>
      <c r="E15" s="16"/>
      <c r="F15" s="16"/>
      <c r="G15" s="17" t="s">
        <v>189</v>
      </c>
      <c r="H15" s="27">
        <f>SUM(H16:H18)</f>
        <v>167814.81</v>
      </c>
      <c r="I15" s="28"/>
      <c r="J15" s="29">
        <v>0</v>
      </c>
    </row>
    <row r="16" spans="1:10" x14ac:dyDescent="0.25">
      <c r="A16" s="17" t="s">
        <v>189</v>
      </c>
      <c r="B16" s="18"/>
      <c r="C16" s="33">
        <f>SUM(C17:C19)</f>
        <v>138082.79999999999</v>
      </c>
      <c r="D16" s="32"/>
      <c r="E16" s="34">
        <v>0</v>
      </c>
      <c r="F16" s="16"/>
      <c r="G16" s="35" t="s">
        <v>190</v>
      </c>
      <c r="H16" s="36">
        <v>90000.22</v>
      </c>
      <c r="I16" s="28"/>
      <c r="J16" s="16">
        <v>0</v>
      </c>
    </row>
    <row r="17" spans="1:10" x14ac:dyDescent="0.25">
      <c r="A17" s="30" t="s">
        <v>190</v>
      </c>
      <c r="B17" s="18"/>
      <c r="C17" s="31">
        <v>90000.22</v>
      </c>
      <c r="D17" s="32"/>
      <c r="E17" s="16">
        <v>0</v>
      </c>
      <c r="F17" s="16"/>
      <c r="G17" s="20" t="s">
        <v>191</v>
      </c>
      <c r="H17" s="32">
        <v>77275.33</v>
      </c>
      <c r="I17" s="32"/>
      <c r="J17" s="16">
        <v>0</v>
      </c>
    </row>
    <row r="18" spans="1:10" x14ac:dyDescent="0.25">
      <c r="A18" s="20" t="s">
        <v>191</v>
      </c>
      <c r="B18" s="20"/>
      <c r="C18" s="31">
        <v>10454.92</v>
      </c>
      <c r="D18" s="32"/>
      <c r="E18" s="16">
        <v>0</v>
      </c>
      <c r="F18" s="16"/>
      <c r="G18" s="20" t="s">
        <v>321</v>
      </c>
      <c r="H18" s="32">
        <v>539.26</v>
      </c>
      <c r="I18" s="32"/>
      <c r="J18" s="16">
        <v>0</v>
      </c>
    </row>
    <row r="19" spans="1:10" x14ac:dyDescent="0.25">
      <c r="A19" s="20" t="s">
        <v>321</v>
      </c>
      <c r="B19" s="22"/>
      <c r="C19" s="31">
        <v>37627.660000000003</v>
      </c>
      <c r="D19" s="32"/>
      <c r="E19" s="37">
        <v>0</v>
      </c>
      <c r="F19" s="16"/>
      <c r="G19" s="30"/>
      <c r="H19" s="36"/>
      <c r="I19" s="28"/>
      <c r="J19" s="16"/>
    </row>
    <row r="20" spans="1:10" ht="15" customHeight="1" x14ac:dyDescent="0.25">
      <c r="F20" s="38"/>
      <c r="G20" s="9" t="s">
        <v>375</v>
      </c>
      <c r="H20" s="28">
        <f>C9+C16-H9-H15</f>
        <v>159797.25999999995</v>
      </c>
      <c r="J20" s="34">
        <v>0</v>
      </c>
    </row>
    <row r="21" spans="1:10" ht="15" customHeight="1" x14ac:dyDescent="0.25">
      <c r="F21" s="38"/>
      <c r="G21" s="39"/>
    </row>
    <row r="22" spans="1:10" x14ac:dyDescent="0.25">
      <c r="A22" s="9" t="s">
        <v>194</v>
      </c>
      <c r="B22" s="39"/>
      <c r="C22" s="33">
        <f>C9+C16</f>
        <v>1001301.72</v>
      </c>
      <c r="D22" s="32"/>
      <c r="E22" s="29">
        <v>0</v>
      </c>
      <c r="F22" s="38"/>
      <c r="G22" s="17" t="s">
        <v>193</v>
      </c>
      <c r="H22" s="27">
        <f>H9+H15+H20</f>
        <v>1001301.72</v>
      </c>
      <c r="I22" s="28"/>
      <c r="J22" s="29">
        <f>C22-H22</f>
        <v>0</v>
      </c>
    </row>
    <row r="23" spans="1:10" x14ac:dyDescent="0.25">
      <c r="C23" s="40"/>
      <c r="D23" s="32"/>
      <c r="E23" s="38"/>
      <c r="F23" s="38"/>
    </row>
    <row r="24" spans="1:10" ht="14.25" customHeight="1" x14ac:dyDescent="0.25">
      <c r="C24" s="40"/>
      <c r="F24" s="38"/>
    </row>
    <row r="25" spans="1:10" ht="12.75" customHeight="1" x14ac:dyDescent="0.25">
      <c r="D25" s="10"/>
      <c r="F25" s="38"/>
    </row>
    <row r="26" spans="1:10" x14ac:dyDescent="0.25">
      <c r="A26" s="6"/>
      <c r="B26" s="6"/>
      <c r="C26" s="6"/>
      <c r="D26" s="6"/>
      <c r="E26" s="6"/>
      <c r="F26" s="6"/>
    </row>
    <row r="27" spans="1:10" x14ac:dyDescent="0.25">
      <c r="A27" s="6"/>
      <c r="B27" s="6"/>
      <c r="C27" s="6"/>
      <c r="D27" s="6"/>
      <c r="E27" s="6"/>
      <c r="F27" s="6"/>
    </row>
    <row r="28" spans="1:10" x14ac:dyDescent="0.25">
      <c r="A28" s="6"/>
      <c r="B28" s="6"/>
      <c r="C28" s="6"/>
      <c r="D28" s="6"/>
      <c r="E28" s="6"/>
      <c r="F28" s="6"/>
    </row>
    <row r="29" spans="1:10" x14ac:dyDescent="0.25">
      <c r="F29" s="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B12" sqref="B12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8.140625" style="1" bestFit="1" customWidth="1"/>
    <col min="4" max="4" width="16.570312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s="25" customFormat="1" ht="14.25" x14ac:dyDescent="0.2">
      <c r="A1" s="90" t="s">
        <v>322</v>
      </c>
      <c r="B1" s="90"/>
      <c r="C1" s="90"/>
      <c r="D1" s="90"/>
      <c r="E1" s="90"/>
    </row>
    <row r="2" spans="1:5" s="25" customFormat="1" ht="14.25" x14ac:dyDescent="0.2">
      <c r="A2" s="90" t="s">
        <v>323</v>
      </c>
      <c r="B2" s="90"/>
      <c r="C2" s="90"/>
      <c r="D2" s="90"/>
      <c r="E2" s="90"/>
    </row>
    <row r="3" spans="1:5" s="25" customFormat="1" ht="14.25" x14ac:dyDescent="0.2">
      <c r="A3" s="90" t="s">
        <v>376</v>
      </c>
      <c r="B3" s="90"/>
      <c r="C3" s="90"/>
      <c r="D3" s="90"/>
      <c r="E3" s="90"/>
    </row>
    <row r="4" spans="1:5" s="25" customFormat="1" ht="14.25" x14ac:dyDescent="0.2">
      <c r="A4" s="90" t="s">
        <v>318</v>
      </c>
      <c r="B4" s="90"/>
      <c r="C4" s="90"/>
      <c r="D4" s="90"/>
      <c r="E4" s="90"/>
    </row>
    <row r="5" spans="1:5" s="25" customFormat="1" ht="14.25" x14ac:dyDescent="0.2">
      <c r="A5" s="26" t="s">
        <v>143</v>
      </c>
    </row>
    <row r="7" spans="1:5" ht="45" x14ac:dyDescent="0.25">
      <c r="A7" s="41" t="s">
        <v>324</v>
      </c>
      <c r="B7" s="42" t="s">
        <v>144</v>
      </c>
      <c r="C7" s="43" t="s">
        <v>302</v>
      </c>
      <c r="D7" s="42" t="s">
        <v>145</v>
      </c>
      <c r="E7" s="44" t="s">
        <v>146</v>
      </c>
    </row>
    <row r="8" spans="1:5" x14ac:dyDescent="0.25">
      <c r="A8" s="45" t="s">
        <v>150</v>
      </c>
      <c r="B8" s="46" t="s">
        <v>151</v>
      </c>
      <c r="C8" s="47">
        <f>C9</f>
        <v>68984.13</v>
      </c>
      <c r="D8" s="47">
        <f>D9</f>
        <v>8124.36</v>
      </c>
      <c r="E8" s="47">
        <f>C8-D8</f>
        <v>60859.770000000004</v>
      </c>
    </row>
    <row r="9" spans="1:5" x14ac:dyDescent="0.25">
      <c r="A9" s="45" t="s">
        <v>152</v>
      </c>
      <c r="B9" s="46" t="s">
        <v>153</v>
      </c>
      <c r="C9" s="47">
        <f>C10</f>
        <v>68984.13</v>
      </c>
      <c r="D9" s="47">
        <f>D10</f>
        <v>8124.36</v>
      </c>
      <c r="E9" s="47">
        <f t="shared" ref="E9:E30" si="0">C9-D9</f>
        <v>60859.770000000004</v>
      </c>
    </row>
    <row r="10" spans="1:5" x14ac:dyDescent="0.25">
      <c r="A10" s="48" t="s">
        <v>154</v>
      </c>
      <c r="B10" s="19" t="s">
        <v>155</v>
      </c>
      <c r="C10" s="49">
        <v>68984.13</v>
      </c>
      <c r="D10" s="49">
        <v>8124.36</v>
      </c>
      <c r="E10" s="49">
        <f t="shared" si="0"/>
        <v>60859.770000000004</v>
      </c>
    </row>
    <row r="11" spans="1:5" x14ac:dyDescent="0.25">
      <c r="A11" s="50" t="s">
        <v>156</v>
      </c>
      <c r="B11" s="51" t="s">
        <v>157</v>
      </c>
      <c r="C11" s="52">
        <f>C12+C15+C17+C19</f>
        <v>52645.96</v>
      </c>
      <c r="D11" s="52">
        <f>D12+D15+D19</f>
        <v>7398.91</v>
      </c>
      <c r="E11" s="52">
        <f t="shared" si="0"/>
        <v>45247.05</v>
      </c>
    </row>
    <row r="12" spans="1:5" x14ac:dyDescent="0.25">
      <c r="A12" s="50">
        <v>151</v>
      </c>
      <c r="B12" s="51" t="s">
        <v>325</v>
      </c>
      <c r="C12" s="52">
        <f>SUM(C13:C14)</f>
        <v>658.96</v>
      </c>
      <c r="D12" s="52">
        <f>SUM(D13:D14)</f>
        <v>5278.42</v>
      </c>
      <c r="E12" s="52">
        <f>C12-D12</f>
        <v>-4619.46</v>
      </c>
    </row>
    <row r="13" spans="1:5" x14ac:dyDescent="0.25">
      <c r="A13" s="48">
        <v>15105</v>
      </c>
      <c r="B13" s="19" t="s">
        <v>326</v>
      </c>
      <c r="C13" s="49">
        <v>658.96</v>
      </c>
      <c r="D13" s="49">
        <v>4668.43</v>
      </c>
      <c r="E13" s="49">
        <f t="shared" si="0"/>
        <v>-4009.4700000000003</v>
      </c>
    </row>
    <row r="14" spans="1:5" x14ac:dyDescent="0.25">
      <c r="A14" s="48">
        <v>15199</v>
      </c>
      <c r="B14" s="19" t="s">
        <v>303</v>
      </c>
      <c r="C14" s="49">
        <v>0</v>
      </c>
      <c r="D14" s="49">
        <v>609.99</v>
      </c>
      <c r="E14" s="49">
        <f t="shared" si="0"/>
        <v>-609.99</v>
      </c>
    </row>
    <row r="15" spans="1:5" x14ac:dyDescent="0.25">
      <c r="A15" s="45" t="s">
        <v>158</v>
      </c>
      <c r="B15" s="46" t="s">
        <v>159</v>
      </c>
      <c r="C15" s="47">
        <f>C16</f>
        <v>0</v>
      </c>
      <c r="D15" s="47">
        <f>D16</f>
        <v>71.959999999999994</v>
      </c>
      <c r="E15" s="47">
        <f t="shared" si="0"/>
        <v>-71.959999999999994</v>
      </c>
    </row>
    <row r="16" spans="1:5" x14ac:dyDescent="0.25">
      <c r="A16" s="48" t="s">
        <v>160</v>
      </c>
      <c r="B16" s="19" t="s">
        <v>161</v>
      </c>
      <c r="C16" s="49">
        <v>0</v>
      </c>
      <c r="D16" s="49">
        <v>71.959999999999994</v>
      </c>
      <c r="E16" s="49">
        <f t="shared" si="0"/>
        <v>-71.959999999999994</v>
      </c>
    </row>
    <row r="17" spans="1:6" x14ac:dyDescent="0.25">
      <c r="A17" s="50">
        <v>154</v>
      </c>
      <c r="B17" s="51" t="s">
        <v>293</v>
      </c>
      <c r="C17" s="52">
        <f>SUM(C18)</f>
        <v>1750</v>
      </c>
      <c r="D17" s="52">
        <f>SUM(D18)</f>
        <v>0</v>
      </c>
      <c r="E17" s="52">
        <f>C17-D17</f>
        <v>1750</v>
      </c>
    </row>
    <row r="18" spans="1:6" x14ac:dyDescent="0.25">
      <c r="A18" s="48">
        <v>15402</v>
      </c>
      <c r="B18" s="19" t="s">
        <v>377</v>
      </c>
      <c r="C18" s="49">
        <v>1750</v>
      </c>
      <c r="D18" s="49">
        <v>0</v>
      </c>
      <c r="E18" s="49">
        <f>C18-D18</f>
        <v>1750</v>
      </c>
    </row>
    <row r="19" spans="1:6" x14ac:dyDescent="0.25">
      <c r="A19" s="50">
        <v>157</v>
      </c>
      <c r="B19" s="51" t="s">
        <v>304</v>
      </c>
      <c r="C19" s="52">
        <f>C20+C21</f>
        <v>50237</v>
      </c>
      <c r="D19" s="52">
        <f>D20+D21</f>
        <v>2048.5300000000002</v>
      </c>
      <c r="E19" s="52">
        <f t="shared" si="0"/>
        <v>48188.47</v>
      </c>
    </row>
    <row r="20" spans="1:6" x14ac:dyDescent="0.25">
      <c r="A20" s="48">
        <v>15703</v>
      </c>
      <c r="B20" s="19" t="s">
        <v>378</v>
      </c>
      <c r="C20" s="49">
        <v>4237</v>
      </c>
      <c r="D20" s="49">
        <v>0</v>
      </c>
      <c r="E20" s="49">
        <f>C20-D20</f>
        <v>4237</v>
      </c>
    </row>
    <row r="21" spans="1:6" x14ac:dyDescent="0.25">
      <c r="A21" s="53">
        <v>15799</v>
      </c>
      <c r="B21" s="54" t="s">
        <v>230</v>
      </c>
      <c r="C21" s="55">
        <v>46000</v>
      </c>
      <c r="D21" s="55">
        <v>2048.5300000000002</v>
      </c>
      <c r="E21" s="55">
        <f t="shared" si="0"/>
        <v>43951.47</v>
      </c>
    </row>
    <row r="22" spans="1:6" x14ac:dyDescent="0.25">
      <c r="A22" s="45" t="s">
        <v>162</v>
      </c>
      <c r="B22" s="46" t="s">
        <v>163</v>
      </c>
      <c r="C22" s="47">
        <f>C23</f>
        <v>9693925</v>
      </c>
      <c r="D22" s="47">
        <f>D23</f>
        <v>583282.13</v>
      </c>
      <c r="E22" s="47">
        <f t="shared" si="0"/>
        <v>9110642.8699999992</v>
      </c>
    </row>
    <row r="23" spans="1:6" x14ac:dyDescent="0.25">
      <c r="A23" s="50" t="s">
        <v>164</v>
      </c>
      <c r="B23" s="51" t="s">
        <v>165</v>
      </c>
      <c r="C23" s="52">
        <f>SUM(C24:C25)</f>
        <v>9693925</v>
      </c>
      <c r="D23" s="52">
        <f>SUM(D24:D25)</f>
        <v>583282.13</v>
      </c>
      <c r="E23" s="52">
        <f t="shared" si="0"/>
        <v>9110642.8699999992</v>
      </c>
    </row>
    <row r="24" spans="1:6" x14ac:dyDescent="0.25">
      <c r="A24" s="48" t="s">
        <v>166</v>
      </c>
      <c r="B24" s="19" t="s">
        <v>167</v>
      </c>
      <c r="C24" s="49">
        <v>6543155</v>
      </c>
      <c r="D24" s="49">
        <v>371661.13</v>
      </c>
      <c r="E24" s="49">
        <f t="shared" si="0"/>
        <v>6171493.8700000001</v>
      </c>
    </row>
    <row r="25" spans="1:6" x14ac:dyDescent="0.25">
      <c r="A25" s="48">
        <v>1624201</v>
      </c>
      <c r="B25" s="19" t="s">
        <v>327</v>
      </c>
      <c r="C25" s="49">
        <v>3150770</v>
      </c>
      <c r="D25" s="49">
        <v>211621</v>
      </c>
      <c r="E25" s="49">
        <f t="shared" si="0"/>
        <v>2939149</v>
      </c>
    </row>
    <row r="26" spans="1:6" x14ac:dyDescent="0.25">
      <c r="A26" s="50">
        <v>23</v>
      </c>
      <c r="B26" s="51" t="s">
        <v>328</v>
      </c>
      <c r="C26" s="52">
        <f>C29+C27</f>
        <v>503618.68</v>
      </c>
      <c r="D26" s="52">
        <f>D29+D27</f>
        <v>220560.82</v>
      </c>
      <c r="E26" s="52">
        <f>C26-D26</f>
        <v>283057.86</v>
      </c>
    </row>
    <row r="27" spans="1:6" x14ac:dyDescent="0.25">
      <c r="A27" s="45">
        <v>231</v>
      </c>
      <c r="B27" s="46" t="s">
        <v>329</v>
      </c>
      <c r="C27" s="47">
        <f>SUM(C28)</f>
        <v>0</v>
      </c>
      <c r="D27" s="47">
        <f>D28</f>
        <v>200000</v>
      </c>
      <c r="E27" s="47">
        <f>C27-D27</f>
        <v>-200000</v>
      </c>
    </row>
    <row r="28" spans="1:6" x14ac:dyDescent="0.25">
      <c r="A28" s="48">
        <v>23105</v>
      </c>
      <c r="B28" s="19" t="s">
        <v>330</v>
      </c>
      <c r="C28" s="49">
        <v>0</v>
      </c>
      <c r="D28" s="49">
        <v>200000</v>
      </c>
      <c r="E28" s="49">
        <f t="shared" ref="E28" si="1">C28-D28</f>
        <v>-200000</v>
      </c>
    </row>
    <row r="29" spans="1:6" x14ac:dyDescent="0.25">
      <c r="A29" s="45">
        <v>232</v>
      </c>
      <c r="B29" s="46" t="s">
        <v>331</v>
      </c>
      <c r="C29" s="47">
        <f>SUM(C30)</f>
        <v>503618.68</v>
      </c>
      <c r="D29" s="47">
        <f>SUM(D30)</f>
        <v>20560.82</v>
      </c>
      <c r="E29" s="47">
        <f t="shared" si="0"/>
        <v>483057.86</v>
      </c>
      <c r="F29" s="56"/>
    </row>
    <row r="30" spans="1:6" x14ac:dyDescent="0.25">
      <c r="A30" s="48">
        <v>23210</v>
      </c>
      <c r="B30" s="19" t="s">
        <v>161</v>
      </c>
      <c r="C30" s="49">
        <v>503618.68</v>
      </c>
      <c r="D30" s="49">
        <v>20560.82</v>
      </c>
      <c r="E30" s="49">
        <f t="shared" si="0"/>
        <v>483057.86</v>
      </c>
    </row>
    <row r="31" spans="1:6" x14ac:dyDescent="0.25">
      <c r="A31" s="50">
        <v>32</v>
      </c>
      <c r="B31" s="51" t="s">
        <v>379</v>
      </c>
      <c r="C31" s="52">
        <f>C32</f>
        <v>66143.7</v>
      </c>
      <c r="D31" s="52">
        <f t="shared" ref="D31" si="2">D32</f>
        <v>0</v>
      </c>
      <c r="E31" s="52">
        <f>C31-D31</f>
        <v>66143.7</v>
      </c>
    </row>
    <row r="32" spans="1:6" x14ac:dyDescent="0.25">
      <c r="A32" s="50">
        <v>321</v>
      </c>
      <c r="B32" s="51" t="s">
        <v>380</v>
      </c>
      <c r="C32" s="49">
        <f>C33</f>
        <v>66143.7</v>
      </c>
      <c r="D32" s="49">
        <f>D33</f>
        <v>0</v>
      </c>
      <c r="E32" s="49">
        <f>C32-D32</f>
        <v>66143.7</v>
      </c>
    </row>
    <row r="33" spans="1:5" x14ac:dyDescent="0.25">
      <c r="A33" s="48">
        <v>32102</v>
      </c>
      <c r="B33" s="19" t="s">
        <v>381</v>
      </c>
      <c r="C33" s="49">
        <v>66143.7</v>
      </c>
      <c r="D33" s="49">
        <v>0</v>
      </c>
      <c r="E33" s="49">
        <f>C33-D33</f>
        <v>66143.7</v>
      </c>
    </row>
    <row r="34" spans="1:5" x14ac:dyDescent="0.25">
      <c r="A34" s="57"/>
      <c r="B34" s="58" t="s">
        <v>147</v>
      </c>
      <c r="C34" s="59">
        <f>C8+C11+C22+C26+C31</f>
        <v>10385317.469999999</v>
      </c>
      <c r="D34" s="59">
        <f>D8+D11+D22+D26+D31</f>
        <v>819366.22</v>
      </c>
      <c r="E34" s="59">
        <f>E8+E11+E22+E26+E31</f>
        <v>9565951.2499999981</v>
      </c>
    </row>
    <row r="35" spans="1:5" x14ac:dyDescent="0.25">
      <c r="B35" s="60" t="s">
        <v>148</v>
      </c>
      <c r="C35" s="47">
        <f t="shared" ref="C35:D36" si="3">C34</f>
        <v>10385317.469999999</v>
      </c>
      <c r="D35" s="47">
        <f t="shared" si="3"/>
        <v>819366.22</v>
      </c>
      <c r="E35" s="61">
        <f t="shared" ref="E35:E36" si="4">C35-D35</f>
        <v>9565951.2499999981</v>
      </c>
    </row>
    <row r="36" spans="1:5" x14ac:dyDescent="0.25">
      <c r="B36" s="60" t="s">
        <v>149</v>
      </c>
      <c r="C36" s="47">
        <f t="shared" si="3"/>
        <v>10385317.469999999</v>
      </c>
      <c r="D36" s="47">
        <f t="shared" si="3"/>
        <v>819366.22</v>
      </c>
      <c r="E36" s="61">
        <f t="shared" si="4"/>
        <v>9565951.2499999981</v>
      </c>
    </row>
    <row r="37" spans="1:5" x14ac:dyDescent="0.25">
      <c r="A37" s="62"/>
      <c r="B37" s="63"/>
      <c r="C37" s="64"/>
      <c r="D37" s="64"/>
      <c r="E37" s="64"/>
    </row>
    <row r="38" spans="1:5" x14ac:dyDescent="0.25">
      <c r="A38" s="62"/>
      <c r="B38" s="63"/>
      <c r="C38" s="64"/>
      <c r="D38" s="64"/>
      <c r="E38" s="64"/>
    </row>
    <row r="39" spans="1:5" x14ac:dyDescent="0.25">
      <c r="A39" s="62"/>
      <c r="B39" s="62"/>
      <c r="C39" s="62"/>
      <c r="D39" s="62"/>
      <c r="E39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2:D12 E11:E12 E10 E13:E16 E19 C29:E29 E28 C27 E30 C22:E23 E21 E24 E25 C26:E2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zoomScaleNormal="100" workbookViewId="0">
      <selection activeCell="C10" sqref="C10"/>
    </sheetView>
  </sheetViews>
  <sheetFormatPr baseColWidth="10" defaultRowHeight="15" x14ac:dyDescent="0.25"/>
  <cols>
    <col min="1" max="1" width="12.85546875" style="1" bestFit="1" customWidth="1"/>
    <col min="2" max="2" width="60.42578125" style="1" bestFit="1" customWidth="1"/>
    <col min="3" max="3" width="21.28515625" style="1" customWidth="1"/>
    <col min="4" max="4" width="16.5703125" style="1" customWidth="1"/>
    <col min="5" max="5" width="21.140625" style="1" customWidth="1"/>
    <col min="6" max="16384" width="11.42578125" style="1"/>
  </cols>
  <sheetData>
    <row r="1" spans="1:5" s="25" customFormat="1" ht="14.25" x14ac:dyDescent="0.2">
      <c r="A1" s="90" t="s">
        <v>322</v>
      </c>
      <c r="B1" s="90"/>
      <c r="C1" s="90"/>
      <c r="D1" s="90"/>
      <c r="E1" s="90"/>
    </row>
    <row r="2" spans="1:5" s="25" customFormat="1" ht="14.25" x14ac:dyDescent="0.2">
      <c r="A2" s="90" t="s">
        <v>332</v>
      </c>
      <c r="B2" s="90"/>
      <c r="C2" s="90"/>
      <c r="D2" s="90"/>
      <c r="E2" s="90"/>
    </row>
    <row r="3" spans="1:5" s="25" customFormat="1" ht="14.25" x14ac:dyDescent="0.2">
      <c r="A3" s="90" t="s">
        <v>382</v>
      </c>
      <c r="B3" s="90"/>
      <c r="C3" s="90"/>
      <c r="D3" s="90"/>
      <c r="E3" s="90"/>
    </row>
    <row r="4" spans="1:5" s="25" customFormat="1" ht="14.25" x14ac:dyDescent="0.2">
      <c r="A4" s="90" t="s">
        <v>318</v>
      </c>
      <c r="B4" s="90"/>
      <c r="C4" s="90"/>
      <c r="D4" s="90"/>
      <c r="E4" s="90"/>
    </row>
    <row r="5" spans="1:5" s="25" customFormat="1" ht="14.25" x14ac:dyDescent="0.2">
      <c r="A5" s="26" t="s">
        <v>143</v>
      </c>
    </row>
    <row r="6" spans="1:5" ht="15.75" thickBot="1" x14ac:dyDescent="0.3"/>
    <row r="7" spans="1:5" ht="30.75" thickBot="1" x14ac:dyDescent="0.3">
      <c r="A7" s="65" t="s">
        <v>324</v>
      </c>
      <c r="B7" s="66" t="s">
        <v>144</v>
      </c>
      <c r="C7" s="67" t="s">
        <v>333</v>
      </c>
      <c r="D7" s="68" t="s">
        <v>145</v>
      </c>
      <c r="E7" s="69" t="s">
        <v>146</v>
      </c>
    </row>
    <row r="8" spans="1:5" x14ac:dyDescent="0.25">
      <c r="A8" s="70" t="s">
        <v>0</v>
      </c>
      <c r="B8" s="70" t="s">
        <v>1</v>
      </c>
      <c r="C8" s="71">
        <f>C9+C14+C18+C20+C24+C28</f>
        <v>5287723.8</v>
      </c>
      <c r="D8" s="71">
        <f>D9+D14+D18+D20+D24+D28</f>
        <v>382996.14000000007</v>
      </c>
      <c r="E8" s="72">
        <f>C8-D8</f>
        <v>4904727.66</v>
      </c>
    </row>
    <row r="9" spans="1:5" x14ac:dyDescent="0.25">
      <c r="A9" s="70" t="s">
        <v>2</v>
      </c>
      <c r="B9" s="70" t="s">
        <v>3</v>
      </c>
      <c r="C9" s="71">
        <f>SUM(C10:C13)</f>
        <v>1708902</v>
      </c>
      <c r="D9" s="71">
        <f>SUM(D10:D13)</f>
        <v>103823.19</v>
      </c>
      <c r="E9" s="72">
        <f t="shared" ref="E9:E44" si="0">C9-D9</f>
        <v>1605078.81</v>
      </c>
    </row>
    <row r="10" spans="1:5" x14ac:dyDescent="0.25">
      <c r="A10" s="12" t="s">
        <v>4</v>
      </c>
      <c r="B10" s="12" t="s">
        <v>5</v>
      </c>
      <c r="C10" s="15">
        <v>1349765</v>
      </c>
      <c r="D10" s="15">
        <v>102268.88</v>
      </c>
      <c r="E10" s="56">
        <f t="shared" si="0"/>
        <v>1247496.1200000001</v>
      </c>
    </row>
    <row r="11" spans="1:5" x14ac:dyDescent="0.25">
      <c r="A11" s="12" t="s">
        <v>6</v>
      </c>
      <c r="B11" s="12" t="s">
        <v>7</v>
      </c>
      <c r="C11" s="15">
        <v>112485</v>
      </c>
      <c r="D11" s="15">
        <v>0</v>
      </c>
      <c r="E11" s="56">
        <f t="shared" si="0"/>
        <v>112485</v>
      </c>
    </row>
    <row r="12" spans="1:5" x14ac:dyDescent="0.25">
      <c r="A12" s="12" t="s">
        <v>8</v>
      </c>
      <c r="B12" s="12" t="s">
        <v>9</v>
      </c>
      <c r="C12" s="15">
        <v>18000</v>
      </c>
      <c r="D12" s="15">
        <v>1554.31</v>
      </c>
      <c r="E12" s="56">
        <f t="shared" si="0"/>
        <v>16445.689999999999</v>
      </c>
    </row>
    <row r="13" spans="1:5" x14ac:dyDescent="0.25">
      <c r="A13" s="12" t="s">
        <v>10</v>
      </c>
      <c r="B13" s="12" t="s">
        <v>11</v>
      </c>
      <c r="C13" s="15">
        <v>228652</v>
      </c>
      <c r="D13" s="15">
        <v>0</v>
      </c>
      <c r="E13" s="56">
        <f t="shared" si="0"/>
        <v>228652</v>
      </c>
    </row>
    <row r="14" spans="1:5" x14ac:dyDescent="0.25">
      <c r="A14" s="70" t="s">
        <v>12</v>
      </c>
      <c r="B14" s="70" t="s">
        <v>13</v>
      </c>
      <c r="C14" s="71">
        <f>SUM(C15:C17)</f>
        <v>2815149.6500000004</v>
      </c>
      <c r="D14" s="71">
        <f>SUM(D15:D17)</f>
        <v>174231.85</v>
      </c>
      <c r="E14" s="72">
        <f t="shared" si="0"/>
        <v>2640917.8000000003</v>
      </c>
    </row>
    <row r="15" spans="1:5" x14ac:dyDescent="0.25">
      <c r="A15" s="12" t="s">
        <v>14</v>
      </c>
      <c r="B15" s="12" t="s">
        <v>5</v>
      </c>
      <c r="C15" s="15">
        <v>2227887.66</v>
      </c>
      <c r="D15" s="15">
        <v>174231.85</v>
      </c>
      <c r="E15" s="56">
        <f t="shared" si="0"/>
        <v>2053655.81</v>
      </c>
    </row>
    <row r="16" spans="1:5" x14ac:dyDescent="0.25">
      <c r="A16" s="12" t="s">
        <v>15</v>
      </c>
      <c r="B16" s="12" t="s">
        <v>7</v>
      </c>
      <c r="C16" s="15">
        <v>186085</v>
      </c>
      <c r="D16" s="15">
        <v>0</v>
      </c>
      <c r="E16" s="56">
        <f t="shared" si="0"/>
        <v>186085</v>
      </c>
    </row>
    <row r="17" spans="1:5" x14ac:dyDescent="0.25">
      <c r="A17" s="12" t="s">
        <v>16</v>
      </c>
      <c r="B17" s="12" t="s">
        <v>11</v>
      </c>
      <c r="C17" s="15">
        <v>401176.99</v>
      </c>
      <c r="D17" s="15">
        <v>0</v>
      </c>
      <c r="E17" s="56">
        <f t="shared" si="0"/>
        <v>401176.99</v>
      </c>
    </row>
    <row r="18" spans="1:5" x14ac:dyDescent="0.25">
      <c r="A18" s="70" t="s">
        <v>17</v>
      </c>
      <c r="B18" s="70" t="s">
        <v>18</v>
      </c>
      <c r="C18" s="71">
        <f>+C19</f>
        <v>42056.19</v>
      </c>
      <c r="D18" s="71">
        <f>+D19</f>
        <v>8355.19</v>
      </c>
      <c r="E18" s="72">
        <f t="shared" si="0"/>
        <v>33701</v>
      </c>
    </row>
    <row r="19" spans="1:5" x14ac:dyDescent="0.25">
      <c r="A19" s="12" t="s">
        <v>19</v>
      </c>
      <c r="B19" s="12" t="s">
        <v>20</v>
      </c>
      <c r="C19" s="15">
        <v>42056.19</v>
      </c>
      <c r="D19" s="15">
        <v>8355.19</v>
      </c>
      <c r="E19" s="56">
        <f t="shared" si="0"/>
        <v>33701</v>
      </c>
    </row>
    <row r="20" spans="1:5" x14ac:dyDescent="0.25">
      <c r="A20" s="70" t="s">
        <v>21</v>
      </c>
      <c r="B20" s="70" t="s">
        <v>22</v>
      </c>
      <c r="C20" s="71">
        <f>SUM(C21:C23)</f>
        <v>300632.09000000003</v>
      </c>
      <c r="D20" s="71">
        <f>SUM(D21:D23)</f>
        <v>21260.640000000003</v>
      </c>
      <c r="E20" s="72">
        <f t="shared" si="0"/>
        <v>279371.45</v>
      </c>
    </row>
    <row r="21" spans="1:5" x14ac:dyDescent="0.25">
      <c r="A21" s="12" t="s">
        <v>23</v>
      </c>
      <c r="B21" s="12" t="s">
        <v>24</v>
      </c>
      <c r="C21" s="15">
        <v>116216.89</v>
      </c>
      <c r="D21" s="15">
        <v>7814.51</v>
      </c>
      <c r="E21" s="56">
        <f t="shared" si="0"/>
        <v>108402.38</v>
      </c>
    </row>
    <row r="22" spans="1:5" x14ac:dyDescent="0.25">
      <c r="A22" s="12" t="s">
        <v>25</v>
      </c>
      <c r="B22" s="12" t="s">
        <v>26</v>
      </c>
      <c r="C22" s="15">
        <v>179316</v>
      </c>
      <c r="D22" s="15">
        <v>12753.61</v>
      </c>
      <c r="E22" s="56">
        <f t="shared" si="0"/>
        <v>166562.39000000001</v>
      </c>
    </row>
    <row r="23" spans="1:5" x14ac:dyDescent="0.25">
      <c r="A23" s="12" t="s">
        <v>27</v>
      </c>
      <c r="B23" s="12" t="s">
        <v>28</v>
      </c>
      <c r="C23" s="15">
        <v>5099.2</v>
      </c>
      <c r="D23" s="15">
        <v>692.52</v>
      </c>
      <c r="E23" s="56">
        <f t="shared" si="0"/>
        <v>4406.68</v>
      </c>
    </row>
    <row r="24" spans="1:5" x14ac:dyDescent="0.25">
      <c r="A24" s="70" t="s">
        <v>29</v>
      </c>
      <c r="B24" s="70" t="s">
        <v>30</v>
      </c>
      <c r="C24" s="71">
        <f>SUM(C25:C27)</f>
        <v>280260.06</v>
      </c>
      <c r="D24" s="71">
        <f>SUM(D25:D27)</f>
        <v>19764.940000000002</v>
      </c>
      <c r="E24" s="72">
        <f t="shared" si="0"/>
        <v>260495.12</v>
      </c>
    </row>
    <row r="25" spans="1:5" x14ac:dyDescent="0.25">
      <c r="A25" s="12" t="s">
        <v>31</v>
      </c>
      <c r="B25" s="12" t="s">
        <v>24</v>
      </c>
      <c r="C25" s="15">
        <v>99305</v>
      </c>
      <c r="D25" s="15">
        <v>6644.56</v>
      </c>
      <c r="E25" s="56">
        <f t="shared" si="0"/>
        <v>92660.44</v>
      </c>
    </row>
    <row r="26" spans="1:5" x14ac:dyDescent="0.25">
      <c r="A26" s="12" t="s">
        <v>32</v>
      </c>
      <c r="B26" s="12" t="s">
        <v>26</v>
      </c>
      <c r="C26" s="15">
        <v>177834</v>
      </c>
      <c r="D26" s="15">
        <v>12487.43</v>
      </c>
      <c r="E26" s="56">
        <f t="shared" si="0"/>
        <v>165346.57</v>
      </c>
    </row>
    <row r="27" spans="1:5" x14ac:dyDescent="0.25">
      <c r="A27" s="12" t="s">
        <v>33</v>
      </c>
      <c r="B27" s="12" t="s">
        <v>28</v>
      </c>
      <c r="C27" s="15">
        <v>3121.06</v>
      </c>
      <c r="D27" s="15">
        <v>632.95000000000005</v>
      </c>
      <c r="E27" s="56">
        <f t="shared" si="0"/>
        <v>2488.1099999999997</v>
      </c>
    </row>
    <row r="28" spans="1:5" x14ac:dyDescent="0.25">
      <c r="A28" s="70" t="s">
        <v>34</v>
      </c>
      <c r="B28" s="70" t="s">
        <v>35</v>
      </c>
      <c r="C28" s="71">
        <f>SUM(C29:C30)</f>
        <v>140723.81</v>
      </c>
      <c r="D28" s="71">
        <f>SUM(D29:D30)</f>
        <v>55560.33</v>
      </c>
      <c r="E28" s="72">
        <f t="shared" si="0"/>
        <v>85163.48</v>
      </c>
    </row>
    <row r="29" spans="1:5" x14ac:dyDescent="0.25">
      <c r="A29" s="48">
        <v>51701</v>
      </c>
      <c r="B29" s="12" t="s">
        <v>368</v>
      </c>
      <c r="C29" s="15">
        <v>49638.32</v>
      </c>
      <c r="D29" s="15">
        <v>49638.32</v>
      </c>
      <c r="E29" s="56">
        <f t="shared" ref="E29" si="1">C29-D29</f>
        <v>0</v>
      </c>
    </row>
    <row r="30" spans="1:5" x14ac:dyDescent="0.25">
      <c r="A30" s="48">
        <v>51702</v>
      </c>
      <c r="B30" s="12" t="s">
        <v>305</v>
      </c>
      <c r="C30" s="15">
        <v>91085.49</v>
      </c>
      <c r="D30" s="15">
        <v>5922.01</v>
      </c>
      <c r="E30" s="56">
        <f t="shared" si="0"/>
        <v>85163.48000000001</v>
      </c>
    </row>
    <row r="31" spans="1:5" x14ac:dyDescent="0.25">
      <c r="A31" s="70" t="s">
        <v>36</v>
      </c>
      <c r="B31" s="70" t="s">
        <v>37</v>
      </c>
      <c r="C31" s="71">
        <f>C32+C57+C61+C71+C73</f>
        <v>1531094.65</v>
      </c>
      <c r="D31" s="71">
        <f>D32+D57+D61+D71+D73</f>
        <v>36247.82</v>
      </c>
      <c r="E31" s="72">
        <f t="shared" si="0"/>
        <v>1494846.8299999998</v>
      </c>
    </row>
    <row r="32" spans="1:5" x14ac:dyDescent="0.25">
      <c r="A32" s="70" t="s">
        <v>38</v>
      </c>
      <c r="B32" s="70" t="s">
        <v>39</v>
      </c>
      <c r="C32" s="71">
        <f>SUM(C33:C56)</f>
        <v>666332.50999999989</v>
      </c>
      <c r="D32" s="71">
        <f>SUM(D33:D56)</f>
        <v>963.11999999999989</v>
      </c>
      <c r="E32" s="72">
        <f t="shared" si="0"/>
        <v>665369.3899999999</v>
      </c>
    </row>
    <row r="33" spans="1:5" x14ac:dyDescent="0.25">
      <c r="A33" s="12" t="s">
        <v>40</v>
      </c>
      <c r="B33" s="12" t="s">
        <v>41</v>
      </c>
      <c r="C33" s="15">
        <v>25435.46</v>
      </c>
      <c r="D33" s="15">
        <v>732</v>
      </c>
      <c r="E33" s="56">
        <f t="shared" si="0"/>
        <v>24703.46</v>
      </c>
    </row>
    <row r="34" spans="1:5" x14ac:dyDescent="0.25">
      <c r="A34" s="12" t="s">
        <v>42</v>
      </c>
      <c r="B34" s="12" t="s">
        <v>43</v>
      </c>
      <c r="C34" s="15">
        <v>44370.28</v>
      </c>
      <c r="D34" s="15">
        <v>0</v>
      </c>
      <c r="E34" s="56">
        <f t="shared" si="0"/>
        <v>44370.28</v>
      </c>
    </row>
    <row r="35" spans="1:5" x14ac:dyDescent="0.25">
      <c r="A35" s="12" t="s">
        <v>44</v>
      </c>
      <c r="B35" s="12" t="s">
        <v>45</v>
      </c>
      <c r="C35" s="15">
        <v>45093</v>
      </c>
      <c r="D35" s="15">
        <v>18</v>
      </c>
      <c r="E35" s="56">
        <f t="shared" si="0"/>
        <v>45075</v>
      </c>
    </row>
    <row r="36" spans="1:5" x14ac:dyDescent="0.25">
      <c r="A36" s="12" t="s">
        <v>46</v>
      </c>
      <c r="B36" s="12" t="s">
        <v>47</v>
      </c>
      <c r="C36" s="15">
        <v>59644</v>
      </c>
      <c r="D36" s="15">
        <v>0</v>
      </c>
      <c r="E36" s="56">
        <f t="shared" si="0"/>
        <v>59644</v>
      </c>
    </row>
    <row r="37" spans="1:5" x14ac:dyDescent="0.25">
      <c r="A37" s="12" t="s">
        <v>48</v>
      </c>
      <c r="B37" s="12" t="s">
        <v>49</v>
      </c>
      <c r="C37" s="15">
        <v>6925</v>
      </c>
      <c r="D37" s="15">
        <v>30</v>
      </c>
      <c r="E37" s="56">
        <f t="shared" si="0"/>
        <v>6895</v>
      </c>
    </row>
    <row r="38" spans="1:5" x14ac:dyDescent="0.25">
      <c r="A38" s="12" t="s">
        <v>50</v>
      </c>
      <c r="B38" s="12" t="s">
        <v>51</v>
      </c>
      <c r="C38" s="15">
        <v>1070</v>
      </c>
      <c r="D38" s="15">
        <v>0</v>
      </c>
      <c r="E38" s="56">
        <f t="shared" si="0"/>
        <v>1070</v>
      </c>
    </row>
    <row r="39" spans="1:5" x14ac:dyDescent="0.25">
      <c r="A39" s="12" t="s">
        <v>52</v>
      </c>
      <c r="B39" s="12" t="s">
        <v>53</v>
      </c>
      <c r="C39" s="15">
        <v>42329.02</v>
      </c>
      <c r="D39" s="15">
        <v>129.82</v>
      </c>
      <c r="E39" s="56">
        <f t="shared" si="0"/>
        <v>42199.199999999997</v>
      </c>
    </row>
    <row r="40" spans="1:5" x14ac:dyDescent="0.25">
      <c r="A40" s="12" t="s">
        <v>54</v>
      </c>
      <c r="B40" s="12" t="s">
        <v>55</v>
      </c>
      <c r="C40" s="15">
        <v>14317.4</v>
      </c>
      <c r="D40" s="15">
        <v>12.4</v>
      </c>
      <c r="E40" s="56">
        <f t="shared" si="0"/>
        <v>14305</v>
      </c>
    </row>
    <row r="41" spans="1:5" x14ac:dyDescent="0.25">
      <c r="A41" s="48">
        <v>54109</v>
      </c>
      <c r="B41" s="12" t="s">
        <v>285</v>
      </c>
      <c r="C41" s="15">
        <v>5000</v>
      </c>
      <c r="D41" s="15">
        <v>0</v>
      </c>
      <c r="E41" s="56">
        <f t="shared" si="0"/>
        <v>5000</v>
      </c>
    </row>
    <row r="42" spans="1:5" x14ac:dyDescent="0.25">
      <c r="A42" s="48">
        <v>54110</v>
      </c>
      <c r="B42" s="12" t="s">
        <v>287</v>
      </c>
      <c r="C42" s="15">
        <v>90860</v>
      </c>
      <c r="D42" s="15">
        <v>0</v>
      </c>
      <c r="E42" s="56">
        <f t="shared" si="0"/>
        <v>90860</v>
      </c>
    </row>
    <row r="43" spans="1:5" x14ac:dyDescent="0.25">
      <c r="A43" s="12" t="s">
        <v>56</v>
      </c>
      <c r="B43" s="12" t="s">
        <v>334</v>
      </c>
      <c r="C43" s="15">
        <v>6595</v>
      </c>
      <c r="D43" s="15">
        <v>0</v>
      </c>
      <c r="E43" s="56">
        <f t="shared" si="0"/>
        <v>6595</v>
      </c>
    </row>
    <row r="44" spans="1:5" x14ac:dyDescent="0.25">
      <c r="A44" s="12" t="s">
        <v>57</v>
      </c>
      <c r="B44" s="12" t="s">
        <v>335</v>
      </c>
      <c r="C44" s="15">
        <v>2287</v>
      </c>
      <c r="D44" s="15">
        <v>2</v>
      </c>
      <c r="E44" s="56">
        <f t="shared" si="0"/>
        <v>2285</v>
      </c>
    </row>
    <row r="45" spans="1:5" x14ac:dyDescent="0.25">
      <c r="A45" s="91"/>
      <c r="B45" s="91"/>
      <c r="C45" s="91"/>
      <c r="D45" s="91"/>
      <c r="E45" s="91"/>
    </row>
    <row r="46" spans="1:5" s="25" customFormat="1" ht="14.25" x14ac:dyDescent="0.2">
      <c r="A46" s="90" t="s">
        <v>322</v>
      </c>
      <c r="B46" s="90"/>
      <c r="C46" s="90"/>
      <c r="D46" s="90"/>
      <c r="E46" s="90"/>
    </row>
    <row r="47" spans="1:5" s="25" customFormat="1" ht="14.25" x14ac:dyDescent="0.2">
      <c r="A47" s="90" t="s">
        <v>332</v>
      </c>
      <c r="B47" s="90"/>
      <c r="C47" s="90"/>
      <c r="D47" s="90"/>
      <c r="E47" s="90"/>
    </row>
    <row r="48" spans="1:5" s="25" customFormat="1" ht="14.25" x14ac:dyDescent="0.2">
      <c r="A48" s="90" t="s">
        <v>382</v>
      </c>
      <c r="B48" s="90"/>
      <c r="C48" s="90"/>
      <c r="D48" s="90"/>
      <c r="E48" s="90"/>
    </row>
    <row r="49" spans="1:5" s="25" customFormat="1" ht="14.25" x14ac:dyDescent="0.2">
      <c r="A49" s="90" t="s">
        <v>318</v>
      </c>
      <c r="B49" s="90"/>
      <c r="C49" s="90"/>
      <c r="D49" s="90"/>
      <c r="E49" s="90"/>
    </row>
    <row r="50" spans="1:5" x14ac:dyDescent="0.25">
      <c r="A50" s="12" t="s">
        <v>58</v>
      </c>
      <c r="B50" s="12" t="s">
        <v>59</v>
      </c>
      <c r="C50" s="15">
        <v>1450</v>
      </c>
      <c r="D50" s="15">
        <v>0</v>
      </c>
      <c r="E50" s="56">
        <f>C50-D50</f>
        <v>1450</v>
      </c>
    </row>
    <row r="51" spans="1:5" x14ac:dyDescent="0.25">
      <c r="A51" s="12" t="s">
        <v>60</v>
      </c>
      <c r="B51" s="12" t="s">
        <v>61</v>
      </c>
      <c r="C51" s="15">
        <v>863.55</v>
      </c>
      <c r="D51" s="15">
        <v>8.5500000000000007</v>
      </c>
      <c r="E51" s="56">
        <f>C51-D51</f>
        <v>855</v>
      </c>
    </row>
    <row r="52" spans="1:5" x14ac:dyDescent="0.25">
      <c r="A52" s="12" t="s">
        <v>62</v>
      </c>
      <c r="B52" s="12" t="s">
        <v>63</v>
      </c>
      <c r="C52" s="15">
        <v>14323</v>
      </c>
      <c r="D52" s="15">
        <v>0</v>
      </c>
      <c r="E52" s="56">
        <f t="shared" ref="E52:E83" si="2">C52-D52</f>
        <v>14323</v>
      </c>
    </row>
    <row r="53" spans="1:5" x14ac:dyDescent="0.25">
      <c r="A53" s="12" t="s">
        <v>64</v>
      </c>
      <c r="B53" s="12" t="s">
        <v>336</v>
      </c>
      <c r="C53" s="15">
        <v>297.60000000000002</v>
      </c>
      <c r="D53" s="15">
        <v>26.4</v>
      </c>
      <c r="E53" s="56">
        <f t="shared" si="2"/>
        <v>271.20000000000005</v>
      </c>
    </row>
    <row r="54" spans="1:5" x14ac:dyDescent="0.25">
      <c r="A54" s="12" t="s">
        <v>65</v>
      </c>
      <c r="B54" s="12" t="s">
        <v>66</v>
      </c>
      <c r="C54" s="15">
        <v>55461.599999999999</v>
      </c>
      <c r="D54" s="15">
        <v>0</v>
      </c>
      <c r="E54" s="56">
        <f t="shared" si="2"/>
        <v>55461.599999999999</v>
      </c>
    </row>
    <row r="55" spans="1:5" x14ac:dyDescent="0.25">
      <c r="A55" s="12" t="s">
        <v>67</v>
      </c>
      <c r="B55" s="12" t="s">
        <v>68</v>
      </c>
      <c r="C55" s="15">
        <v>10240.6</v>
      </c>
      <c r="D55" s="15">
        <v>3.95</v>
      </c>
      <c r="E55" s="56">
        <f>C55-D55</f>
        <v>10236.65</v>
      </c>
    </row>
    <row r="56" spans="1:5" x14ac:dyDescent="0.25">
      <c r="A56" s="12" t="s">
        <v>69</v>
      </c>
      <c r="B56" s="12" t="s">
        <v>70</v>
      </c>
      <c r="C56" s="15">
        <v>239770</v>
      </c>
      <c r="D56" s="15">
        <v>0</v>
      </c>
      <c r="E56" s="56">
        <f t="shared" si="2"/>
        <v>239770</v>
      </c>
    </row>
    <row r="57" spans="1:5" x14ac:dyDescent="0.25">
      <c r="A57" s="70" t="s">
        <v>71</v>
      </c>
      <c r="B57" s="70" t="s">
        <v>72</v>
      </c>
      <c r="C57" s="71">
        <f>SUM(C58:C60)</f>
        <v>218300</v>
      </c>
      <c r="D57" s="71">
        <f>SUM(D58:D60)</f>
        <v>26161.260000000002</v>
      </c>
      <c r="E57" s="72">
        <f t="shared" si="2"/>
        <v>192138.74</v>
      </c>
    </row>
    <row r="58" spans="1:5" x14ac:dyDescent="0.25">
      <c r="A58" s="12" t="s">
        <v>73</v>
      </c>
      <c r="B58" s="12" t="s">
        <v>74</v>
      </c>
      <c r="C58" s="15">
        <v>80690</v>
      </c>
      <c r="D58" s="15">
        <v>8206.27</v>
      </c>
      <c r="E58" s="56">
        <f t="shared" si="2"/>
        <v>72483.73</v>
      </c>
    </row>
    <row r="59" spans="1:5" x14ac:dyDescent="0.25">
      <c r="A59" s="12" t="s">
        <v>75</v>
      </c>
      <c r="B59" s="12" t="s">
        <v>76</v>
      </c>
      <c r="C59" s="15">
        <v>60660</v>
      </c>
      <c r="D59" s="15">
        <v>14496.54</v>
      </c>
      <c r="E59" s="56">
        <f t="shared" si="2"/>
        <v>46163.46</v>
      </c>
    </row>
    <row r="60" spans="1:5" x14ac:dyDescent="0.25">
      <c r="A60" s="12" t="s">
        <v>77</v>
      </c>
      <c r="B60" s="12" t="s">
        <v>78</v>
      </c>
      <c r="C60" s="15">
        <v>76950</v>
      </c>
      <c r="D60" s="15">
        <v>3458.45</v>
      </c>
      <c r="E60" s="56">
        <f t="shared" si="2"/>
        <v>73491.55</v>
      </c>
    </row>
    <row r="61" spans="1:5" x14ac:dyDescent="0.25">
      <c r="A61" s="70" t="s">
        <v>79</v>
      </c>
      <c r="B61" s="70" t="s">
        <v>80</v>
      </c>
      <c r="C61" s="71">
        <f>SUM(C62:C70)</f>
        <v>477507.14</v>
      </c>
      <c r="D61" s="71">
        <f>SUM(D62:D70)</f>
        <v>515.44000000000005</v>
      </c>
      <c r="E61" s="72">
        <f t="shared" si="2"/>
        <v>476991.7</v>
      </c>
    </row>
    <row r="62" spans="1:5" x14ac:dyDescent="0.25">
      <c r="A62" s="12" t="s">
        <v>81</v>
      </c>
      <c r="B62" s="12" t="s">
        <v>82</v>
      </c>
      <c r="C62" s="15">
        <v>5330</v>
      </c>
      <c r="D62" s="15">
        <v>0</v>
      </c>
      <c r="E62" s="56">
        <f t="shared" si="2"/>
        <v>5330</v>
      </c>
    </row>
    <row r="63" spans="1:5" x14ac:dyDescent="0.25">
      <c r="A63" s="12" t="s">
        <v>83</v>
      </c>
      <c r="B63" s="12" t="s">
        <v>84</v>
      </c>
      <c r="C63" s="15">
        <v>3778.34</v>
      </c>
      <c r="D63" s="15">
        <v>158.31</v>
      </c>
      <c r="E63" s="56">
        <f t="shared" si="2"/>
        <v>3620.03</v>
      </c>
    </row>
    <row r="64" spans="1:5" x14ac:dyDescent="0.25">
      <c r="A64" s="48">
        <v>54303</v>
      </c>
      <c r="B64" s="12" t="s">
        <v>383</v>
      </c>
      <c r="C64" s="15">
        <v>675</v>
      </c>
      <c r="D64" s="15">
        <v>0</v>
      </c>
      <c r="E64" s="56">
        <f t="shared" si="2"/>
        <v>675</v>
      </c>
    </row>
    <row r="65" spans="1:5" x14ac:dyDescent="0.25">
      <c r="A65" s="12" t="s">
        <v>85</v>
      </c>
      <c r="B65" s="12" t="s">
        <v>86</v>
      </c>
      <c r="C65" s="15">
        <v>288.8</v>
      </c>
      <c r="D65" s="15">
        <v>0</v>
      </c>
      <c r="E65" s="56">
        <f t="shared" si="2"/>
        <v>288.8</v>
      </c>
    </row>
    <row r="66" spans="1:5" x14ac:dyDescent="0.25">
      <c r="A66" s="12" t="s">
        <v>87</v>
      </c>
      <c r="B66" s="12" t="s">
        <v>88</v>
      </c>
      <c r="C66" s="15">
        <v>115000</v>
      </c>
      <c r="D66" s="15">
        <v>0</v>
      </c>
      <c r="E66" s="56">
        <f t="shared" si="2"/>
        <v>115000</v>
      </c>
    </row>
    <row r="67" spans="1:5" x14ac:dyDescent="0.25">
      <c r="A67" s="12" t="s">
        <v>89</v>
      </c>
      <c r="B67" s="12" t="s">
        <v>90</v>
      </c>
      <c r="C67" s="15">
        <v>3580</v>
      </c>
      <c r="D67" s="15">
        <v>0</v>
      </c>
      <c r="E67" s="56">
        <f t="shared" si="2"/>
        <v>3580</v>
      </c>
    </row>
    <row r="68" spans="1:5" x14ac:dyDescent="0.25">
      <c r="A68" s="12" t="s">
        <v>91</v>
      </c>
      <c r="B68" s="12" t="s">
        <v>92</v>
      </c>
      <c r="C68" s="15">
        <v>18100</v>
      </c>
      <c r="D68" s="15">
        <v>0</v>
      </c>
      <c r="E68" s="56">
        <f t="shared" si="2"/>
        <v>18100</v>
      </c>
    </row>
    <row r="69" spans="1:5" x14ac:dyDescent="0.25">
      <c r="A69" s="12" t="s">
        <v>93</v>
      </c>
      <c r="B69" s="12" t="s">
        <v>94</v>
      </c>
      <c r="C69" s="15">
        <v>45295</v>
      </c>
      <c r="D69" s="15">
        <v>0</v>
      </c>
      <c r="E69" s="56">
        <f t="shared" si="2"/>
        <v>45295</v>
      </c>
    </row>
    <row r="70" spans="1:5" x14ac:dyDescent="0.25">
      <c r="A70" s="12" t="s">
        <v>95</v>
      </c>
      <c r="B70" s="12" t="s">
        <v>96</v>
      </c>
      <c r="C70" s="15">
        <v>285460</v>
      </c>
      <c r="D70" s="15">
        <v>357.13</v>
      </c>
      <c r="E70" s="56">
        <f t="shared" si="2"/>
        <v>285102.87</v>
      </c>
    </row>
    <row r="71" spans="1:5" x14ac:dyDescent="0.25">
      <c r="A71" s="50" t="s">
        <v>97</v>
      </c>
      <c r="B71" s="70" t="s">
        <v>98</v>
      </c>
      <c r="C71" s="71">
        <f>SUM(C72:C72)</f>
        <v>117125</v>
      </c>
      <c r="D71" s="71">
        <f>SUM(D72:D72)</f>
        <v>8608</v>
      </c>
      <c r="E71" s="72">
        <f t="shared" si="2"/>
        <v>108517</v>
      </c>
    </row>
    <row r="72" spans="1:5" x14ac:dyDescent="0.25">
      <c r="A72" s="12" t="s">
        <v>99</v>
      </c>
      <c r="B72" s="12" t="s">
        <v>100</v>
      </c>
      <c r="C72" s="15">
        <v>117125</v>
      </c>
      <c r="D72" s="15">
        <v>8608</v>
      </c>
      <c r="E72" s="56">
        <f t="shared" si="2"/>
        <v>108517</v>
      </c>
    </row>
    <row r="73" spans="1:5" x14ac:dyDescent="0.25">
      <c r="A73" s="70" t="s">
        <v>101</v>
      </c>
      <c r="B73" s="70" t="s">
        <v>102</v>
      </c>
      <c r="C73" s="71">
        <f>SUM(C74:C75)</f>
        <v>51830</v>
      </c>
      <c r="D73" s="71">
        <f>SUM(D74:D75)</f>
        <v>0</v>
      </c>
      <c r="E73" s="72">
        <f t="shared" si="2"/>
        <v>51830</v>
      </c>
    </row>
    <row r="74" spans="1:5" x14ac:dyDescent="0.25">
      <c r="A74" s="12" t="s">
        <v>103</v>
      </c>
      <c r="B74" s="12" t="s">
        <v>104</v>
      </c>
      <c r="C74" s="15">
        <v>49720</v>
      </c>
      <c r="D74" s="15">
        <v>0</v>
      </c>
      <c r="E74" s="56">
        <f t="shared" si="2"/>
        <v>49720</v>
      </c>
    </row>
    <row r="75" spans="1:5" x14ac:dyDescent="0.25">
      <c r="A75" s="48">
        <v>54505</v>
      </c>
      <c r="B75" s="12" t="s">
        <v>384</v>
      </c>
      <c r="C75" s="15">
        <v>2110</v>
      </c>
      <c r="D75" s="15">
        <v>0</v>
      </c>
      <c r="E75" s="56">
        <f t="shared" ref="E75" si="3">C75-D75</f>
        <v>2110</v>
      </c>
    </row>
    <row r="76" spans="1:5" x14ac:dyDescent="0.25">
      <c r="A76" s="70" t="s">
        <v>105</v>
      </c>
      <c r="B76" s="70" t="s">
        <v>106</v>
      </c>
      <c r="C76" s="71">
        <f>C77+C79+C81+C90</f>
        <v>147458.84</v>
      </c>
      <c r="D76" s="71">
        <f>D77+D79+D81+D90</f>
        <v>196.47</v>
      </c>
      <c r="E76" s="72">
        <f t="shared" si="2"/>
        <v>147262.37</v>
      </c>
    </row>
    <row r="77" spans="1:5" x14ac:dyDescent="0.25">
      <c r="A77" s="50">
        <v>551</v>
      </c>
      <c r="B77" s="70" t="s">
        <v>337</v>
      </c>
      <c r="C77" s="71">
        <f>C78</f>
        <v>48098.84</v>
      </c>
      <c r="D77" s="71">
        <f>D78</f>
        <v>0</v>
      </c>
      <c r="E77" s="72">
        <f t="shared" si="2"/>
        <v>48098.84</v>
      </c>
    </row>
    <row r="78" spans="1:5" x14ac:dyDescent="0.25">
      <c r="A78" s="48">
        <v>55101</v>
      </c>
      <c r="B78" s="12" t="s">
        <v>314</v>
      </c>
      <c r="C78" s="15">
        <v>48098.84</v>
      </c>
      <c r="D78" s="15">
        <v>0</v>
      </c>
      <c r="E78" s="56">
        <f t="shared" si="2"/>
        <v>48098.84</v>
      </c>
    </row>
    <row r="79" spans="1:5" x14ac:dyDescent="0.25">
      <c r="A79" s="70" t="s">
        <v>107</v>
      </c>
      <c r="B79" s="70" t="s">
        <v>108</v>
      </c>
      <c r="C79" s="71">
        <f>C80</f>
        <v>28910.91</v>
      </c>
      <c r="D79" s="71">
        <f>D80</f>
        <v>97.38</v>
      </c>
      <c r="E79" s="72">
        <f t="shared" si="2"/>
        <v>28813.53</v>
      </c>
    </row>
    <row r="80" spans="1:5" x14ac:dyDescent="0.25">
      <c r="A80" s="12" t="s">
        <v>109</v>
      </c>
      <c r="B80" s="12" t="s">
        <v>110</v>
      </c>
      <c r="C80" s="15">
        <v>28910.91</v>
      </c>
      <c r="D80" s="15">
        <v>97.38</v>
      </c>
      <c r="E80" s="56">
        <f t="shared" si="2"/>
        <v>28813.53</v>
      </c>
    </row>
    <row r="81" spans="1:5" x14ac:dyDescent="0.25">
      <c r="A81" s="70" t="s">
        <v>111</v>
      </c>
      <c r="B81" s="70" t="s">
        <v>112</v>
      </c>
      <c r="C81" s="71">
        <f>SUM(C82:C83)</f>
        <v>70350</v>
      </c>
      <c r="D81" s="71">
        <f>SUM(D82:D83)</f>
        <v>0</v>
      </c>
      <c r="E81" s="72">
        <f t="shared" si="2"/>
        <v>70350</v>
      </c>
    </row>
    <row r="82" spans="1:5" x14ac:dyDescent="0.25">
      <c r="A82" s="12" t="s">
        <v>113</v>
      </c>
      <c r="B82" s="12" t="s">
        <v>114</v>
      </c>
      <c r="C82" s="15">
        <v>4350</v>
      </c>
      <c r="D82" s="15">
        <v>0</v>
      </c>
      <c r="E82" s="56">
        <f t="shared" si="2"/>
        <v>4350</v>
      </c>
    </row>
    <row r="83" spans="1:5" x14ac:dyDescent="0.25">
      <c r="A83" s="12" t="s">
        <v>115</v>
      </c>
      <c r="B83" s="12" t="s">
        <v>116</v>
      </c>
      <c r="C83" s="15">
        <v>66000</v>
      </c>
      <c r="D83" s="15">
        <v>0</v>
      </c>
      <c r="E83" s="56">
        <f t="shared" si="2"/>
        <v>66000</v>
      </c>
    </row>
    <row r="84" spans="1:5" x14ac:dyDescent="0.25">
      <c r="A84" s="12"/>
      <c r="B84" s="12"/>
      <c r="C84" s="15"/>
      <c r="D84" s="15"/>
      <c r="E84" s="56"/>
    </row>
    <row r="85" spans="1:5" s="25" customFormat="1" ht="14.25" x14ac:dyDescent="0.2">
      <c r="A85" s="90" t="s">
        <v>322</v>
      </c>
      <c r="B85" s="90"/>
      <c r="C85" s="90"/>
      <c r="D85" s="90"/>
      <c r="E85" s="90"/>
    </row>
    <row r="86" spans="1:5" s="25" customFormat="1" ht="14.25" x14ac:dyDescent="0.2">
      <c r="A86" s="90" t="s">
        <v>332</v>
      </c>
      <c r="B86" s="90"/>
      <c r="C86" s="90"/>
      <c r="D86" s="90"/>
      <c r="E86" s="90"/>
    </row>
    <row r="87" spans="1:5" s="25" customFormat="1" ht="14.25" x14ac:dyDescent="0.2">
      <c r="A87" s="90" t="s">
        <v>382</v>
      </c>
      <c r="B87" s="90"/>
      <c r="C87" s="90"/>
      <c r="D87" s="90"/>
      <c r="E87" s="90"/>
    </row>
    <row r="88" spans="1:5" s="25" customFormat="1" ht="14.25" x14ac:dyDescent="0.2">
      <c r="A88" s="90" t="s">
        <v>318</v>
      </c>
      <c r="B88" s="90"/>
      <c r="C88" s="90"/>
      <c r="D88" s="90"/>
      <c r="E88" s="90"/>
    </row>
    <row r="89" spans="1:5" s="25" customFormat="1" ht="14.25" x14ac:dyDescent="0.2">
      <c r="A89" s="26" t="s">
        <v>143</v>
      </c>
    </row>
    <row r="90" spans="1:5" x14ac:dyDescent="0.25">
      <c r="A90" s="50">
        <v>557</v>
      </c>
      <c r="B90" s="70" t="s">
        <v>315</v>
      </c>
      <c r="C90" s="71">
        <f>SUM(C91:C91)</f>
        <v>99.09</v>
      </c>
      <c r="D90" s="71">
        <f>SUM(D91:D91)</f>
        <v>99.09</v>
      </c>
      <c r="E90" s="72">
        <f t="shared" ref="E90" si="4">C90-D90</f>
        <v>0</v>
      </c>
    </row>
    <row r="91" spans="1:5" x14ac:dyDescent="0.25">
      <c r="A91" s="48">
        <v>55799</v>
      </c>
      <c r="B91" s="12" t="s">
        <v>369</v>
      </c>
      <c r="C91" s="15">
        <v>99.09</v>
      </c>
      <c r="D91" s="15">
        <v>99.09</v>
      </c>
      <c r="E91" s="56">
        <f t="shared" ref="E91" si="5">C91-D91</f>
        <v>0</v>
      </c>
    </row>
    <row r="92" spans="1:5" x14ac:dyDescent="0.25">
      <c r="A92" s="70" t="s">
        <v>117</v>
      </c>
      <c r="B92" s="70" t="s">
        <v>118</v>
      </c>
      <c r="C92" s="71">
        <f>C93+C95</f>
        <v>3196585</v>
      </c>
      <c r="D92" s="71">
        <f>D93+D95</f>
        <v>211913</v>
      </c>
      <c r="E92" s="72">
        <f t="shared" ref="E92:E109" si="6">C92-D92</f>
        <v>2984672</v>
      </c>
    </row>
    <row r="93" spans="1:5" x14ac:dyDescent="0.25">
      <c r="A93" s="70" t="s">
        <v>119</v>
      </c>
      <c r="B93" s="70" t="s">
        <v>120</v>
      </c>
      <c r="C93" s="71">
        <f>C94</f>
        <v>3150770</v>
      </c>
      <c r="D93" s="71">
        <f>D94</f>
        <v>211621</v>
      </c>
      <c r="E93" s="72">
        <f t="shared" si="6"/>
        <v>2939149</v>
      </c>
    </row>
    <row r="94" spans="1:5" x14ac:dyDescent="0.25">
      <c r="A94" s="12" t="s">
        <v>121</v>
      </c>
      <c r="B94" s="12" t="s">
        <v>120</v>
      </c>
      <c r="C94" s="15">
        <v>3150770</v>
      </c>
      <c r="D94" s="15">
        <v>211621</v>
      </c>
      <c r="E94" s="56">
        <f t="shared" si="6"/>
        <v>2939149</v>
      </c>
    </row>
    <row r="95" spans="1:5" x14ac:dyDescent="0.25">
      <c r="A95" s="70" t="s">
        <v>122</v>
      </c>
      <c r="B95" s="70" t="s">
        <v>123</v>
      </c>
      <c r="C95" s="71">
        <f>SUM(C96:C97)</f>
        <v>45815</v>
      </c>
      <c r="D95" s="71">
        <f>SUM(D96:D97)</f>
        <v>292</v>
      </c>
      <c r="E95" s="72">
        <f t="shared" si="6"/>
        <v>45523</v>
      </c>
    </row>
    <row r="96" spans="1:5" x14ac:dyDescent="0.25">
      <c r="A96" s="12" t="s">
        <v>124</v>
      </c>
      <c r="B96" s="12" t="s">
        <v>125</v>
      </c>
      <c r="C96" s="15">
        <v>6105</v>
      </c>
      <c r="D96" s="15">
        <v>292</v>
      </c>
      <c r="E96" s="56">
        <f t="shared" si="6"/>
        <v>5813</v>
      </c>
    </row>
    <row r="97" spans="1:5" x14ac:dyDescent="0.25">
      <c r="A97" s="12" t="s">
        <v>126</v>
      </c>
      <c r="B97" s="12" t="s">
        <v>127</v>
      </c>
      <c r="C97" s="15">
        <v>39710</v>
      </c>
      <c r="D97" s="15">
        <v>0</v>
      </c>
      <c r="E97" s="56">
        <f t="shared" si="6"/>
        <v>39710</v>
      </c>
    </row>
    <row r="98" spans="1:5" x14ac:dyDescent="0.25">
      <c r="A98" s="70" t="s">
        <v>128</v>
      </c>
      <c r="B98" s="70" t="s">
        <v>129</v>
      </c>
      <c r="C98" s="71">
        <f>C99+C106</f>
        <v>60198.91</v>
      </c>
      <c r="D98" s="71">
        <f>D99+D106</f>
        <v>9177</v>
      </c>
      <c r="E98" s="72">
        <f t="shared" si="6"/>
        <v>51021.91</v>
      </c>
    </row>
    <row r="99" spans="1:5" x14ac:dyDescent="0.25">
      <c r="A99" s="70" t="s">
        <v>130</v>
      </c>
      <c r="B99" s="70" t="s">
        <v>131</v>
      </c>
      <c r="C99" s="71">
        <f>SUM(C100:C105)</f>
        <v>22377.91</v>
      </c>
      <c r="D99" s="71">
        <f>SUM(D100:D105)</f>
        <v>0</v>
      </c>
      <c r="E99" s="72">
        <f t="shared" si="6"/>
        <v>22377.91</v>
      </c>
    </row>
    <row r="100" spans="1:5" x14ac:dyDescent="0.25">
      <c r="A100" s="12" t="s">
        <v>132</v>
      </c>
      <c r="B100" s="12" t="s">
        <v>133</v>
      </c>
      <c r="C100" s="15">
        <v>3450</v>
      </c>
      <c r="D100" s="15">
        <v>0</v>
      </c>
      <c r="E100" s="56">
        <f t="shared" si="6"/>
        <v>3450</v>
      </c>
    </row>
    <row r="101" spans="1:5" x14ac:dyDescent="0.25">
      <c r="A101" s="12" t="s">
        <v>134</v>
      </c>
      <c r="B101" s="12" t="s">
        <v>135</v>
      </c>
      <c r="C101" s="15">
        <v>7940</v>
      </c>
      <c r="D101" s="15">
        <v>0</v>
      </c>
      <c r="E101" s="56">
        <f t="shared" si="6"/>
        <v>7940</v>
      </c>
    </row>
    <row r="102" spans="1:5" x14ac:dyDescent="0.25">
      <c r="A102" s="48">
        <v>61104</v>
      </c>
      <c r="B102" s="12" t="s">
        <v>136</v>
      </c>
      <c r="C102" s="15">
        <v>7725</v>
      </c>
      <c r="D102" s="15">
        <v>0</v>
      </c>
      <c r="E102" s="56">
        <f t="shared" si="6"/>
        <v>7725</v>
      </c>
    </row>
    <row r="103" spans="1:5" x14ac:dyDescent="0.25">
      <c r="A103" s="48">
        <v>61108</v>
      </c>
      <c r="B103" s="12" t="s">
        <v>289</v>
      </c>
      <c r="C103" s="15">
        <v>1740</v>
      </c>
      <c r="D103" s="15">
        <v>0</v>
      </c>
      <c r="E103" s="56">
        <f t="shared" si="6"/>
        <v>1740</v>
      </c>
    </row>
    <row r="104" spans="1:5" x14ac:dyDescent="0.25">
      <c r="A104" s="48">
        <v>61110</v>
      </c>
      <c r="B104" s="12" t="s">
        <v>370</v>
      </c>
      <c r="C104" s="15">
        <v>100</v>
      </c>
      <c r="D104" s="15">
        <v>0</v>
      </c>
      <c r="E104" s="56">
        <f t="shared" si="6"/>
        <v>100</v>
      </c>
    </row>
    <row r="105" spans="1:5" x14ac:dyDescent="0.25">
      <c r="A105" s="12" t="s">
        <v>137</v>
      </c>
      <c r="B105" s="12" t="s">
        <v>138</v>
      </c>
      <c r="C105" s="15">
        <v>1422.91</v>
      </c>
      <c r="D105" s="15">
        <v>0</v>
      </c>
      <c r="E105" s="56">
        <f t="shared" si="6"/>
        <v>1422.91</v>
      </c>
    </row>
    <row r="106" spans="1:5" x14ac:dyDescent="0.25">
      <c r="A106" s="70" t="s">
        <v>139</v>
      </c>
      <c r="B106" s="70" t="s">
        <v>140</v>
      </c>
      <c r="C106" s="71">
        <f>C107</f>
        <v>37821</v>
      </c>
      <c r="D106" s="71">
        <f>D107</f>
        <v>9177</v>
      </c>
      <c r="E106" s="72">
        <f t="shared" si="6"/>
        <v>28644</v>
      </c>
    </row>
    <row r="107" spans="1:5" x14ac:dyDescent="0.25">
      <c r="A107" s="12" t="s">
        <v>141</v>
      </c>
      <c r="B107" s="12" t="s">
        <v>142</v>
      </c>
      <c r="C107" s="15">
        <v>37821</v>
      </c>
      <c r="D107" s="15">
        <v>9177</v>
      </c>
      <c r="E107" s="56">
        <f t="shared" si="6"/>
        <v>28644</v>
      </c>
    </row>
    <row r="108" spans="1:5" x14ac:dyDescent="0.25">
      <c r="A108" s="50">
        <v>99</v>
      </c>
      <c r="B108" s="70" t="s">
        <v>385</v>
      </c>
      <c r="C108" s="71">
        <f>C109+C111</f>
        <v>2507713.9299999997</v>
      </c>
      <c r="D108" s="71">
        <f>D109+D111</f>
        <v>0</v>
      </c>
      <c r="E108" s="56">
        <f t="shared" si="6"/>
        <v>2507713.9299999997</v>
      </c>
    </row>
    <row r="109" spans="1:5" x14ac:dyDescent="0.25">
      <c r="A109" s="50">
        <v>991</v>
      </c>
      <c r="B109" s="70" t="s">
        <v>386</v>
      </c>
      <c r="C109" s="71">
        <f t="shared" ref="C109:D109" si="7">C110</f>
        <v>2401805.0499999998</v>
      </c>
      <c r="D109" s="71">
        <f t="shared" si="7"/>
        <v>0</v>
      </c>
      <c r="E109" s="56">
        <f t="shared" si="6"/>
        <v>2401805.0499999998</v>
      </c>
    </row>
    <row r="110" spans="1:5" x14ac:dyDescent="0.25">
      <c r="A110" s="48">
        <v>99101</v>
      </c>
      <c r="B110" s="12" t="s">
        <v>386</v>
      </c>
      <c r="C110" s="15">
        <v>2401805.0499999998</v>
      </c>
      <c r="D110" s="15">
        <v>0</v>
      </c>
      <c r="E110" s="56">
        <f>C110-D110</f>
        <v>2401805.0499999998</v>
      </c>
    </row>
    <row r="111" spans="1:5" x14ac:dyDescent="0.25">
      <c r="A111" s="50">
        <v>992</v>
      </c>
      <c r="B111" s="70" t="s">
        <v>387</v>
      </c>
      <c r="C111" s="71">
        <f>C112</f>
        <v>105908.88</v>
      </c>
      <c r="D111" s="71">
        <f>D112</f>
        <v>0</v>
      </c>
      <c r="E111" s="72">
        <f t="shared" ref="E111:E112" si="8">C111-D111</f>
        <v>105908.88</v>
      </c>
    </row>
    <row r="112" spans="1:5" x14ac:dyDescent="0.25">
      <c r="A112" s="48">
        <v>99201</v>
      </c>
      <c r="B112" s="70" t="s">
        <v>387</v>
      </c>
      <c r="C112" s="71">
        <v>105908.88</v>
      </c>
      <c r="D112" s="71">
        <v>0</v>
      </c>
      <c r="E112" s="72">
        <f t="shared" si="8"/>
        <v>105908.88</v>
      </c>
    </row>
    <row r="113" spans="1:5" x14ac:dyDescent="0.25">
      <c r="A113" s="48"/>
      <c r="B113" s="12"/>
      <c r="C113" s="15"/>
      <c r="D113" s="15"/>
      <c r="E113" s="56"/>
    </row>
    <row r="114" spans="1:5" x14ac:dyDescent="0.25">
      <c r="A114" s="48"/>
      <c r="B114" s="12"/>
      <c r="C114" s="15"/>
      <c r="D114" s="15"/>
      <c r="E114" s="56"/>
    </row>
    <row r="115" spans="1:5" x14ac:dyDescent="0.25">
      <c r="B115" s="58" t="s">
        <v>147</v>
      </c>
      <c r="C115" s="73">
        <f>C8+C31+C76+C92+C98+C108</f>
        <v>12730775.129999999</v>
      </c>
      <c r="D115" s="73">
        <f>D8+D31+D76+D92+D98+D108+D111</f>
        <v>640530.43000000005</v>
      </c>
      <c r="E115" s="73">
        <f>C115-D115</f>
        <v>12090244.699999999</v>
      </c>
    </row>
    <row r="116" spans="1:5" x14ac:dyDescent="0.25">
      <c r="B116" s="60" t="s">
        <v>148</v>
      </c>
      <c r="C116" s="72">
        <f t="shared" ref="C116:D117" si="9">C115</f>
        <v>12730775.129999999</v>
      </c>
      <c r="D116" s="72">
        <f t="shared" si="9"/>
        <v>640530.43000000005</v>
      </c>
      <c r="E116" s="74">
        <f t="shared" ref="E116:E117" si="10">C116-D116</f>
        <v>12090244.699999999</v>
      </c>
    </row>
    <row r="117" spans="1:5" x14ac:dyDescent="0.25">
      <c r="B117" s="60" t="s">
        <v>149</v>
      </c>
      <c r="C117" s="72">
        <f>C116</f>
        <v>12730775.129999999</v>
      </c>
      <c r="D117" s="72">
        <f t="shared" si="9"/>
        <v>640530.43000000005</v>
      </c>
      <c r="E117" s="74">
        <f t="shared" si="10"/>
        <v>12090244.699999999</v>
      </c>
    </row>
    <row r="118" spans="1:5" x14ac:dyDescent="0.25">
      <c r="A118" s="75"/>
      <c r="B118" s="75"/>
      <c r="C118" s="76"/>
      <c r="D118" s="76"/>
      <c r="E118" s="77"/>
    </row>
    <row r="119" spans="1:5" x14ac:dyDescent="0.25">
      <c r="A119" s="78"/>
      <c r="B119" s="75"/>
      <c r="C119" s="76"/>
      <c r="D119" s="76"/>
      <c r="E119" s="77"/>
    </row>
    <row r="120" spans="1:5" x14ac:dyDescent="0.25">
      <c r="A120" s="78"/>
      <c r="B120" s="75"/>
      <c r="C120" s="76"/>
      <c r="D120" s="76"/>
      <c r="E120" s="77"/>
    </row>
    <row r="121" spans="1:5" x14ac:dyDescent="0.25">
      <c r="A121" s="75"/>
      <c r="B121" s="75"/>
      <c r="C121" s="76"/>
      <c r="D121" s="76"/>
      <c r="E121" s="77"/>
    </row>
    <row r="122" spans="1:5" x14ac:dyDescent="0.25">
      <c r="A122" s="75"/>
      <c r="B122" s="75"/>
      <c r="C122" s="76"/>
      <c r="D122" s="76"/>
      <c r="E122" s="77"/>
    </row>
    <row r="123" spans="1:5" x14ac:dyDescent="0.25">
      <c r="A123" s="75"/>
      <c r="B123" s="75"/>
      <c r="C123" s="76"/>
      <c r="D123" s="76"/>
      <c r="E123" s="77"/>
    </row>
    <row r="124" spans="1:5" x14ac:dyDescent="0.25">
      <c r="A124" s="75"/>
      <c r="B124" s="75"/>
      <c r="C124" s="76"/>
      <c r="D124" s="76"/>
      <c r="E124" s="77"/>
    </row>
    <row r="125" spans="1:5" x14ac:dyDescent="0.25">
      <c r="A125" s="75"/>
      <c r="B125" s="75"/>
      <c r="C125" s="76"/>
      <c r="D125" s="76"/>
      <c r="E125" s="77"/>
    </row>
    <row r="126" spans="1:5" x14ac:dyDescent="0.25">
      <c r="A126" s="62"/>
      <c r="B126" s="79"/>
      <c r="C126" s="74"/>
      <c r="D126" s="74"/>
      <c r="E126" s="74"/>
    </row>
    <row r="127" spans="1:5" x14ac:dyDescent="0.25">
      <c r="A127" s="62"/>
      <c r="B127" s="63"/>
      <c r="C127" s="74"/>
      <c r="D127" s="74"/>
      <c r="E127" s="74"/>
    </row>
    <row r="128" spans="1:5" x14ac:dyDescent="0.25">
      <c r="A128" s="62"/>
      <c r="B128" s="63"/>
      <c r="C128" s="74"/>
      <c r="D128" s="74"/>
      <c r="E128" s="74"/>
    </row>
    <row r="129" spans="1:5" x14ac:dyDescent="0.25">
      <c r="A129" s="62"/>
      <c r="B129" s="62"/>
      <c r="C129" s="62"/>
      <c r="D129" s="62"/>
      <c r="E129" s="62"/>
    </row>
  </sheetData>
  <mergeCells count="13">
    <mergeCell ref="A87:E87"/>
    <mergeCell ref="A88:E88"/>
    <mergeCell ref="A85:E85"/>
    <mergeCell ref="A86:E86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workbookViewId="0">
      <selection activeCell="A79" sqref="A79"/>
    </sheetView>
  </sheetViews>
  <sheetFormatPr baseColWidth="10" defaultRowHeight="15" x14ac:dyDescent="0.25"/>
  <cols>
    <col min="1" max="1" width="56.140625" style="1" bestFit="1" customWidth="1"/>
    <col min="2" max="2" width="18.140625" style="1" bestFit="1" customWidth="1"/>
    <col min="3" max="3" width="2.140625" style="1" customWidth="1"/>
    <col min="4" max="4" width="18.14062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s="25" customFormat="1" ht="14.25" x14ac:dyDescent="0.2">
      <c r="A1" s="90" t="s">
        <v>317</v>
      </c>
      <c r="B1" s="90"/>
      <c r="C1" s="90"/>
      <c r="D1" s="90"/>
      <c r="E1" s="85"/>
      <c r="F1" s="85"/>
      <c r="G1" s="85"/>
      <c r="H1" s="85"/>
      <c r="I1" s="85"/>
      <c r="J1" s="85"/>
      <c r="K1" s="85"/>
    </row>
    <row r="2" spans="1:11" s="25" customFormat="1" ht="14.25" x14ac:dyDescent="0.2">
      <c r="A2" s="90" t="s">
        <v>339</v>
      </c>
      <c r="B2" s="90"/>
      <c r="C2" s="90"/>
      <c r="D2" s="90"/>
      <c r="E2" s="85"/>
      <c r="F2" s="85"/>
      <c r="G2" s="85"/>
      <c r="H2" s="85"/>
      <c r="I2" s="85"/>
      <c r="J2" s="85"/>
      <c r="K2" s="85"/>
    </row>
    <row r="3" spans="1:11" s="25" customFormat="1" ht="14.25" x14ac:dyDescent="0.2">
      <c r="A3" s="90" t="s">
        <v>388</v>
      </c>
      <c r="B3" s="90"/>
      <c r="C3" s="90"/>
      <c r="D3" s="90"/>
      <c r="E3" s="85"/>
      <c r="F3" s="85"/>
      <c r="G3" s="85"/>
      <c r="H3" s="85"/>
      <c r="I3" s="85"/>
      <c r="J3" s="85"/>
      <c r="K3" s="85"/>
    </row>
    <row r="4" spans="1:11" s="25" customFormat="1" ht="14.25" x14ac:dyDescent="0.2">
      <c r="A4" s="90" t="s">
        <v>318</v>
      </c>
      <c r="B4" s="90"/>
      <c r="C4" s="90"/>
      <c r="D4" s="90"/>
      <c r="E4" s="85"/>
      <c r="F4" s="85"/>
      <c r="G4" s="85"/>
      <c r="H4" s="85"/>
      <c r="I4" s="85"/>
      <c r="J4" s="85"/>
      <c r="K4" s="85"/>
    </row>
    <row r="5" spans="1:11" s="25" customFormat="1" ht="14.25" x14ac:dyDescent="0.2">
      <c r="A5" s="26" t="s">
        <v>143</v>
      </c>
      <c r="B5" s="26"/>
      <c r="C5" s="26"/>
    </row>
    <row r="6" spans="1:11" x14ac:dyDescent="0.25">
      <c r="A6" s="2"/>
      <c r="B6" s="2"/>
      <c r="C6" s="2"/>
    </row>
    <row r="7" spans="1:11" x14ac:dyDescent="0.25">
      <c r="A7" s="3" t="s">
        <v>280</v>
      </c>
      <c r="B7" s="3" t="s">
        <v>249</v>
      </c>
      <c r="C7" s="4"/>
      <c r="D7" s="3" t="s">
        <v>250</v>
      </c>
    </row>
    <row r="8" spans="1:11" x14ac:dyDescent="0.25">
      <c r="A8" s="2" t="s">
        <v>251</v>
      </c>
      <c r="B8" s="80"/>
      <c r="C8" s="80"/>
      <c r="D8" s="81">
        <f>B9+B23+B27+B30</f>
        <v>29458709.670000002</v>
      </c>
      <c r="E8" s="80"/>
    </row>
    <row r="9" spans="1:11" x14ac:dyDescent="0.25">
      <c r="A9" s="2" t="s">
        <v>252</v>
      </c>
      <c r="B9" s="81">
        <f>B10+B11+B12+B21</f>
        <v>1966185.1500000001</v>
      </c>
      <c r="C9" s="80"/>
      <c r="D9" s="80"/>
      <c r="E9" s="80"/>
    </row>
    <row r="10" spans="1:11" x14ac:dyDescent="0.25">
      <c r="A10" s="1" t="s">
        <v>316</v>
      </c>
      <c r="B10" s="80">
        <v>163.02000000000001</v>
      </c>
      <c r="C10" s="80"/>
      <c r="D10" s="80"/>
      <c r="E10" s="80"/>
    </row>
    <row r="11" spans="1:11" x14ac:dyDescent="0.25">
      <c r="A11" s="1" t="s">
        <v>253</v>
      </c>
      <c r="B11" s="80">
        <v>1059503.96</v>
      </c>
      <c r="C11" s="80"/>
      <c r="D11" s="80"/>
      <c r="E11" s="80"/>
    </row>
    <row r="12" spans="1:11" x14ac:dyDescent="0.25">
      <c r="A12" s="2" t="s">
        <v>254</v>
      </c>
      <c r="B12" s="81">
        <f>SUM(B13:B20)</f>
        <v>886476.87</v>
      </c>
      <c r="C12" s="80"/>
      <c r="D12" s="80"/>
      <c r="E12" s="80"/>
    </row>
    <row r="13" spans="1:11" x14ac:dyDescent="0.25">
      <c r="A13" s="1" t="s">
        <v>308</v>
      </c>
      <c r="B13" s="80">
        <v>370605.01</v>
      </c>
      <c r="C13" s="80"/>
      <c r="D13" s="80"/>
      <c r="E13" s="80"/>
    </row>
    <row r="14" spans="1:11" x14ac:dyDescent="0.25">
      <c r="A14" s="1" t="s">
        <v>309</v>
      </c>
      <c r="B14" s="80">
        <v>7387.33</v>
      </c>
      <c r="C14" s="80"/>
      <c r="D14" s="80"/>
      <c r="E14" s="80"/>
    </row>
    <row r="15" spans="1:11" x14ac:dyDescent="0.25">
      <c r="A15" s="1" t="s">
        <v>310</v>
      </c>
      <c r="B15" s="80">
        <v>1005.38</v>
      </c>
      <c r="C15" s="80"/>
      <c r="D15" s="80"/>
      <c r="E15" s="80"/>
    </row>
    <row r="16" spans="1:11" x14ac:dyDescent="0.25">
      <c r="A16" s="1" t="s">
        <v>311</v>
      </c>
      <c r="B16" s="80">
        <v>80318.34</v>
      </c>
      <c r="C16" s="80"/>
      <c r="D16" s="80"/>
      <c r="E16" s="80"/>
    </row>
    <row r="17" spans="1:5" x14ac:dyDescent="0.25">
      <c r="A17" s="1" t="s">
        <v>313</v>
      </c>
      <c r="B17" s="80">
        <v>2182.0700000000002</v>
      </c>
      <c r="C17" s="80"/>
      <c r="D17" s="80"/>
      <c r="E17" s="80"/>
    </row>
    <row r="18" spans="1:5" x14ac:dyDescent="0.25">
      <c r="A18" s="1" t="s">
        <v>312</v>
      </c>
      <c r="B18" s="80">
        <v>364297.67</v>
      </c>
      <c r="C18" s="80"/>
      <c r="D18" s="80"/>
      <c r="E18" s="80"/>
    </row>
    <row r="19" spans="1:5" x14ac:dyDescent="0.25">
      <c r="A19" s="1" t="s">
        <v>340</v>
      </c>
      <c r="B19" s="80">
        <v>4041.47</v>
      </c>
      <c r="C19" s="80"/>
      <c r="D19" s="80"/>
      <c r="E19" s="80"/>
    </row>
    <row r="20" spans="1:5" x14ac:dyDescent="0.25">
      <c r="A20" s="1" t="s">
        <v>341</v>
      </c>
      <c r="B20" s="80">
        <v>56639.6</v>
      </c>
      <c r="C20" s="80"/>
      <c r="D20" s="80"/>
      <c r="E20" s="80"/>
    </row>
    <row r="21" spans="1:5" x14ac:dyDescent="0.25">
      <c r="A21" s="2" t="s">
        <v>342</v>
      </c>
      <c r="B21" s="81">
        <f>B22</f>
        <v>20041.3</v>
      </c>
      <c r="C21" s="80"/>
      <c r="D21" s="80"/>
      <c r="E21" s="80"/>
    </row>
    <row r="22" spans="1:5" x14ac:dyDescent="0.25">
      <c r="A22" s="1" t="s">
        <v>342</v>
      </c>
      <c r="B22" s="80">
        <v>20041.3</v>
      </c>
      <c r="C22" s="80"/>
      <c r="D22" s="80"/>
      <c r="E22" s="80"/>
    </row>
    <row r="23" spans="1:5" x14ac:dyDescent="0.25">
      <c r="A23" s="2" t="s">
        <v>255</v>
      </c>
      <c r="B23" s="81">
        <f>SUM(B24:B26)</f>
        <v>1105757.26</v>
      </c>
      <c r="C23" s="80"/>
      <c r="D23" s="80"/>
      <c r="E23" s="80"/>
    </row>
    <row r="24" spans="1:5" x14ac:dyDescent="0.25">
      <c r="A24" s="1" t="s">
        <v>190</v>
      </c>
      <c r="B24" s="80">
        <v>92544.69</v>
      </c>
      <c r="C24" s="80"/>
      <c r="D24" s="80"/>
      <c r="E24" s="80"/>
    </row>
    <row r="25" spans="1:5" x14ac:dyDescent="0.25">
      <c r="A25" s="1" t="s">
        <v>191</v>
      </c>
      <c r="B25" s="80">
        <v>1012801.68</v>
      </c>
      <c r="C25" s="80"/>
      <c r="D25" s="80"/>
      <c r="E25" s="80"/>
    </row>
    <row r="26" spans="1:5" x14ac:dyDescent="0.25">
      <c r="A26" s="1" t="s">
        <v>343</v>
      </c>
      <c r="B26" s="80">
        <v>410.89</v>
      </c>
      <c r="C26" s="80"/>
      <c r="D26" s="80"/>
      <c r="E26" s="80"/>
    </row>
    <row r="27" spans="1:5" x14ac:dyDescent="0.25">
      <c r="A27" s="2" t="s">
        <v>389</v>
      </c>
      <c r="B27" s="81">
        <f>SUM(B28:B29)</f>
        <v>348433.64</v>
      </c>
      <c r="C27" s="80"/>
      <c r="D27" s="80"/>
      <c r="E27" s="80"/>
    </row>
    <row r="28" spans="1:5" x14ac:dyDescent="0.25">
      <c r="A28" s="1" t="s">
        <v>184</v>
      </c>
      <c r="B28" s="80">
        <v>43530.65</v>
      </c>
      <c r="C28" s="80"/>
      <c r="D28" s="80"/>
      <c r="E28" s="80"/>
    </row>
    <row r="29" spans="1:5" x14ac:dyDescent="0.25">
      <c r="A29" s="1" t="s">
        <v>185</v>
      </c>
      <c r="B29" s="80">
        <v>304902.99</v>
      </c>
      <c r="C29" s="80"/>
      <c r="D29" s="80"/>
      <c r="E29" s="80"/>
    </row>
    <row r="30" spans="1:5" x14ac:dyDescent="0.25">
      <c r="A30" s="2" t="s">
        <v>390</v>
      </c>
      <c r="B30" s="81">
        <f>SUM(B31:B32)</f>
        <v>26038333.620000001</v>
      </c>
      <c r="C30" s="80"/>
      <c r="D30" s="80"/>
      <c r="E30" s="80"/>
    </row>
    <row r="31" spans="1:5" x14ac:dyDescent="0.25">
      <c r="A31" s="1" t="s">
        <v>391</v>
      </c>
      <c r="B31" s="80">
        <v>816421.23</v>
      </c>
      <c r="C31" s="80"/>
      <c r="D31" s="80"/>
      <c r="E31" s="80"/>
    </row>
    <row r="32" spans="1:5" x14ac:dyDescent="0.25">
      <c r="A32" s="1" t="s">
        <v>260</v>
      </c>
      <c r="B32" s="80">
        <v>25221912.390000001</v>
      </c>
      <c r="C32" s="80"/>
      <c r="D32" s="80"/>
      <c r="E32" s="80"/>
    </row>
    <row r="33" spans="1:8" x14ac:dyDescent="0.25">
      <c r="A33" s="2" t="s">
        <v>344</v>
      </c>
      <c r="C33" s="80"/>
      <c r="D33" s="81">
        <f>B34+B36+B38+B40</f>
        <v>74979538.320000008</v>
      </c>
      <c r="E33" s="80"/>
    </row>
    <row r="34" spans="1:8" x14ac:dyDescent="0.25">
      <c r="A34" s="2" t="s">
        <v>256</v>
      </c>
      <c r="B34" s="81">
        <f>B35</f>
        <v>3191199.04</v>
      </c>
      <c r="C34" s="80"/>
      <c r="D34" s="80"/>
      <c r="E34" s="80"/>
    </row>
    <row r="35" spans="1:8" x14ac:dyDescent="0.25">
      <c r="A35" s="1" t="s">
        <v>345</v>
      </c>
      <c r="B35" s="80">
        <v>3191199.04</v>
      </c>
      <c r="C35" s="80"/>
      <c r="D35" s="80"/>
      <c r="E35" s="80"/>
    </row>
    <row r="36" spans="1:8" x14ac:dyDescent="0.25">
      <c r="A36" s="2" t="s">
        <v>281</v>
      </c>
      <c r="B36" s="81">
        <f>B37</f>
        <v>71646792.840000004</v>
      </c>
      <c r="C36" s="80"/>
      <c r="D36" s="80"/>
      <c r="E36" s="80"/>
    </row>
    <row r="37" spans="1:8" x14ac:dyDescent="0.25">
      <c r="A37" s="1" t="s">
        <v>257</v>
      </c>
      <c r="B37" s="80">
        <v>71646792.840000004</v>
      </c>
      <c r="C37" s="80"/>
      <c r="D37" s="80"/>
      <c r="E37" s="80"/>
    </row>
    <row r="38" spans="1:8" x14ac:dyDescent="0.25">
      <c r="A38" s="2" t="s">
        <v>258</v>
      </c>
      <c r="B38" s="81">
        <f>SUM(B39:B39)</f>
        <v>25846.83</v>
      </c>
      <c r="C38" s="80"/>
      <c r="D38" s="80"/>
      <c r="E38" s="80"/>
    </row>
    <row r="39" spans="1:8" x14ac:dyDescent="0.25">
      <c r="A39" s="1" t="s">
        <v>259</v>
      </c>
      <c r="B39" s="80">
        <v>25846.83</v>
      </c>
      <c r="C39" s="80"/>
      <c r="D39" s="80"/>
      <c r="E39" s="80"/>
    </row>
    <row r="40" spans="1:8" x14ac:dyDescent="0.25">
      <c r="A40" s="2" t="s">
        <v>278</v>
      </c>
      <c r="B40" s="81">
        <f>SUM(B41:B42)</f>
        <v>115699.60999999999</v>
      </c>
      <c r="C40" s="80"/>
      <c r="D40" s="80"/>
      <c r="E40" s="80"/>
    </row>
    <row r="41" spans="1:8" x14ac:dyDescent="0.25">
      <c r="A41" s="1" t="s">
        <v>286</v>
      </c>
      <c r="B41" s="80">
        <v>434606.69</v>
      </c>
      <c r="C41" s="80"/>
      <c r="D41" s="80"/>
      <c r="E41" s="80"/>
    </row>
    <row r="42" spans="1:8" x14ac:dyDescent="0.25">
      <c r="A42" s="1" t="s">
        <v>261</v>
      </c>
      <c r="B42" s="80">
        <v>-318907.08</v>
      </c>
      <c r="C42" s="80"/>
      <c r="D42" s="80"/>
      <c r="E42" s="80"/>
    </row>
    <row r="43" spans="1:8" x14ac:dyDescent="0.25">
      <c r="A43" s="2" t="s">
        <v>262</v>
      </c>
      <c r="B43" s="80"/>
      <c r="C43" s="80"/>
      <c r="D43" s="81">
        <f>B44+B52</f>
        <v>31599681.039999999</v>
      </c>
      <c r="E43" s="80"/>
      <c r="H43" s="40"/>
    </row>
    <row r="44" spans="1:8" x14ac:dyDescent="0.25">
      <c r="A44" s="2" t="s">
        <v>263</v>
      </c>
      <c r="B44" s="81">
        <f>SUM(B45:B51)</f>
        <v>163464.4</v>
      </c>
      <c r="C44" s="80"/>
      <c r="D44" s="80"/>
      <c r="E44" s="80"/>
    </row>
    <row r="45" spans="1:8" x14ac:dyDescent="0.25">
      <c r="A45" s="1" t="s">
        <v>264</v>
      </c>
      <c r="B45" s="80">
        <v>2127.92</v>
      </c>
      <c r="C45" s="80"/>
      <c r="D45" s="80"/>
      <c r="E45" s="80"/>
    </row>
    <row r="46" spans="1:8" x14ac:dyDescent="0.25">
      <c r="A46" s="1" t="s">
        <v>265</v>
      </c>
      <c r="B46" s="80">
        <v>12026.85</v>
      </c>
      <c r="C46" s="80"/>
      <c r="D46" s="80"/>
      <c r="E46" s="80"/>
    </row>
    <row r="47" spans="1:8" x14ac:dyDescent="0.25">
      <c r="A47" s="1" t="s">
        <v>51</v>
      </c>
      <c r="B47" s="80">
        <v>11342.72</v>
      </c>
      <c r="C47" s="80"/>
      <c r="D47" s="80"/>
      <c r="E47" s="80"/>
    </row>
    <row r="48" spans="1:8" x14ac:dyDescent="0.25">
      <c r="A48" s="1" t="s">
        <v>346</v>
      </c>
      <c r="B48" s="80">
        <v>29418.91</v>
      </c>
      <c r="C48" s="80"/>
      <c r="D48" s="80"/>
      <c r="E48" s="80"/>
    </row>
    <row r="49" spans="1:5" x14ac:dyDescent="0.25">
      <c r="A49" s="1" t="s">
        <v>206</v>
      </c>
      <c r="B49" s="80">
        <v>1158.9100000000001</v>
      </c>
      <c r="C49" s="80"/>
      <c r="D49" s="82"/>
      <c r="E49" s="80"/>
    </row>
    <row r="50" spans="1:5" x14ac:dyDescent="0.25">
      <c r="A50" s="1" t="s">
        <v>266</v>
      </c>
      <c r="B50" s="80">
        <v>52213.56</v>
      </c>
      <c r="C50" s="80"/>
      <c r="D50" s="80"/>
      <c r="E50" s="80"/>
    </row>
    <row r="51" spans="1:5" x14ac:dyDescent="0.25">
      <c r="A51" s="1" t="s">
        <v>70</v>
      </c>
      <c r="B51" s="80">
        <v>55175.53</v>
      </c>
      <c r="C51" s="80"/>
      <c r="D51" s="80"/>
      <c r="E51" s="80"/>
    </row>
    <row r="52" spans="1:5" x14ac:dyDescent="0.25">
      <c r="A52" s="2" t="s">
        <v>392</v>
      </c>
      <c r="B52" s="81">
        <f>B53</f>
        <v>31436216.640000001</v>
      </c>
      <c r="C52" s="80"/>
      <c r="D52" s="80"/>
      <c r="E52" s="80"/>
    </row>
    <row r="53" spans="1:5" x14ac:dyDescent="0.25">
      <c r="A53" s="1" t="s">
        <v>269</v>
      </c>
      <c r="B53" s="80">
        <v>31436216.640000001</v>
      </c>
      <c r="C53" s="80"/>
      <c r="D53" s="80"/>
      <c r="E53" s="80"/>
    </row>
    <row r="54" spans="1:5" x14ac:dyDescent="0.25">
      <c r="A54" s="2" t="s">
        <v>267</v>
      </c>
      <c r="B54" s="80"/>
      <c r="C54" s="80"/>
      <c r="D54" s="81">
        <f>SUM(B55)</f>
        <v>1171940.94</v>
      </c>
      <c r="E54" s="80"/>
    </row>
    <row r="55" spans="1:5" x14ac:dyDescent="0.25">
      <c r="A55" s="2" t="s">
        <v>268</v>
      </c>
      <c r="B55" s="81">
        <f>SUM(B56:B65)</f>
        <v>1171940.94</v>
      </c>
      <c r="C55" s="80"/>
      <c r="D55" s="80"/>
      <c r="E55" s="80"/>
    </row>
    <row r="56" spans="1:5" x14ac:dyDescent="0.25">
      <c r="A56" s="1" t="s">
        <v>269</v>
      </c>
      <c r="B56" s="80">
        <v>758726.5</v>
      </c>
      <c r="C56" s="80"/>
      <c r="D56" s="80"/>
      <c r="E56" s="80"/>
    </row>
    <row r="57" spans="1:5" x14ac:dyDescent="0.25">
      <c r="A57" s="1" t="s">
        <v>294</v>
      </c>
      <c r="B57" s="80">
        <v>14768.34</v>
      </c>
      <c r="C57" s="80"/>
      <c r="D57" s="80"/>
      <c r="E57" s="80"/>
    </row>
    <row r="58" spans="1:5" x14ac:dyDescent="0.25">
      <c r="A58" s="1" t="s">
        <v>371</v>
      </c>
      <c r="B58" s="80">
        <v>33944.120000000003</v>
      </c>
      <c r="C58" s="80"/>
      <c r="D58" s="80"/>
      <c r="E58" s="80"/>
    </row>
    <row r="59" spans="1:5" x14ac:dyDescent="0.25">
      <c r="A59" s="1" t="s">
        <v>347</v>
      </c>
      <c r="B59" s="80">
        <v>82442.09</v>
      </c>
      <c r="C59" s="80"/>
      <c r="D59" s="80"/>
      <c r="E59" s="80"/>
    </row>
    <row r="60" spans="1:5" x14ac:dyDescent="0.25">
      <c r="A60" s="1" t="s">
        <v>348</v>
      </c>
      <c r="B60" s="80">
        <v>315355.53999999998</v>
      </c>
      <c r="C60" s="80"/>
      <c r="D60" s="80"/>
      <c r="E60" s="80"/>
    </row>
    <row r="61" spans="1:5" x14ac:dyDescent="0.25">
      <c r="A61" s="1" t="s">
        <v>338</v>
      </c>
      <c r="B61" s="80">
        <v>15683.81</v>
      </c>
      <c r="C61" s="80"/>
      <c r="D61" s="80"/>
      <c r="E61" s="80"/>
    </row>
    <row r="62" spans="1:5" x14ac:dyDescent="0.25">
      <c r="A62" s="1" t="s">
        <v>349</v>
      </c>
      <c r="B62" s="80">
        <v>2028146.34</v>
      </c>
      <c r="C62" s="80"/>
      <c r="D62" s="80"/>
      <c r="E62" s="80"/>
    </row>
    <row r="63" spans="1:5" x14ac:dyDescent="0.25">
      <c r="A63" s="1" t="s">
        <v>212</v>
      </c>
      <c r="B63" s="80">
        <v>1060597.1299999999</v>
      </c>
      <c r="C63" s="80"/>
      <c r="D63" s="80"/>
      <c r="E63" s="80"/>
    </row>
    <row r="64" spans="1:5" x14ac:dyDescent="0.25">
      <c r="A64" s="1" t="s">
        <v>214</v>
      </c>
      <c r="B64" s="80">
        <v>500</v>
      </c>
      <c r="C64" s="80"/>
      <c r="D64" s="80"/>
      <c r="E64" s="80"/>
    </row>
    <row r="65" spans="1:5" x14ac:dyDescent="0.25">
      <c r="A65" s="1" t="s">
        <v>350</v>
      </c>
      <c r="B65" s="80">
        <v>-3138222.93</v>
      </c>
      <c r="C65" s="80"/>
      <c r="D65" s="80"/>
      <c r="E65" s="80"/>
    </row>
    <row r="66" spans="1:5" x14ac:dyDescent="0.25">
      <c r="A66" s="2" t="s">
        <v>270</v>
      </c>
      <c r="B66" s="80"/>
      <c r="C66" s="80"/>
      <c r="D66" s="83">
        <f>D8+D33+D43+D54</f>
        <v>137209869.97</v>
      </c>
      <c r="E66" s="80"/>
    </row>
    <row r="67" spans="1:5" x14ac:dyDescent="0.25">
      <c r="A67" s="2"/>
      <c r="B67" s="80"/>
      <c r="C67" s="80"/>
      <c r="D67" s="83"/>
      <c r="E67" s="80"/>
    </row>
    <row r="68" spans="1:5" s="25" customFormat="1" ht="14.25" x14ac:dyDescent="0.2">
      <c r="A68" s="90" t="s">
        <v>317</v>
      </c>
      <c r="B68" s="90"/>
      <c r="C68" s="90"/>
      <c r="D68" s="90"/>
      <c r="E68" s="86"/>
    </row>
    <row r="69" spans="1:5" s="25" customFormat="1" ht="14.25" x14ac:dyDescent="0.2">
      <c r="A69" s="90" t="s">
        <v>339</v>
      </c>
      <c r="B69" s="90"/>
      <c r="C69" s="90"/>
      <c r="D69" s="90"/>
      <c r="E69" s="86"/>
    </row>
    <row r="70" spans="1:5" s="25" customFormat="1" ht="14.25" x14ac:dyDescent="0.2">
      <c r="A70" s="90" t="s">
        <v>388</v>
      </c>
      <c r="B70" s="90"/>
      <c r="C70" s="90"/>
      <c r="D70" s="90"/>
      <c r="E70" s="86"/>
    </row>
    <row r="71" spans="1:5" s="25" customFormat="1" ht="14.25" x14ac:dyDescent="0.2">
      <c r="A71" s="90" t="s">
        <v>318</v>
      </c>
      <c r="B71" s="90"/>
      <c r="C71" s="90"/>
      <c r="D71" s="90"/>
      <c r="E71" s="86"/>
    </row>
    <row r="72" spans="1:5" s="25" customFormat="1" ht="14.25" x14ac:dyDescent="0.2">
      <c r="A72" s="26" t="s">
        <v>143</v>
      </c>
      <c r="B72" s="26"/>
      <c r="C72" s="26"/>
      <c r="E72" s="86"/>
    </row>
    <row r="73" spans="1:5" s="54" customFormat="1" ht="15" customHeight="1" x14ac:dyDescent="0.25"/>
    <row r="74" spans="1:5" x14ac:dyDescent="0.25">
      <c r="A74" s="3" t="s">
        <v>296</v>
      </c>
      <c r="B74" s="84" t="s">
        <v>249</v>
      </c>
      <c r="C74" s="83"/>
      <c r="D74" s="84" t="s">
        <v>250</v>
      </c>
    </row>
    <row r="75" spans="1:5" x14ac:dyDescent="0.25">
      <c r="A75" s="2" t="s">
        <v>271</v>
      </c>
      <c r="B75" s="80"/>
      <c r="C75" s="80"/>
      <c r="D75" s="81">
        <f>B76+B79</f>
        <v>1118847.69</v>
      </c>
    </row>
    <row r="76" spans="1:5" x14ac:dyDescent="0.25">
      <c r="A76" s="2" t="s">
        <v>351</v>
      </c>
      <c r="B76" s="81">
        <f>SUM(B77:B78)</f>
        <v>987115.77</v>
      </c>
      <c r="C76" s="80"/>
      <c r="D76" s="80"/>
    </row>
    <row r="77" spans="1:5" x14ac:dyDescent="0.25">
      <c r="A77" s="1" t="s">
        <v>321</v>
      </c>
      <c r="B77" s="80">
        <v>987033.68</v>
      </c>
      <c r="C77" s="80"/>
      <c r="D77" s="80"/>
    </row>
    <row r="78" spans="1:5" x14ac:dyDescent="0.25">
      <c r="A78" s="1" t="s">
        <v>192</v>
      </c>
      <c r="B78" s="80">
        <v>82.09</v>
      </c>
      <c r="C78" s="80"/>
      <c r="D78" s="80"/>
    </row>
    <row r="79" spans="1:5" x14ac:dyDescent="0.25">
      <c r="A79" s="2" t="s">
        <v>393</v>
      </c>
      <c r="B79" s="81">
        <f>SUM(B80:B84)</f>
        <v>131731.92000000001</v>
      </c>
      <c r="C79" s="80"/>
      <c r="D79" s="80"/>
    </row>
    <row r="80" spans="1:5" x14ac:dyDescent="0.25">
      <c r="A80" s="1" t="s">
        <v>186</v>
      </c>
      <c r="B80" s="80">
        <v>86543.63</v>
      </c>
      <c r="C80" s="80"/>
      <c r="D80" s="80"/>
    </row>
    <row r="81" spans="1:4" x14ac:dyDescent="0.25">
      <c r="A81" s="1" t="s">
        <v>394</v>
      </c>
      <c r="B81" s="80">
        <v>35522.82</v>
      </c>
      <c r="C81" s="80"/>
      <c r="D81" s="80"/>
    </row>
    <row r="82" spans="1:4" x14ac:dyDescent="0.25">
      <c r="A82" s="1" t="s">
        <v>395</v>
      </c>
      <c r="B82" s="80">
        <v>196.47</v>
      </c>
      <c r="C82" s="80"/>
      <c r="D82" s="80"/>
    </row>
    <row r="83" spans="1:4" x14ac:dyDescent="0.25">
      <c r="A83" s="1" t="s">
        <v>187</v>
      </c>
      <c r="B83" s="80">
        <v>292</v>
      </c>
      <c r="C83" s="80"/>
      <c r="D83" s="80"/>
    </row>
    <row r="84" spans="1:4" x14ac:dyDescent="0.25">
      <c r="A84" s="1" t="s">
        <v>396</v>
      </c>
      <c r="B84" s="80">
        <v>9177</v>
      </c>
      <c r="C84" s="80"/>
      <c r="D84" s="80"/>
    </row>
    <row r="85" spans="1:4" x14ac:dyDescent="0.25">
      <c r="A85" s="2" t="s">
        <v>282</v>
      </c>
      <c r="B85" s="80"/>
      <c r="C85" s="80"/>
      <c r="D85" s="81">
        <f>B86+B88+B91+B93</f>
        <v>247377611.59</v>
      </c>
    </row>
    <row r="86" spans="1:4" x14ac:dyDescent="0.25">
      <c r="A86" s="2" t="s">
        <v>272</v>
      </c>
      <c r="B86" s="81">
        <f>SUM(B87:B87)</f>
        <v>114188278.08</v>
      </c>
      <c r="C86" s="80"/>
      <c r="D86" s="80"/>
    </row>
    <row r="87" spans="1:4" x14ac:dyDescent="0.25">
      <c r="A87" s="1" t="s">
        <v>352</v>
      </c>
      <c r="B87" s="80">
        <v>114188278.08</v>
      </c>
      <c r="C87" s="80"/>
      <c r="D87" s="80"/>
    </row>
    <row r="88" spans="1:4" x14ac:dyDescent="0.25">
      <c r="A88" s="2" t="s">
        <v>306</v>
      </c>
      <c r="B88" s="81">
        <f>SUM(B89:B90)</f>
        <v>78542259.399999991</v>
      </c>
      <c r="C88" s="80"/>
      <c r="D88" s="80"/>
    </row>
    <row r="89" spans="1:4" x14ac:dyDescent="0.25">
      <c r="A89" s="1" t="s">
        <v>307</v>
      </c>
      <c r="B89" s="80">
        <v>4585609.4400000004</v>
      </c>
      <c r="C89" s="80"/>
      <c r="D89" s="80"/>
    </row>
    <row r="90" spans="1:4" x14ac:dyDescent="0.25">
      <c r="A90" s="1" t="s">
        <v>353</v>
      </c>
      <c r="B90" s="80">
        <v>73956649.959999993</v>
      </c>
      <c r="C90" s="80"/>
      <c r="D90" s="80"/>
    </row>
    <row r="91" spans="1:4" x14ac:dyDescent="0.25">
      <c r="A91" s="2" t="s">
        <v>397</v>
      </c>
      <c r="B91" s="81">
        <f>B92</f>
        <v>54362274.490000002</v>
      </c>
      <c r="C91" s="80"/>
      <c r="D91" s="80"/>
    </row>
    <row r="92" spans="1:4" x14ac:dyDescent="0.25">
      <c r="A92" s="1" t="s">
        <v>398</v>
      </c>
      <c r="B92" s="80">
        <v>54362274.490000002</v>
      </c>
      <c r="C92" s="80"/>
      <c r="D92" s="80"/>
    </row>
    <row r="93" spans="1:4" x14ac:dyDescent="0.25">
      <c r="A93" s="2" t="s">
        <v>399</v>
      </c>
      <c r="B93" s="81">
        <f>SUM(B94:B95)</f>
        <v>284799.62</v>
      </c>
      <c r="C93" s="80"/>
      <c r="D93" s="80"/>
    </row>
    <row r="94" spans="1:4" x14ac:dyDescent="0.25">
      <c r="A94" s="1" t="s">
        <v>307</v>
      </c>
      <c r="B94" s="80">
        <v>282052.01</v>
      </c>
      <c r="C94" s="80"/>
      <c r="D94" s="80"/>
    </row>
    <row r="95" spans="1:4" x14ac:dyDescent="0.25">
      <c r="A95" s="1" t="s">
        <v>353</v>
      </c>
      <c r="B95" s="80">
        <v>2747.61</v>
      </c>
      <c r="C95" s="80"/>
      <c r="D95" s="80"/>
    </row>
    <row r="96" spans="1:4" x14ac:dyDescent="0.25">
      <c r="A96" s="2" t="s">
        <v>273</v>
      </c>
      <c r="B96" s="80"/>
      <c r="C96" s="80"/>
      <c r="D96" s="81">
        <f>B97+B102</f>
        <v>-80297426.340000004</v>
      </c>
    </row>
    <row r="97" spans="1:7" x14ac:dyDescent="0.25">
      <c r="A97" s="2" t="s">
        <v>274</v>
      </c>
      <c r="B97" s="81">
        <f>SUM(B98:B101)</f>
        <v>-79887596.760000005</v>
      </c>
      <c r="C97" s="80"/>
    </row>
    <row r="98" spans="1:7" x14ac:dyDescent="0.25">
      <c r="A98" s="1" t="s">
        <v>275</v>
      </c>
      <c r="B98" s="80">
        <v>21052789.75</v>
      </c>
      <c r="C98" s="80"/>
      <c r="D98" s="80"/>
    </row>
    <row r="99" spans="1:7" x14ac:dyDescent="0.25">
      <c r="A99" s="1" t="s">
        <v>276</v>
      </c>
      <c r="B99" s="80">
        <v>539415.49</v>
      </c>
      <c r="C99" s="80"/>
      <c r="D99" s="80"/>
    </row>
    <row r="100" spans="1:7" x14ac:dyDescent="0.25">
      <c r="A100" s="1" t="s">
        <v>297</v>
      </c>
      <c r="B100" s="80">
        <v>-101323573.92</v>
      </c>
      <c r="C100" s="80"/>
      <c r="D100" s="80"/>
    </row>
    <row r="101" spans="1:7" x14ac:dyDescent="0.25">
      <c r="A101" s="1" t="s">
        <v>372</v>
      </c>
      <c r="B101" s="80">
        <v>-156228.07999999999</v>
      </c>
      <c r="C101" s="80"/>
      <c r="D101" s="80"/>
    </row>
    <row r="102" spans="1:7" x14ac:dyDescent="0.25">
      <c r="A102" s="2" t="s">
        <v>283</v>
      </c>
      <c r="B102" s="81">
        <f>B103+B104</f>
        <v>-409829.58</v>
      </c>
      <c r="C102" s="80"/>
      <c r="D102" s="80"/>
    </row>
    <row r="103" spans="1:7" x14ac:dyDescent="0.25">
      <c r="A103" s="1" t="s">
        <v>298</v>
      </c>
      <c r="B103" s="80">
        <v>-409049.26</v>
      </c>
      <c r="C103" s="80"/>
      <c r="D103" s="80"/>
    </row>
    <row r="104" spans="1:7" x14ac:dyDescent="0.25">
      <c r="A104" s="1" t="s">
        <v>284</v>
      </c>
      <c r="B104" s="80">
        <v>-780.32</v>
      </c>
      <c r="C104" s="80"/>
      <c r="D104" s="80"/>
    </row>
    <row r="105" spans="1:7" x14ac:dyDescent="0.25">
      <c r="A105" s="2" t="s">
        <v>277</v>
      </c>
      <c r="B105" s="81">
        <f>D66-D75-D85-D96</f>
        <v>-30989162.969999999</v>
      </c>
      <c r="C105" s="80"/>
      <c r="D105" s="81">
        <f>B105</f>
        <v>-30989162.969999999</v>
      </c>
    </row>
    <row r="106" spans="1:7" x14ac:dyDescent="0.25">
      <c r="A106" s="2" t="s">
        <v>279</v>
      </c>
      <c r="B106" s="80"/>
      <c r="C106" s="80"/>
      <c r="D106" s="81">
        <f>D75+D85+D96+D105</f>
        <v>137209869.97</v>
      </c>
      <c r="G106" s="40"/>
    </row>
    <row r="107" spans="1:7" x14ac:dyDescent="0.25">
      <c r="B107" s="80"/>
      <c r="C107" s="80"/>
      <c r="D107" s="80"/>
    </row>
    <row r="108" spans="1:7" x14ac:dyDescent="0.25">
      <c r="B108" s="80"/>
      <c r="C108" s="80"/>
      <c r="D108" s="80"/>
    </row>
  </sheetData>
  <mergeCells count="8">
    <mergeCell ref="A68:D68"/>
    <mergeCell ref="A69:D69"/>
    <mergeCell ref="A70:D70"/>
    <mergeCell ref="A71:D71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C11" sqref="C11"/>
    </sheetView>
  </sheetViews>
  <sheetFormatPr baseColWidth="10" defaultRowHeight="15" x14ac:dyDescent="0.25"/>
  <cols>
    <col min="1" max="1" width="47.28515625" style="1" customWidth="1"/>
    <col min="2" max="2" width="7.5703125" style="1" customWidth="1"/>
    <col min="3" max="3" width="18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9" style="1" customWidth="1"/>
    <col min="9" max="9" width="18.7109375" style="1" bestFit="1" customWidth="1"/>
    <col min="10" max="10" width="1.85546875" style="1" customWidth="1"/>
    <col min="11" max="11" width="11.85546875" style="1" bestFit="1" customWidth="1"/>
    <col min="12" max="16384" width="11.42578125" style="1"/>
  </cols>
  <sheetData>
    <row r="1" spans="1:11" s="25" customFormat="1" ht="14.25" x14ac:dyDescent="0.2">
      <c r="A1" s="90" t="s">
        <v>317</v>
      </c>
      <c r="B1" s="90"/>
      <c r="C1" s="90"/>
      <c r="D1" s="90"/>
      <c r="E1" s="90"/>
      <c r="F1" s="90"/>
      <c r="G1" s="90"/>
      <c r="H1" s="90"/>
      <c r="I1" s="90"/>
      <c r="J1" s="90"/>
    </row>
    <row r="2" spans="1:11" s="25" customFormat="1" ht="14.25" x14ac:dyDescent="0.2">
      <c r="A2" s="90" t="s">
        <v>400</v>
      </c>
      <c r="B2" s="90"/>
      <c r="C2" s="90"/>
      <c r="D2" s="90"/>
      <c r="E2" s="90"/>
      <c r="F2" s="90"/>
      <c r="G2" s="90"/>
      <c r="H2" s="90"/>
      <c r="I2" s="90"/>
      <c r="J2" s="90"/>
    </row>
    <row r="3" spans="1:11" s="25" customFormat="1" ht="14.25" x14ac:dyDescent="0.2">
      <c r="A3" s="90" t="s">
        <v>401</v>
      </c>
      <c r="B3" s="90"/>
      <c r="C3" s="90"/>
      <c r="D3" s="90"/>
      <c r="E3" s="90"/>
      <c r="F3" s="90"/>
      <c r="G3" s="90"/>
      <c r="H3" s="90"/>
      <c r="I3" s="90"/>
      <c r="J3" s="90"/>
    </row>
    <row r="4" spans="1:11" s="25" customFormat="1" ht="14.25" x14ac:dyDescent="0.2">
      <c r="A4" s="90" t="s">
        <v>318</v>
      </c>
      <c r="B4" s="90"/>
      <c r="C4" s="90"/>
      <c r="D4" s="90"/>
      <c r="E4" s="90"/>
      <c r="F4" s="90"/>
      <c r="G4" s="90"/>
      <c r="H4" s="90"/>
      <c r="I4" s="90"/>
      <c r="J4" s="90"/>
    </row>
    <row r="5" spans="1:11" s="25" customFormat="1" ht="14.25" x14ac:dyDescent="0.2">
      <c r="A5" s="26" t="s">
        <v>143</v>
      </c>
      <c r="B5" s="26"/>
    </row>
    <row r="7" spans="1:11" x14ac:dyDescent="0.25">
      <c r="A7" s="3" t="s">
        <v>195</v>
      </c>
      <c r="B7" s="2"/>
      <c r="C7" s="3" t="s">
        <v>170</v>
      </c>
      <c r="D7" s="2"/>
      <c r="E7" s="3" t="s">
        <v>171</v>
      </c>
      <c r="F7" s="2"/>
      <c r="G7" s="3" t="s">
        <v>247</v>
      </c>
      <c r="H7" s="2"/>
      <c r="I7" s="3" t="s">
        <v>170</v>
      </c>
      <c r="J7" s="2"/>
      <c r="K7" s="3" t="s">
        <v>171</v>
      </c>
    </row>
    <row r="8" spans="1:11" x14ac:dyDescent="0.25">
      <c r="A8" s="2" t="s">
        <v>196</v>
      </c>
      <c r="C8" s="81">
        <f>SUM(C9:C15)</f>
        <v>51249458.409999996</v>
      </c>
      <c r="E8" s="87">
        <v>0</v>
      </c>
      <c r="G8" s="2" t="s">
        <v>215</v>
      </c>
      <c r="I8" s="81">
        <f>SUM(I9:I11)</f>
        <v>44194051.289999999</v>
      </c>
      <c r="K8" s="88">
        <v>0</v>
      </c>
    </row>
    <row r="9" spans="1:11" x14ac:dyDescent="0.25">
      <c r="A9" s="1" t="s">
        <v>197</v>
      </c>
      <c r="C9" s="80">
        <v>674411.74</v>
      </c>
      <c r="E9" s="87">
        <v>0</v>
      </c>
      <c r="G9" s="1" t="s">
        <v>216</v>
      </c>
      <c r="I9" s="80">
        <v>14067235.699999999</v>
      </c>
      <c r="K9" s="87">
        <v>0</v>
      </c>
    </row>
    <row r="10" spans="1:11" x14ac:dyDescent="0.25">
      <c r="A10" s="1" t="s">
        <v>198</v>
      </c>
      <c r="C10" s="80">
        <v>39722489.039999999</v>
      </c>
      <c r="E10" s="87">
        <v>0</v>
      </c>
      <c r="G10" s="1" t="s">
        <v>217</v>
      </c>
      <c r="I10" s="80">
        <v>30100642.690000001</v>
      </c>
      <c r="K10" s="87">
        <v>0</v>
      </c>
    </row>
    <row r="11" spans="1:11" x14ac:dyDescent="0.25">
      <c r="A11" s="1" t="s">
        <v>199</v>
      </c>
      <c r="C11" s="80">
        <v>2665069.5099999998</v>
      </c>
      <c r="E11" s="87">
        <v>0</v>
      </c>
      <c r="G11" s="1" t="s">
        <v>293</v>
      </c>
      <c r="I11" s="80">
        <v>26172.9</v>
      </c>
      <c r="K11" s="87">
        <v>0</v>
      </c>
    </row>
    <row r="12" spans="1:11" x14ac:dyDescent="0.25">
      <c r="A12" s="1" t="s">
        <v>200</v>
      </c>
      <c r="C12" s="80">
        <v>2730883.58</v>
      </c>
      <c r="E12" s="87">
        <v>0</v>
      </c>
      <c r="G12" s="2" t="s">
        <v>218</v>
      </c>
      <c r="I12" s="81">
        <f>SUM(I13:I15)</f>
        <v>39281948.460000001</v>
      </c>
      <c r="K12" s="88">
        <v>0</v>
      </c>
    </row>
    <row r="13" spans="1:11" x14ac:dyDescent="0.25">
      <c r="A13" s="1" t="s">
        <v>201</v>
      </c>
      <c r="C13" s="80">
        <v>2126230.83</v>
      </c>
      <c r="E13" s="87">
        <v>0</v>
      </c>
      <c r="G13" s="1" t="s">
        <v>300</v>
      </c>
      <c r="I13" s="80">
        <v>0</v>
      </c>
      <c r="K13" s="88"/>
    </row>
    <row r="14" spans="1:11" x14ac:dyDescent="0.25">
      <c r="A14" s="1" t="s">
        <v>35</v>
      </c>
      <c r="C14" s="80">
        <v>2549788.2400000002</v>
      </c>
      <c r="E14" s="87">
        <v>0</v>
      </c>
      <c r="G14" s="1" t="s">
        <v>219</v>
      </c>
      <c r="I14" s="80">
        <v>35276108.859999999</v>
      </c>
      <c r="K14" s="87">
        <v>0</v>
      </c>
    </row>
    <row r="15" spans="1:11" x14ac:dyDescent="0.25">
      <c r="A15" s="1" t="s">
        <v>202</v>
      </c>
      <c r="C15" s="80">
        <v>780585.47</v>
      </c>
      <c r="E15" s="87">
        <v>0</v>
      </c>
      <c r="G15" s="1" t="s">
        <v>220</v>
      </c>
      <c r="I15" s="80">
        <v>4005839.6</v>
      </c>
      <c r="K15" s="87">
        <v>0</v>
      </c>
    </row>
    <row r="16" spans="1:11" x14ac:dyDescent="0.25">
      <c r="A16" s="2" t="s">
        <v>203</v>
      </c>
      <c r="B16" s="2"/>
      <c r="C16" s="81">
        <f>SUM(C17:C31)</f>
        <v>10895734.049999999</v>
      </c>
      <c r="D16" s="2"/>
      <c r="E16" s="88">
        <v>0</v>
      </c>
      <c r="G16" s="2" t="s">
        <v>221</v>
      </c>
      <c r="I16" s="81">
        <f>SUM(I17:I18)</f>
        <v>132689795.94</v>
      </c>
      <c r="K16" s="87">
        <v>0</v>
      </c>
    </row>
    <row r="17" spans="1:11" x14ac:dyDescent="0.25">
      <c r="A17" s="1" t="s">
        <v>204</v>
      </c>
      <c r="C17" s="80">
        <v>354280.44</v>
      </c>
      <c r="E17" s="87">
        <v>0</v>
      </c>
      <c r="G17" s="1" t="s">
        <v>301</v>
      </c>
      <c r="I17" s="80">
        <v>0</v>
      </c>
      <c r="K17" s="87">
        <v>0</v>
      </c>
    </row>
    <row r="18" spans="1:11" x14ac:dyDescent="0.25">
      <c r="A18" s="1" t="s">
        <v>47</v>
      </c>
      <c r="C18" s="80">
        <v>80249.31</v>
      </c>
      <c r="E18" s="87">
        <v>0</v>
      </c>
      <c r="G18" s="1" t="s">
        <v>222</v>
      </c>
      <c r="I18" s="80">
        <v>132689795.94</v>
      </c>
      <c r="K18" s="87">
        <v>0</v>
      </c>
    </row>
    <row r="19" spans="1:11" x14ac:dyDescent="0.25">
      <c r="A19" s="1" t="s">
        <v>205</v>
      </c>
      <c r="C19" s="80">
        <v>165479.66</v>
      </c>
      <c r="E19" s="87">
        <v>0</v>
      </c>
      <c r="G19" s="2" t="s">
        <v>223</v>
      </c>
      <c r="I19" s="81">
        <f>SUM(I20:I25)</f>
        <v>7452248.6799999997</v>
      </c>
      <c r="K19" s="88">
        <v>0</v>
      </c>
    </row>
    <row r="20" spans="1:11" x14ac:dyDescent="0.25">
      <c r="A20" s="1" t="s">
        <v>51</v>
      </c>
      <c r="C20" s="80">
        <v>94402.16</v>
      </c>
      <c r="E20" s="87">
        <v>0</v>
      </c>
      <c r="G20" s="1" t="s">
        <v>363</v>
      </c>
      <c r="I20" s="80">
        <v>223858.34</v>
      </c>
      <c r="K20" s="87">
        <v>0</v>
      </c>
    </row>
    <row r="21" spans="1:11" x14ac:dyDescent="0.25">
      <c r="A21" s="1" t="s">
        <v>346</v>
      </c>
      <c r="C21" s="80">
        <v>483433.62</v>
      </c>
      <c r="E21" s="87">
        <v>0</v>
      </c>
      <c r="G21" s="1" t="s">
        <v>224</v>
      </c>
      <c r="I21" s="80">
        <v>405402.4</v>
      </c>
      <c r="K21" s="87">
        <v>0</v>
      </c>
    </row>
    <row r="22" spans="1:11" x14ac:dyDescent="0.25">
      <c r="A22" s="1" t="s">
        <v>206</v>
      </c>
      <c r="C22" s="80">
        <v>102897.57</v>
      </c>
      <c r="E22" s="87">
        <v>0</v>
      </c>
      <c r="G22" s="1" t="s">
        <v>364</v>
      </c>
      <c r="I22" s="80">
        <v>6766850.4299999997</v>
      </c>
      <c r="K22" s="87">
        <v>0</v>
      </c>
    </row>
    <row r="23" spans="1:11" x14ac:dyDescent="0.25">
      <c r="A23" s="1" t="s">
        <v>248</v>
      </c>
      <c r="C23" s="80">
        <v>109656.27</v>
      </c>
      <c r="E23" s="87">
        <v>0</v>
      </c>
      <c r="G23" s="1" t="s">
        <v>225</v>
      </c>
      <c r="I23" s="80">
        <v>4647.41</v>
      </c>
      <c r="K23" s="87">
        <v>0</v>
      </c>
    </row>
    <row r="24" spans="1:11" x14ac:dyDescent="0.25">
      <c r="A24" s="1" t="s">
        <v>290</v>
      </c>
      <c r="C24" s="80">
        <v>1032782.66</v>
      </c>
      <c r="E24" s="87">
        <v>0</v>
      </c>
      <c r="G24" s="1" t="s">
        <v>226</v>
      </c>
      <c r="I24" s="80">
        <v>33073.050000000003</v>
      </c>
      <c r="K24" s="87">
        <v>0</v>
      </c>
    </row>
    <row r="25" spans="1:11" x14ac:dyDescent="0.25">
      <c r="A25" s="1" t="s">
        <v>72</v>
      </c>
      <c r="C25" s="80">
        <v>63110.37</v>
      </c>
      <c r="E25" s="87">
        <v>0</v>
      </c>
      <c r="G25" s="1" t="s">
        <v>227</v>
      </c>
      <c r="I25" s="80">
        <v>18417.05</v>
      </c>
      <c r="K25" s="87">
        <v>0</v>
      </c>
    </row>
    <row r="26" spans="1:11" x14ac:dyDescent="0.25">
      <c r="A26" s="1" t="s">
        <v>365</v>
      </c>
      <c r="C26" s="80">
        <v>190814.54</v>
      </c>
      <c r="E26" s="87">
        <v>0</v>
      </c>
      <c r="G26" s="2" t="s">
        <v>228</v>
      </c>
      <c r="I26" s="81">
        <f>SUM(I27:I30)</f>
        <v>129914505.00999999</v>
      </c>
      <c r="K26" s="88">
        <v>0</v>
      </c>
    </row>
    <row r="27" spans="1:11" x14ac:dyDescent="0.25">
      <c r="A27" s="1" t="s">
        <v>207</v>
      </c>
      <c r="C27" s="80">
        <v>505029.25</v>
      </c>
      <c r="E27" s="87">
        <v>0</v>
      </c>
      <c r="G27" s="1" t="s">
        <v>229</v>
      </c>
      <c r="I27" s="80">
        <v>38455.9</v>
      </c>
      <c r="K27" s="87">
        <v>0</v>
      </c>
    </row>
    <row r="28" spans="1:11" x14ac:dyDescent="0.25">
      <c r="A28" s="1" t="s">
        <v>208</v>
      </c>
      <c r="C28" s="80">
        <v>4836868.75</v>
      </c>
      <c r="E28" s="87">
        <v>0</v>
      </c>
      <c r="G28" s="1" t="s">
        <v>230</v>
      </c>
      <c r="I28" s="80">
        <v>2925159.51</v>
      </c>
      <c r="K28" s="87">
        <v>0</v>
      </c>
    </row>
    <row r="29" spans="1:11" x14ac:dyDescent="0.25">
      <c r="A29" s="1" t="s">
        <v>209</v>
      </c>
      <c r="C29" s="80">
        <v>180044.3</v>
      </c>
      <c r="E29" s="87">
        <v>0</v>
      </c>
      <c r="G29" s="1" t="s">
        <v>366</v>
      </c>
      <c r="I29" s="80">
        <v>30736139.640000001</v>
      </c>
      <c r="K29" s="87">
        <v>0</v>
      </c>
    </row>
    <row r="30" spans="1:11" x14ac:dyDescent="0.25">
      <c r="A30" s="1" t="s">
        <v>98</v>
      </c>
      <c r="C30" s="80">
        <v>877611</v>
      </c>
      <c r="E30" s="87">
        <v>0</v>
      </c>
      <c r="G30" s="1" t="s">
        <v>231</v>
      </c>
      <c r="I30" s="80">
        <v>96214749.959999993</v>
      </c>
      <c r="K30" s="87">
        <v>0</v>
      </c>
    </row>
    <row r="31" spans="1:11" x14ac:dyDescent="0.25">
      <c r="A31" s="1" t="s">
        <v>367</v>
      </c>
      <c r="C31" s="80">
        <v>1819074.15</v>
      </c>
      <c r="E31" s="88">
        <v>0</v>
      </c>
      <c r="I31" s="80"/>
      <c r="K31" s="87">
        <v>0</v>
      </c>
    </row>
    <row r="32" spans="1:11" x14ac:dyDescent="0.25">
      <c r="A32" s="2" t="s">
        <v>210</v>
      </c>
      <c r="C32" s="81">
        <f>SUM(C33:C45)</f>
        <v>470047.11000000004</v>
      </c>
      <c r="E32" s="87">
        <v>0</v>
      </c>
      <c r="G32" s="89" t="s">
        <v>232</v>
      </c>
      <c r="I32" s="81">
        <f>I26+I19+I16+I12+I8</f>
        <v>353532549.38</v>
      </c>
      <c r="K32" s="87">
        <v>0</v>
      </c>
    </row>
    <row r="33" spans="1:11" x14ac:dyDescent="0.25">
      <c r="A33" s="1" t="s">
        <v>354</v>
      </c>
      <c r="C33" s="80">
        <v>23285.18</v>
      </c>
      <c r="E33" s="87">
        <v>0</v>
      </c>
      <c r="G33" s="89" t="s">
        <v>233</v>
      </c>
      <c r="I33" s="81">
        <f>C71-I32</f>
        <v>30989162.970000029</v>
      </c>
      <c r="K33" s="87">
        <v>0</v>
      </c>
    </row>
    <row r="34" spans="1:11" x14ac:dyDescent="0.25">
      <c r="A34" s="1" t="s">
        <v>338</v>
      </c>
      <c r="C34" s="80">
        <v>860.81</v>
      </c>
      <c r="E34" s="87">
        <v>0</v>
      </c>
      <c r="G34" s="89" t="s">
        <v>355</v>
      </c>
      <c r="I34" s="81">
        <f>I32+I33</f>
        <v>384521712.35000002</v>
      </c>
      <c r="K34" s="88">
        <v>0</v>
      </c>
    </row>
    <row r="35" spans="1:11" x14ac:dyDescent="0.25">
      <c r="A35" s="1" t="s">
        <v>211</v>
      </c>
      <c r="C35" s="80">
        <v>5600.98</v>
      </c>
      <c r="E35" s="87">
        <v>0</v>
      </c>
    </row>
    <row r="36" spans="1:11" x14ac:dyDescent="0.25">
      <c r="A36" s="1" t="s">
        <v>212</v>
      </c>
      <c r="C36" s="80">
        <v>137317.51999999999</v>
      </c>
      <c r="E36" s="87">
        <v>0</v>
      </c>
    </row>
    <row r="37" spans="1:11" x14ac:dyDescent="0.25">
      <c r="A37" s="1" t="s">
        <v>213</v>
      </c>
      <c r="C37" s="80">
        <v>1711.26</v>
      </c>
      <c r="E37" s="87">
        <v>0</v>
      </c>
    </row>
    <row r="38" spans="1:11" x14ac:dyDescent="0.25">
      <c r="A38" s="1" t="s">
        <v>214</v>
      </c>
      <c r="C38" s="80">
        <v>215714.29</v>
      </c>
      <c r="E38" s="87">
        <v>0</v>
      </c>
    </row>
    <row r="39" spans="1:11" x14ac:dyDescent="0.25">
      <c r="A39" s="1" t="s">
        <v>357</v>
      </c>
      <c r="C39" s="80">
        <v>85557.07</v>
      </c>
      <c r="E39" s="87">
        <v>0</v>
      </c>
    </row>
    <row r="41" spans="1:11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1" x14ac:dyDescent="0.25">
      <c r="A42" s="91" t="s">
        <v>356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1" x14ac:dyDescent="0.25">
      <c r="A43" s="91" t="s">
        <v>401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1" x14ac:dyDescent="0.25">
      <c r="A44" s="91" t="s">
        <v>318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1" x14ac:dyDescent="0.25">
      <c r="A45" s="2" t="s">
        <v>143</v>
      </c>
      <c r="B45" s="2"/>
    </row>
    <row r="46" spans="1:11" x14ac:dyDescent="0.25">
      <c r="A46" s="2" t="s">
        <v>106</v>
      </c>
      <c r="C46" s="81">
        <f>SUM(C47:C51)</f>
        <v>125566573.43000001</v>
      </c>
      <c r="E46" s="87">
        <v>0</v>
      </c>
    </row>
    <row r="47" spans="1:11" x14ac:dyDescent="0.25">
      <c r="A47" s="1" t="s">
        <v>291</v>
      </c>
      <c r="C47" s="80">
        <v>79728.429999999993</v>
      </c>
      <c r="E47" s="87">
        <v>0</v>
      </c>
    </row>
    <row r="48" spans="1:11" x14ac:dyDescent="0.25">
      <c r="A48" s="1" t="s">
        <v>108</v>
      </c>
      <c r="C48" s="80">
        <v>115306.34</v>
      </c>
      <c r="E48" s="87">
        <v>0</v>
      </c>
    </row>
    <row r="49" spans="1:5" x14ac:dyDescent="0.25">
      <c r="A49" s="1" t="s">
        <v>358</v>
      </c>
      <c r="C49" s="80">
        <v>39492238.689999998</v>
      </c>
      <c r="E49" s="87">
        <v>0</v>
      </c>
    </row>
    <row r="50" spans="1:5" x14ac:dyDescent="0.25">
      <c r="A50" s="1" t="s">
        <v>234</v>
      </c>
      <c r="C50" s="80">
        <v>77154647.030000001</v>
      </c>
      <c r="E50" s="87">
        <v>0</v>
      </c>
    </row>
    <row r="51" spans="1:5" x14ac:dyDescent="0.25">
      <c r="A51" s="1" t="s">
        <v>235</v>
      </c>
      <c r="C51" s="80">
        <v>8724652.9399999995</v>
      </c>
      <c r="E51" s="87">
        <v>0</v>
      </c>
    </row>
    <row r="52" spans="1:5" x14ac:dyDescent="0.25">
      <c r="A52" s="2" t="s">
        <v>236</v>
      </c>
      <c r="C52" s="81">
        <f>SUM(C53:C57)</f>
        <v>47450362.57</v>
      </c>
      <c r="E52" s="87">
        <v>0</v>
      </c>
    </row>
    <row r="53" spans="1:5" x14ac:dyDescent="0.25">
      <c r="A53" s="1" t="s">
        <v>237</v>
      </c>
      <c r="C53" s="80">
        <v>211621</v>
      </c>
      <c r="E53" s="87">
        <v>0</v>
      </c>
    </row>
    <row r="54" spans="1:5" x14ac:dyDescent="0.25">
      <c r="A54" s="1" t="s">
        <v>238</v>
      </c>
      <c r="C54" s="80">
        <v>17280350.73</v>
      </c>
      <c r="E54" s="87">
        <v>0</v>
      </c>
    </row>
    <row r="55" spans="1:5" x14ac:dyDescent="0.25">
      <c r="A55" s="1" t="s">
        <v>123</v>
      </c>
      <c r="C55" s="80">
        <v>208084.15</v>
      </c>
      <c r="E55" s="87">
        <v>0</v>
      </c>
    </row>
    <row r="56" spans="1:5" x14ac:dyDescent="0.25">
      <c r="A56" s="1" t="s">
        <v>239</v>
      </c>
      <c r="C56" s="80">
        <v>25717924.960000001</v>
      </c>
      <c r="E56" s="87">
        <v>0</v>
      </c>
    </row>
    <row r="57" spans="1:5" x14ac:dyDescent="0.25">
      <c r="A57" s="1" t="s">
        <v>220</v>
      </c>
      <c r="C57" s="80">
        <v>4032381.73</v>
      </c>
      <c r="E57" s="87">
        <v>0</v>
      </c>
    </row>
    <row r="58" spans="1:5" x14ac:dyDescent="0.25">
      <c r="A58" s="2" t="s">
        <v>240</v>
      </c>
      <c r="C58" s="81">
        <f>SUM(C59:C65)</f>
        <v>63552706.359999992</v>
      </c>
      <c r="E58" s="87">
        <v>0</v>
      </c>
    </row>
    <row r="59" spans="1:5" x14ac:dyDescent="0.25">
      <c r="A59" s="1" t="s">
        <v>299</v>
      </c>
      <c r="C59" s="80">
        <v>25.65</v>
      </c>
      <c r="E59" s="87">
        <v>0</v>
      </c>
    </row>
    <row r="60" spans="1:5" x14ac:dyDescent="0.25">
      <c r="A60" s="1" t="s">
        <v>359</v>
      </c>
      <c r="C60" s="80">
        <v>5854707.3099999996</v>
      </c>
      <c r="E60" s="87">
        <v>0</v>
      </c>
    </row>
    <row r="61" spans="1:5" x14ac:dyDescent="0.25">
      <c r="A61" s="1" t="s">
        <v>292</v>
      </c>
      <c r="C61" s="80">
        <v>1416.71</v>
      </c>
      <c r="E61" s="87">
        <v>0</v>
      </c>
    </row>
    <row r="62" spans="1:5" x14ac:dyDescent="0.25">
      <c r="A62" s="1" t="s">
        <v>360</v>
      </c>
      <c r="C62" s="80">
        <v>29302.12</v>
      </c>
      <c r="E62" s="87">
        <v>0</v>
      </c>
    </row>
    <row r="63" spans="1:5" x14ac:dyDescent="0.25">
      <c r="A63" s="1" t="s">
        <v>241</v>
      </c>
      <c r="C63" s="80">
        <v>55924460.759999998</v>
      </c>
      <c r="E63" s="87">
        <v>0</v>
      </c>
    </row>
    <row r="64" spans="1:5" x14ac:dyDescent="0.25">
      <c r="A64" s="1" t="s">
        <v>361</v>
      </c>
      <c r="C64" s="80">
        <v>1740801.16</v>
      </c>
      <c r="E64" s="87">
        <v>0</v>
      </c>
    </row>
    <row r="65" spans="1:5" x14ac:dyDescent="0.25">
      <c r="A65" s="1" t="s">
        <v>242</v>
      </c>
      <c r="C65" s="80">
        <v>1992.65</v>
      </c>
      <c r="E65" s="87">
        <v>0</v>
      </c>
    </row>
    <row r="66" spans="1:5" x14ac:dyDescent="0.25">
      <c r="A66" s="2" t="s">
        <v>243</v>
      </c>
      <c r="C66" s="81">
        <f>SUM(C67:C70)</f>
        <v>85336830.420000002</v>
      </c>
      <c r="E66" s="87">
        <v>0</v>
      </c>
    </row>
    <row r="67" spans="1:5" x14ac:dyDescent="0.25">
      <c r="A67" s="1" t="s">
        <v>244</v>
      </c>
      <c r="C67" s="80">
        <v>757579.16</v>
      </c>
      <c r="E67" s="87">
        <v>0</v>
      </c>
    </row>
    <row r="68" spans="1:5" x14ac:dyDescent="0.25">
      <c r="A68" s="1" t="s">
        <v>245</v>
      </c>
      <c r="C68" s="80">
        <v>21716.25</v>
      </c>
      <c r="E68" s="87">
        <v>0</v>
      </c>
    </row>
    <row r="69" spans="1:5" x14ac:dyDescent="0.25">
      <c r="A69" s="1" t="s">
        <v>362</v>
      </c>
      <c r="C69" s="80">
        <v>15613.62</v>
      </c>
      <c r="E69" s="87">
        <v>0</v>
      </c>
    </row>
    <row r="70" spans="1:5" x14ac:dyDescent="0.25">
      <c r="A70" s="1" t="s">
        <v>231</v>
      </c>
      <c r="C70" s="80">
        <v>84541921.390000001</v>
      </c>
      <c r="E70" s="87">
        <v>0</v>
      </c>
    </row>
    <row r="71" spans="1:5" x14ac:dyDescent="0.25">
      <c r="A71" s="89" t="s">
        <v>246</v>
      </c>
      <c r="C71" s="81">
        <f>C66+C58+C52+C46+C32+C16+C8</f>
        <v>384521712.35000002</v>
      </c>
      <c r="E71" s="8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Financiero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2022-02-15T14:40:14Z</dcterms:modified>
</cp:coreProperties>
</file>