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EÑO\DIGITACION DE ESTADOS FINANCIEROS\"/>
    </mc:Choice>
  </mc:AlternateContent>
  <bookViews>
    <workbookView xWindow="0" yWindow="0" windowWidth="20490" windowHeight="7755" tabRatio="1000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H21" i="6" l="1"/>
  <c r="H9" i="6"/>
  <c r="C17" i="6"/>
  <c r="C9" i="6"/>
  <c r="E30" i="3"/>
  <c r="D30" i="3"/>
  <c r="B38" i="7"/>
  <c r="B34" i="7"/>
  <c r="B32" i="7"/>
  <c r="E109" i="2" l="1"/>
  <c r="B23" i="7" l="1"/>
  <c r="D14" i="2"/>
  <c r="B74" i="7" l="1"/>
  <c r="B43" i="7"/>
  <c r="D42" i="7" s="1"/>
  <c r="E111" i="2" l="1"/>
  <c r="C11" i="4" l="1"/>
  <c r="H18" i="6"/>
  <c r="C104" i="2" l="1"/>
  <c r="E112" i="2"/>
  <c r="D114" i="2" l="1"/>
  <c r="C114" i="2"/>
  <c r="E115" i="2"/>
  <c r="E114" i="2"/>
  <c r="D94" i="2"/>
  <c r="C94" i="2"/>
  <c r="E96" i="2"/>
  <c r="D75" i="2" l="1"/>
  <c r="C75" i="2"/>
  <c r="E78" i="2"/>
  <c r="D28" i="2"/>
  <c r="C28" i="2"/>
  <c r="E29" i="2"/>
  <c r="B27" i="7" l="1"/>
  <c r="D35" i="3" l="1"/>
  <c r="D34" i="3"/>
  <c r="C34" i="3"/>
  <c r="E36" i="3"/>
  <c r="E35" i="3"/>
  <c r="C35" i="3"/>
  <c r="E31" i="3"/>
  <c r="C30" i="3"/>
  <c r="C29" i="3" s="1"/>
  <c r="D19" i="3"/>
  <c r="C19" i="3"/>
  <c r="E20" i="3"/>
  <c r="E18" i="3"/>
  <c r="D17" i="3"/>
  <c r="C17" i="3"/>
  <c r="E17" i="3" s="1"/>
  <c r="D12" i="3"/>
  <c r="C12" i="3"/>
  <c r="E125" i="2"/>
  <c r="D124" i="2"/>
  <c r="C124" i="2"/>
  <c r="E120" i="2"/>
  <c r="D119" i="2"/>
  <c r="D118" i="2" s="1"/>
  <c r="C119" i="2"/>
  <c r="E119" i="2" s="1"/>
  <c r="E107" i="2"/>
  <c r="E95" i="2"/>
  <c r="E67" i="2"/>
  <c r="C118" i="2" l="1"/>
  <c r="E124" i="2"/>
  <c r="E34" i="3"/>
  <c r="C14" i="4"/>
  <c r="D80" i="2" l="1"/>
  <c r="C80" i="2"/>
  <c r="E81" i="2"/>
  <c r="E80" i="2" l="1"/>
  <c r="C8" i="5"/>
  <c r="B21" i="7" l="1"/>
  <c r="B12" i="7"/>
  <c r="B9" i="7" l="1"/>
  <c r="D8" i="7" s="1"/>
  <c r="B77" i="7"/>
  <c r="C46" i="5"/>
  <c r="D122" i="2"/>
  <c r="D121" i="2" s="1"/>
  <c r="C122" i="2"/>
  <c r="E123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26" i="5"/>
  <c r="I16" i="5"/>
  <c r="I12" i="5"/>
  <c r="C58" i="5"/>
  <c r="C32" i="5"/>
  <c r="B91" i="7"/>
  <c r="B84" i="7"/>
  <c r="B95" i="7"/>
  <c r="D73" i="7" l="1"/>
  <c r="E118" i="2"/>
  <c r="C121" i="2"/>
  <c r="E121" i="2" s="1"/>
  <c r="E122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9" i="3"/>
  <c r="C8" i="3" s="1"/>
  <c r="I19" i="5"/>
  <c r="I8" i="5"/>
  <c r="C66" i="5"/>
  <c r="C52" i="5"/>
  <c r="C16" i="5"/>
  <c r="C37" i="3" l="1"/>
  <c r="D37" i="3"/>
  <c r="E29" i="3"/>
  <c r="I32" i="5"/>
  <c r="D116" i="2"/>
  <c r="D104" i="2"/>
  <c r="D100" i="2"/>
  <c r="D98" i="2"/>
  <c r="D84" i="2"/>
  <c r="D82" i="2"/>
  <c r="D72" i="2"/>
  <c r="D61" i="2"/>
  <c r="D57" i="2"/>
  <c r="D32" i="2"/>
  <c r="D24" i="2"/>
  <c r="D20" i="2"/>
  <c r="D18" i="2"/>
  <c r="D9" i="2"/>
  <c r="C116" i="2"/>
  <c r="C103" i="2" s="1"/>
  <c r="C100" i="2"/>
  <c r="C98" i="2"/>
  <c r="C84" i="2"/>
  <c r="C82" i="2"/>
  <c r="C72" i="2"/>
  <c r="C61" i="2"/>
  <c r="C57" i="2"/>
  <c r="C32" i="2"/>
  <c r="C24" i="2"/>
  <c r="C20" i="2"/>
  <c r="C18" i="2"/>
  <c r="C14" i="2"/>
  <c r="C9" i="2"/>
  <c r="D79" i="2" l="1"/>
  <c r="D103" i="2"/>
  <c r="C31" i="2"/>
  <c r="C8" i="2"/>
  <c r="C97" i="2"/>
  <c r="D97" i="2"/>
  <c r="D31" i="2"/>
  <c r="D8" i="2"/>
  <c r="B87" i="7" l="1"/>
  <c r="D83" i="7" s="1"/>
  <c r="B54" i="7"/>
  <c r="E110" i="2" l="1"/>
  <c r="E42" i="2" l="1"/>
  <c r="E41" i="2" l="1"/>
  <c r="D90" i="7" l="1"/>
  <c r="C9" i="4"/>
  <c r="C16" i="4"/>
  <c r="C19" i="4" l="1"/>
  <c r="E108" i="2"/>
  <c r="D53" i="7" l="1"/>
  <c r="D64" i="7" s="1"/>
  <c r="C71" i="5" l="1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7" i="2"/>
  <c r="E116" i="2"/>
  <c r="E113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I33" i="5"/>
  <c r="I34" i="5" s="1"/>
  <c r="C38" i="3"/>
  <c r="C39" i="3" s="1"/>
  <c r="B98" i="7" l="1"/>
  <c r="D98" i="7" s="1"/>
  <c r="D99" i="7" s="1"/>
  <c r="C29" i="6"/>
  <c r="H26" i="6" s="1"/>
  <c r="H29" i="6" s="1"/>
  <c r="C79" i="2"/>
  <c r="C128" i="2" s="1"/>
  <c r="C129" i="2" s="1"/>
  <c r="C130" i="2" s="1"/>
  <c r="E94" i="2"/>
  <c r="E79" i="2" l="1"/>
  <c r="E128" i="2" s="1"/>
  <c r="E129" i="2" s="1"/>
  <c r="E130" i="2" s="1"/>
  <c r="D128" i="2"/>
  <c r="D129" i="2" s="1"/>
  <c r="D130" i="2" s="1"/>
</calcChain>
</file>

<file path=xl/sharedStrings.xml><?xml version="1.0" encoding="utf-8"?>
<sst xmlns="http://schemas.openxmlformats.org/spreadsheetml/2006/main" count="517" uniqueCount="422">
  <si>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</si>
  <si>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</si>
  <si>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</si>
  <si>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</si>
  <si>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</si>
  <si>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</si>
  <si>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</si>
  <si>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</si>
  <si>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</si>
  <si>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</si>
  <si>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</si>
  <si>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</si>
  <si>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</si>
  <si>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</si>
  <si>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</si>
  <si>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</si>
  <si>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</si>
  <si>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</si>
  <si>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</si>
  <si>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</si>
  <si>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</si>
  <si>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</si>
  <si>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</si>
  <si>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</si>
  <si>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</si>
  <si>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</si>
  <si>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</si>
  <si>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</si>
  <si>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</si>
  <si>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</si>
  <si>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</si>
  <si>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</si>
  <si>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</si>
  <si>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</si>
  <si>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</si>
  <si>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</si>
  <si>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</si>
  <si>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</si>
  <si>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</si>
  <si>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</si>
  <si>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</si>
  <si>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</si>
  <si>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</si>
  <si>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</si>
  <si>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</si>
  <si>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</si>
  <si>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</si>
  <si>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</si>
  <si>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</si>
  <si>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</si>
  <si>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</si>
  <si>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</si>
  <si>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</si>
  <si>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</si>
  <si>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</si>
  <si>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</si>
  <si>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</si>
  <si>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</si>
  <si>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</si>
  <si>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</si>
  <si>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</si>
  <si>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</si>
  <si>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</si>
  <si>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</si>
  <si>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</si>
  <si>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</si>
  <si>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</si>
  <si>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</si>
  <si>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</si>
  <si>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</si>
  <si>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</si>
  <si>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</si>
  <si>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</si>
  <si>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</si>
  <si>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</si>
  <si>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</si>
  <si>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</si>
  <si>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</si>
  <si>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</si>
  <si>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</si>
  <si>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</si>
  <si>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</si>
  <si>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</si>
  <si>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</si>
  <si>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</si>
  <si>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</si>
  <si>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</si>
  <si>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</si>
  <si>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</si>
  <si>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</si>
  <si>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</si>
  <si>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</si>
  <si>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</si>
  <si>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</si>
  <si>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</si>
  <si>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</si>
  <si>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</si>
  <si>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</si>
  <si>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</si>
  <si>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</si>
  <si>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</si>
  <si>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</si>
  <si>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</si>
  <si>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</si>
  <si>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</si>
  <si>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</si>
  <si>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</si>
  <si>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</si>
  <si>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</si>
  <si>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</si>
  <si>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</si>
  <si>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</si>
  <si>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</si>
  <si>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</si>
  <si>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</si>
  <si>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</si>
  <si>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</si>
  <si>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</si>
  <si>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</si>
  <si>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</si>
  <si>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</si>
  <si>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</si>
  <si>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</si>
  <si>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</si>
  <si>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</si>
  <si>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</si>
  <si>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</si>
  <si>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</si>
  <si>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</si>
  <si>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</si>
  <si>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</si>
  <si>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</si>
  <si>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</si>
  <si>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</si>
  <si>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</si>
  <si>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</si>
  <si>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</si>
  <si>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</si>
  <si>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</si>
  <si>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</si>
  <si>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</si>
  <si>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</si>
  <si>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</si>
  <si>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</si>
  <si>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</si>
  <si>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</si>
  <si>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</si>
  <si>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</si>
  <si>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</si>
  <si>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</si>
  <si>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</si>
  <si>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</si>
  <si>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</si>
  <si>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</si>
  <si>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</si>
  <si>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</si>
  <si>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</si>
  <si>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</si>
  <si>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</si>
  <si>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</si>
  <si>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</si>
  <si>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</si>
  <si>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</si>
  <si>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</si>
  <si>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</si>
  <si>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</si>
  <si>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</si>
  <si>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</si>
  <si>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</si>
  <si>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</si>
  <si>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</si>
  <si>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</si>
  <si>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</si>
  <si>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</si>
  <si>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</si>
  <si>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</si>
  <si>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</si>
  <si>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</si>
  <si>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</si>
  <si>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</si>
  <si>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</si>
  <si>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</si>
  <si>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</si>
  <si>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</si>
  <si>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</si>
  <si>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</si>
  <si>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</si>
  <si>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</si>
  <si>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</si>
  <si>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</si>
  <si>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</si>
  <si>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</si>
  <si>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</si>
  <si>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</si>
  <si>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</si>
  <si>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</si>
  <si>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</si>
  <si>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</si>
  <si>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</si>
  <si>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</si>
  <si>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</si>
  <si>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</si>
  <si>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</si>
  <si>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</si>
  <si>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</si>
  <si>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</si>
  <si>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</si>
  <si>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</si>
  <si>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</si>
  <si>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</si>
  <si>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</si>
  <si>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</si>
  <si>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</si>
  <si>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</si>
  <si>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</si>
  <si>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</si>
  <si>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</si>
  <si>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</si>
  <si>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</si>
  <si>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</si>
  <si>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</si>
  <si>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</si>
  <si>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</si>
  <si>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</si>
  <si>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</si>
  <si>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</si>
  <si>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</si>
  <si>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</si>
  <si>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</si>
  <si>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</si>
  <si>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</si>
  <si>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</si>
  <si>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</si>
  <si>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</si>
  <si>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</si>
  <si>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</si>
  <si>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</si>
  <si>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</si>
  <si>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</si>
  <si>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</si>
  <si>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</si>
  <si>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</si>
  <si>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</si>
  <si>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</si>
  <si>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</si>
  <si>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</si>
  <si>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</si>
  <si>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</si>
  <si>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</si>
  <si>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</si>
  <si>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</si>
  <si>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</si>
  <si>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</si>
  <si>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</si>
  <si>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</si>
  <si>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</si>
  <si>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</si>
  <si>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</si>
  <si>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</si>
  <si>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</si>
  <si>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</si>
  <si>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</si>
  <si>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</si>
  <si>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</si>
  <si>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</si>
  <si>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</si>
  <si>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</si>
  <si>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</si>
  <si>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</si>
  <si>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</si>
  <si>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</si>
  <si>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</si>
  <si>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</si>
  <si>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</si>
  <si>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</si>
  <si>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</si>
  <si>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</si>
  <si>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</si>
  <si>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</si>
  <si>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</si>
  <si>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</si>
  <si>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</si>
  <si>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</si>
  <si>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</si>
  <si>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</si>
  <si>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</si>
  <si>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</si>
  <si>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</si>
  <si>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</si>
  <si>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</si>
  <si>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</si>
  <si>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</si>
  <si>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</si>
  <si>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</si>
  <si>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</si>
  <si>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</si>
  <si>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</si>
  <si>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</si>
  <si>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</si>
  <si>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</si>
  <si>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</si>
  <si>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</si>
  <si>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</si>
  <si>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</si>
  <si>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</si>
  <si>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</si>
  <si>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</si>
  <si>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</si>
  <si>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</si>
  <si>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</si>
  <si>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</si>
  <si>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</si>
  <si>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</si>
  <si>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</si>
  <si>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</si>
  <si>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</si>
  <si>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</si>
  <si>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</si>
  <si>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</si>
  <si>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</si>
  <si>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</si>
  <si>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</si>
  <si>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</si>
  <si>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</si>
  <si>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</si>
  <si>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</si>
  <si>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</si>
  <si>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</si>
  <si>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</si>
  <si>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</si>
  <si>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</si>
  <si>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</si>
  <si>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</si>
  <si>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</si>
  <si>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</si>
  <si>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</si>
  <si>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</si>
  <si>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</si>
  <si>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</si>
  <si>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</si>
  <si>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</si>
  <si>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</si>
  <si>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</si>
  <si>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</si>
  <si>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</si>
  <si>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</si>
  <si>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</si>
  <si>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</si>
  <si>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</si>
  <si>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</si>
  <si>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</si>
  <si>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</si>
  <si>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</si>
  <si>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</si>
  <si>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</si>
  <si>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</si>
  <si>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</si>
  <si>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</si>
  <si>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</si>
  <si>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</si>
  <si>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</si>
  <si>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</si>
  <si>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</si>
  <si>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</si>
  <si>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</si>
  <si>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</si>
  <si>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</si>
  <si>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</si>
  <si>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</si>
  <si>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</si>
  <si>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</si>
  <si>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</si>
  <si>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</si>
  <si>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</si>
  <si>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</si>
  <si>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</si>
  <si>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</si>
  <si>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</si>
  <si>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</si>
  <si>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</si>
  <si>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</si>
  <si>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</si>
  <si>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</si>
  <si>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</si>
  <si>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</si>
  <si>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</si>
  <si>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</si>
  <si>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</si>
  <si>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</si>
  <si>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</si>
  <si>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</si>
  <si>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</si>
  <si>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</si>
  <si>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</si>
  <si>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</si>
  <si>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</si>
  <si>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</si>
  <si>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</si>
  <si>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</si>
  <si>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</si>
  <si>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</si>
  <si>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</si>
  <si>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</si>
  <si>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</si>
  <si>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</si>
  <si>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</si>
  <si>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</si>
  <si>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</si>
  <si>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</si>
  <si>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</si>
  <si>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</si>
  <si>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AUMENTO NETO DE DISPONIBILIDADES</t>
  </si>
  <si>
    <t>Maquinaria y Equipo para Apoyo Institucional</t>
  </si>
  <si>
    <t>Maquinaria y Equipo para la Producción</t>
  </si>
  <si>
    <t>Del  1  de  Enero  al  31 de  Agosto del 2021</t>
  </si>
  <si>
    <t>Del  1  de  Enero  al  31  de  Agosto de 2021</t>
  </si>
  <si>
    <t>Reporte Acumulado del  1  de  Enero del 2021  al  31 de Agosto del 2021</t>
  </si>
  <si>
    <t>Reporte Acumulado del  1  de  Enero del 2021  al  31  de  Agosto del 2021</t>
  </si>
  <si>
    <t>Vehículos de Transporte</t>
  </si>
  <si>
    <t>al  31 de Agosto de 2021</t>
  </si>
  <si>
    <t>Del  1  de  Enero  al  31  de Agosto de 2021</t>
  </si>
  <si>
    <t>Del  1  de  Enero  al 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</si>
</sst>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6" fontId="4" fillId="0" borderId="0" xfId="2" applyNumberFormat="1" applyFont="1" applyFill="1"/>
    <xf numFmtId="0" fontId="4" fillId="0" borderId="0" xfId="0" applyFont="1" applyFill="1" applyProtection="1">
      <protection locked="0"/>
    </xf>
    <xf numFmtId="166" fontId="4" fillId="3" borderId="0" xfId="2" applyNumberFormat="1" applyFont="1" applyFill="1"/>
    <xf numFmtId="165" fontId="3" fillId="0" borderId="0" xfId="0" applyNumberFormat="1" applyFont="1"/>
    <xf numFmtId="166" fontId="2" fillId="2" borderId="0" xfId="2" applyNumberFormat="1" applyFont="1" applyFill="1"/>
    <xf numFmtId="164" fontId="2" fillId="0" borderId="0" xfId="1" applyFont="1" applyFill="1" applyProtection="1">
      <protection locked="0"/>
    </xf>
    <xf numFmtId="165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4" xfId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5" fillId="0" borderId="0" xfId="2" applyFont="1"/>
    <xf numFmtId="165" fontId="2" fillId="3" borderId="0" xfId="2" applyFont="1" applyFill="1"/>
    <xf numFmtId="165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164" fontId="4" fillId="0" borderId="0" xfId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0" t="s">
        <v>350</v>
      </c>
      <c r="B1" s="90"/>
      <c r="C1" s="90"/>
      <c r="D1" s="90"/>
      <c r="E1" s="90"/>
      <c r="F1" s="90"/>
    </row>
    <row r="2" spans="1:6" x14ac:dyDescent="0.25">
      <c r="A2" s="90" t="s">
        <v>300</v>
      </c>
      <c r="B2" s="90"/>
      <c r="C2" s="90"/>
      <c r="D2" s="90"/>
      <c r="E2" s="90"/>
      <c r="F2" s="90"/>
    </row>
    <row r="3" spans="1:6" x14ac:dyDescent="0.25">
      <c r="A3" s="90" t="s">
        <v>414</v>
      </c>
      <c r="B3" s="90"/>
      <c r="C3" s="90"/>
      <c r="D3" s="90"/>
      <c r="E3" s="90"/>
      <c r="F3" s="90"/>
    </row>
    <row r="4" spans="1:6" x14ac:dyDescent="0.25">
      <c r="A4" s="90" t="s">
        <v>351</v>
      </c>
      <c r="B4" s="90"/>
      <c r="C4" s="90"/>
      <c r="D4" s="90"/>
      <c r="E4" s="90"/>
      <c r="F4" s="90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1070153.3499999996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10178876.1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9108722.75</v>
      </c>
      <c r="D13" s="11"/>
      <c r="E13" s="17">
        <v>0</v>
      </c>
      <c r="F13" s="13"/>
    </row>
    <row r="14" spans="1:6" x14ac:dyDescent="0.25">
      <c r="A14" s="18" t="s">
        <v>331</v>
      </c>
      <c r="B14" s="19"/>
      <c r="C14" s="10">
        <f>-C15</f>
        <v>-635028.65</v>
      </c>
      <c r="D14" s="11"/>
      <c r="E14" s="12">
        <v>0</v>
      </c>
      <c r="F14" s="13"/>
    </row>
    <row r="15" spans="1:6" x14ac:dyDescent="0.25">
      <c r="A15" s="24" t="s">
        <v>332</v>
      </c>
      <c r="B15" s="25"/>
      <c r="C15" s="24">
        <v>635028.65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-1062.7399999999907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698960.72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700023.46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2270604.1799999997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28" sqref="H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350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352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415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351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10178876.1</v>
      </c>
      <c r="D9" s="27"/>
      <c r="E9" s="12">
        <v>0</v>
      </c>
      <c r="F9" s="17"/>
      <c r="G9" s="18" t="s">
        <v>189</v>
      </c>
      <c r="H9" s="26">
        <f>SUM(H10:H16)</f>
        <v>9108722.75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90748.94</v>
      </c>
      <c r="D10" s="30"/>
      <c r="E10" s="17">
        <v>0</v>
      </c>
      <c r="F10" s="17"/>
      <c r="G10" s="28" t="s">
        <v>194</v>
      </c>
      <c r="H10" s="30">
        <v>3157060.54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198018.15</v>
      </c>
      <c r="D11" s="30"/>
      <c r="E11" s="17">
        <v>0</v>
      </c>
      <c r="F11" s="17"/>
      <c r="G11" s="28" t="s">
        <v>307</v>
      </c>
      <c r="H11" s="30">
        <v>1017464.06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6232263.9699999997</v>
      </c>
      <c r="D12" s="30"/>
      <c r="E12" s="17">
        <v>0</v>
      </c>
      <c r="F12" s="17"/>
      <c r="G12" s="28" t="s">
        <v>195</v>
      </c>
      <c r="H12" s="30">
        <v>752596.43</v>
      </c>
      <c r="I12" s="30"/>
      <c r="J12" s="17">
        <v>0</v>
      </c>
    </row>
    <row r="13" spans="1:10" x14ac:dyDescent="0.25">
      <c r="A13" s="28" t="s">
        <v>333</v>
      </c>
      <c r="B13" s="28"/>
      <c r="C13" s="29">
        <v>1508546.21</v>
      </c>
      <c r="D13" s="30"/>
      <c r="E13" s="17">
        <v>0</v>
      </c>
      <c r="F13" s="17"/>
      <c r="G13" s="28" t="s">
        <v>196</v>
      </c>
      <c r="H13" s="30">
        <v>2099121</v>
      </c>
      <c r="I13" s="30"/>
      <c r="J13" s="17">
        <v>0</v>
      </c>
    </row>
    <row r="14" spans="1:10" x14ac:dyDescent="0.25">
      <c r="A14" s="28" t="s">
        <v>353</v>
      </c>
      <c r="B14" s="28"/>
      <c r="C14" s="29">
        <v>1649108.53</v>
      </c>
      <c r="D14" s="30"/>
      <c r="E14" s="17">
        <v>0</v>
      </c>
      <c r="F14" s="17"/>
      <c r="G14" s="28" t="s">
        <v>322</v>
      </c>
      <c r="H14" s="30">
        <v>133274.22</v>
      </c>
      <c r="J14" s="17">
        <v>0</v>
      </c>
    </row>
    <row r="15" spans="1:10" x14ac:dyDescent="0.25">
      <c r="A15" s="28" t="s">
        <v>193</v>
      </c>
      <c r="B15" s="28"/>
      <c r="C15" s="29">
        <v>500190.3</v>
      </c>
      <c r="D15" s="30"/>
      <c r="E15" s="17">
        <v>0</v>
      </c>
      <c r="F15" s="17"/>
      <c r="G15" s="28" t="s">
        <v>406</v>
      </c>
      <c r="H15" s="30">
        <v>1400000</v>
      </c>
      <c r="I15" s="30"/>
      <c r="J15" s="17">
        <v>0</v>
      </c>
    </row>
    <row r="16" spans="1:10" x14ac:dyDescent="0.25">
      <c r="D16" s="30"/>
      <c r="E16" s="17"/>
      <c r="F16" s="17"/>
      <c r="G16" s="28" t="s">
        <v>197</v>
      </c>
      <c r="H16" s="30">
        <v>549206.5</v>
      </c>
      <c r="J16" s="17">
        <v>0</v>
      </c>
    </row>
    <row r="17" spans="1:11" x14ac:dyDescent="0.25">
      <c r="A17" s="18" t="s">
        <v>198</v>
      </c>
      <c r="B17" s="19"/>
      <c r="C17" s="31">
        <f>SUM(C18:C20)</f>
        <v>698960.72</v>
      </c>
      <c r="D17" s="30"/>
      <c r="E17" s="17">
        <v>0</v>
      </c>
      <c r="F17" s="17"/>
    </row>
    <row r="18" spans="1:11" x14ac:dyDescent="0.25">
      <c r="A18" s="28" t="s">
        <v>199</v>
      </c>
      <c r="B18" s="19"/>
      <c r="C18" s="29">
        <v>92132.46</v>
      </c>
      <c r="D18" s="30"/>
      <c r="E18" s="17">
        <v>0</v>
      </c>
      <c r="F18" s="17"/>
      <c r="G18" s="18" t="s">
        <v>334</v>
      </c>
      <c r="H18" s="26">
        <f>SUM(H19:H19)</f>
        <v>635028.65</v>
      </c>
      <c r="I18" s="27"/>
      <c r="J18" s="12">
        <v>0</v>
      </c>
    </row>
    <row r="19" spans="1:11" x14ac:dyDescent="0.25">
      <c r="A19" s="21" t="s">
        <v>200</v>
      </c>
      <c r="B19" s="21"/>
      <c r="C19" s="29">
        <v>358103.17</v>
      </c>
      <c r="D19" s="30"/>
      <c r="E19" s="17">
        <v>0</v>
      </c>
      <c r="F19" s="17"/>
      <c r="G19" s="28" t="s">
        <v>354</v>
      </c>
      <c r="H19" s="38">
        <v>635028.65</v>
      </c>
      <c r="I19" s="27"/>
      <c r="J19" s="17">
        <v>0</v>
      </c>
    </row>
    <row r="20" spans="1:11" x14ac:dyDescent="0.25">
      <c r="A20" s="21" t="s">
        <v>355</v>
      </c>
      <c r="B20" s="23"/>
      <c r="C20" s="29">
        <v>248725.09</v>
      </c>
      <c r="D20" s="30"/>
      <c r="E20" s="32">
        <v>0</v>
      </c>
      <c r="F20" s="17"/>
      <c r="G20" s="23"/>
      <c r="H20" s="30"/>
      <c r="J20" s="17"/>
    </row>
    <row r="21" spans="1:11" x14ac:dyDescent="0.25">
      <c r="F21" s="17"/>
      <c r="G21" s="18" t="s">
        <v>198</v>
      </c>
      <c r="H21" s="26">
        <f>SUM(H22:H24)</f>
        <v>700023.46</v>
      </c>
      <c r="I21" s="27"/>
      <c r="J21" s="12">
        <v>0</v>
      </c>
    </row>
    <row r="22" spans="1:11" x14ac:dyDescent="0.25">
      <c r="A22" s="21"/>
      <c r="B22" s="23"/>
      <c r="C22" s="29"/>
      <c r="D22" s="30"/>
      <c r="E22" s="32"/>
      <c r="F22" s="34"/>
      <c r="G22" s="33" t="s">
        <v>199</v>
      </c>
      <c r="H22" s="38">
        <v>92078.26</v>
      </c>
      <c r="I22" s="27"/>
      <c r="J22" s="17">
        <v>0</v>
      </c>
    </row>
    <row r="23" spans="1:11" x14ac:dyDescent="0.25">
      <c r="A23" s="21"/>
      <c r="C23" s="29"/>
      <c r="D23" s="30"/>
      <c r="E23" s="34"/>
      <c r="F23" s="34"/>
      <c r="G23" s="21" t="s">
        <v>200</v>
      </c>
      <c r="H23" s="30">
        <v>358880.92</v>
      </c>
      <c r="I23" s="30"/>
      <c r="J23" s="17">
        <v>0</v>
      </c>
      <c r="K23" s="34"/>
    </row>
    <row r="24" spans="1:11" ht="15" customHeight="1" x14ac:dyDescent="0.25">
      <c r="F24" s="34"/>
      <c r="G24" s="21" t="s">
        <v>355</v>
      </c>
      <c r="H24" s="30">
        <v>249064.28</v>
      </c>
      <c r="I24" s="30"/>
      <c r="J24" s="17">
        <v>0</v>
      </c>
    </row>
    <row r="25" spans="1:11" ht="15" customHeight="1" x14ac:dyDescent="0.25">
      <c r="F25" s="34"/>
      <c r="G25" s="23"/>
      <c r="H25" s="30"/>
      <c r="J25" s="17"/>
    </row>
    <row r="26" spans="1:11" ht="15" customHeight="1" x14ac:dyDescent="0.25">
      <c r="D26" s="12">
        <v>0</v>
      </c>
      <c r="F26" s="34"/>
      <c r="G26" s="10" t="s">
        <v>411</v>
      </c>
      <c r="H26" s="26">
        <f>+C29-H9-H18-H21</f>
        <v>434061.96000000043</v>
      </c>
      <c r="I26" s="26"/>
    </row>
    <row r="27" spans="1:11" ht="15" customHeight="1" x14ac:dyDescent="0.25">
      <c r="F27" s="34"/>
    </row>
    <row r="28" spans="1:11" ht="15" customHeight="1" x14ac:dyDescent="0.25">
      <c r="F28" s="34"/>
    </row>
    <row r="29" spans="1:11" x14ac:dyDescent="0.25">
      <c r="A29" s="10" t="s">
        <v>203</v>
      </c>
      <c r="B29" s="37"/>
      <c r="C29" s="31">
        <f>+C9+C17+I26</f>
        <v>10877836.82</v>
      </c>
      <c r="D29" s="30"/>
      <c r="E29" s="36">
        <v>0</v>
      </c>
      <c r="F29" s="34"/>
      <c r="G29" s="18" t="s">
        <v>202</v>
      </c>
      <c r="H29" s="26">
        <f>H9+H18+H21+H26</f>
        <v>10877836.82</v>
      </c>
      <c r="I29" s="27"/>
      <c r="J29" s="36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39" sqref="B39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0" t="s">
        <v>356</v>
      </c>
      <c r="B1" s="90"/>
      <c r="C1" s="90"/>
      <c r="D1" s="90"/>
      <c r="E1" s="90"/>
    </row>
    <row r="2" spans="1:5" x14ac:dyDescent="0.25">
      <c r="A2" s="90" t="s">
        <v>357</v>
      </c>
      <c r="B2" s="90"/>
      <c r="C2" s="90"/>
      <c r="D2" s="90"/>
      <c r="E2" s="90"/>
    </row>
    <row r="3" spans="1:5" x14ac:dyDescent="0.25">
      <c r="A3" s="90" t="s">
        <v>416</v>
      </c>
      <c r="B3" s="90"/>
      <c r="C3" s="90"/>
      <c r="D3" s="90"/>
      <c r="E3" s="90"/>
    </row>
    <row r="4" spans="1:5" x14ac:dyDescent="0.25">
      <c r="A4" s="90" t="s">
        <v>351</v>
      </c>
      <c r="B4" s="90"/>
      <c r="C4" s="90"/>
      <c r="D4" s="90"/>
      <c r="E4" s="90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358</v>
      </c>
      <c r="B7" s="40" t="s">
        <v>152</v>
      </c>
      <c r="C7" s="41" t="s">
        <v>314</v>
      </c>
      <c r="D7" s="40" t="s">
        <v>153</v>
      </c>
      <c r="E7" s="42" t="s">
        <v>154</v>
      </c>
    </row>
    <row r="8" spans="1:5" x14ac:dyDescent="0.25">
      <c r="A8" s="43" t="s">
        <v>158</v>
      </c>
      <c r="B8" s="44" t="s">
        <v>159</v>
      </c>
      <c r="C8" s="45">
        <f>C9</f>
        <v>165122.82999999999</v>
      </c>
      <c r="D8" s="45">
        <f>D9</f>
        <v>90748.94</v>
      </c>
      <c r="E8" s="45">
        <f>C8-D8</f>
        <v>74373.889999999985</v>
      </c>
    </row>
    <row r="9" spans="1:5" x14ac:dyDescent="0.25">
      <c r="A9" s="43" t="s">
        <v>160</v>
      </c>
      <c r="B9" s="44" t="s">
        <v>161</v>
      </c>
      <c r="C9" s="45">
        <f>C10</f>
        <v>165122.82999999999</v>
      </c>
      <c r="D9" s="45">
        <f>D10</f>
        <v>90748.94</v>
      </c>
      <c r="E9" s="45">
        <f t="shared" ref="E9:E33" si="0">C9-D9</f>
        <v>74373.889999999985</v>
      </c>
    </row>
    <row r="10" spans="1:5" x14ac:dyDescent="0.25">
      <c r="A10" s="49" t="s">
        <v>162</v>
      </c>
      <c r="B10" s="20" t="s">
        <v>163</v>
      </c>
      <c r="C10" s="50">
        <v>165122.82999999999</v>
      </c>
      <c r="D10" s="50">
        <v>90748.94</v>
      </c>
      <c r="E10" s="50">
        <f t="shared" si="0"/>
        <v>74373.889999999985</v>
      </c>
    </row>
    <row r="11" spans="1:5" x14ac:dyDescent="0.25">
      <c r="A11" s="51" t="s">
        <v>164</v>
      </c>
      <c r="B11" s="52" t="s">
        <v>165</v>
      </c>
      <c r="C11" s="53">
        <f>C12+C15+C17+C19</f>
        <v>55824.05</v>
      </c>
      <c r="D11" s="53">
        <f>D12+D15+D17+D19</f>
        <v>198018.15000000002</v>
      </c>
      <c r="E11" s="53">
        <f t="shared" si="0"/>
        <v>-142194.10000000003</v>
      </c>
    </row>
    <row r="12" spans="1:5" x14ac:dyDescent="0.25">
      <c r="A12" s="51">
        <v>151</v>
      </c>
      <c r="B12" s="52" t="s">
        <v>359</v>
      </c>
      <c r="C12" s="53">
        <f>SUM(C13:C14)</f>
        <v>25179.02</v>
      </c>
      <c r="D12" s="53">
        <f>SUM(D13:D14)</f>
        <v>103888.78</v>
      </c>
      <c r="E12" s="53">
        <f>C12-D12</f>
        <v>-78709.759999999995</v>
      </c>
    </row>
    <row r="13" spans="1:5" x14ac:dyDescent="0.25">
      <c r="A13" s="49">
        <v>15105</v>
      </c>
      <c r="B13" s="20" t="s">
        <v>360</v>
      </c>
      <c r="C13" s="50">
        <v>20179.02</v>
      </c>
      <c r="D13" s="50">
        <v>96925.49</v>
      </c>
      <c r="E13" s="50">
        <f t="shared" si="0"/>
        <v>-76746.47</v>
      </c>
    </row>
    <row r="14" spans="1:5" x14ac:dyDescent="0.25">
      <c r="A14" s="49">
        <v>15199</v>
      </c>
      <c r="B14" s="20" t="s">
        <v>315</v>
      </c>
      <c r="C14" s="50">
        <v>5000</v>
      </c>
      <c r="D14" s="50">
        <v>6963.29</v>
      </c>
      <c r="E14" s="50">
        <f t="shared" si="0"/>
        <v>-1963.29</v>
      </c>
    </row>
    <row r="15" spans="1:5" x14ac:dyDescent="0.25">
      <c r="A15" s="43" t="s">
        <v>166</v>
      </c>
      <c r="B15" s="44" t="s">
        <v>167</v>
      </c>
      <c r="C15" s="45">
        <f>C16</f>
        <v>0</v>
      </c>
      <c r="D15" s="45">
        <f>D16</f>
        <v>4473.8500000000004</v>
      </c>
      <c r="E15" s="45">
        <f t="shared" si="0"/>
        <v>-4473.8500000000004</v>
      </c>
    </row>
    <row r="16" spans="1:5" x14ac:dyDescent="0.25">
      <c r="A16" s="49" t="s">
        <v>168</v>
      </c>
      <c r="B16" s="20" t="s">
        <v>169</v>
      </c>
      <c r="C16" s="50">
        <v>0</v>
      </c>
      <c r="D16" s="50">
        <v>4473.8500000000004</v>
      </c>
      <c r="E16" s="50">
        <f t="shared" si="0"/>
        <v>-4473.8500000000004</v>
      </c>
    </row>
    <row r="17" spans="1:6" x14ac:dyDescent="0.25">
      <c r="A17" s="43">
        <v>154</v>
      </c>
      <c r="B17" s="44" t="s">
        <v>342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316</v>
      </c>
      <c r="C19" s="53">
        <f>SUM(C20:C21)</f>
        <v>28895.03</v>
      </c>
      <c r="D19" s="53">
        <f>SUM(D20:D21)</f>
        <v>89655.52</v>
      </c>
      <c r="E19" s="53">
        <f t="shared" si="0"/>
        <v>-60760.490000000005</v>
      </c>
    </row>
    <row r="20" spans="1:6" x14ac:dyDescent="0.25">
      <c r="A20" s="49">
        <v>15703</v>
      </c>
      <c r="B20" s="20" t="s">
        <v>343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239</v>
      </c>
      <c r="C21" s="46">
        <v>24658.03</v>
      </c>
      <c r="D21" s="46">
        <v>89655.52</v>
      </c>
      <c r="E21" s="46">
        <f t="shared" si="0"/>
        <v>-64997.490000000005</v>
      </c>
    </row>
    <row r="22" spans="1:6" x14ac:dyDescent="0.25">
      <c r="A22" s="43" t="s">
        <v>170</v>
      </c>
      <c r="B22" s="44" t="s">
        <v>171</v>
      </c>
      <c r="C22" s="45">
        <f>C23</f>
        <v>10055417.550000001</v>
      </c>
      <c r="D22" s="45">
        <f>D23</f>
        <v>6510635.71</v>
      </c>
      <c r="E22" s="45">
        <f t="shared" si="0"/>
        <v>3544781.8400000008</v>
      </c>
    </row>
    <row r="23" spans="1:6" x14ac:dyDescent="0.25">
      <c r="A23" s="51" t="s">
        <v>172</v>
      </c>
      <c r="B23" s="52" t="s">
        <v>173</v>
      </c>
      <c r="C23" s="53">
        <f>SUM(C24:C25)</f>
        <v>10055417.550000001</v>
      </c>
      <c r="D23" s="53">
        <f>SUM(D24:D25)</f>
        <v>6510635.71</v>
      </c>
      <c r="E23" s="53">
        <f t="shared" si="0"/>
        <v>3544781.8400000008</v>
      </c>
    </row>
    <row r="24" spans="1:6" x14ac:dyDescent="0.25">
      <c r="A24" s="49" t="s">
        <v>174</v>
      </c>
      <c r="B24" s="20" t="s">
        <v>175</v>
      </c>
      <c r="C24" s="50">
        <v>6911152.5499999998</v>
      </c>
      <c r="D24" s="50">
        <v>4450066.71</v>
      </c>
      <c r="E24" s="50">
        <f t="shared" si="0"/>
        <v>2461085.84</v>
      </c>
    </row>
    <row r="25" spans="1:6" x14ac:dyDescent="0.25">
      <c r="A25" s="49">
        <v>1624201</v>
      </c>
      <c r="B25" s="20" t="s">
        <v>361</v>
      </c>
      <c r="C25" s="50">
        <v>3144265</v>
      </c>
      <c r="D25" s="50">
        <v>2060569</v>
      </c>
      <c r="E25" s="50">
        <f t="shared" si="0"/>
        <v>1083696</v>
      </c>
    </row>
    <row r="26" spans="1:6" x14ac:dyDescent="0.25">
      <c r="A26" s="51">
        <v>22</v>
      </c>
      <c r="B26" s="52" t="s">
        <v>344</v>
      </c>
      <c r="C26" s="53">
        <f>C27</f>
        <v>0</v>
      </c>
      <c r="D26" s="53">
        <f>D27</f>
        <v>1508546.21</v>
      </c>
      <c r="E26" s="53">
        <f>C26-D26</f>
        <v>-1508546.21</v>
      </c>
    </row>
    <row r="27" spans="1:6" x14ac:dyDescent="0.25">
      <c r="A27" s="51">
        <v>222</v>
      </c>
      <c r="B27" s="52" t="s">
        <v>231</v>
      </c>
      <c r="C27" s="53">
        <f>C28</f>
        <v>0</v>
      </c>
      <c r="D27" s="53">
        <f>D28</f>
        <v>1508546.21</v>
      </c>
      <c r="E27" s="53">
        <f t="shared" ref="E27:E28" si="2">C27-D27</f>
        <v>-1508546.21</v>
      </c>
    </row>
    <row r="28" spans="1:6" x14ac:dyDescent="0.25">
      <c r="A28" s="49">
        <v>22201</v>
      </c>
      <c r="B28" s="20" t="s">
        <v>231</v>
      </c>
      <c r="C28" s="50"/>
      <c r="D28" s="46">
        <v>1508546.21</v>
      </c>
      <c r="E28" s="50">
        <f t="shared" si="2"/>
        <v>-1508546.21</v>
      </c>
    </row>
    <row r="29" spans="1:6" x14ac:dyDescent="0.25">
      <c r="A29" s="51">
        <v>23</v>
      </c>
      <c r="B29" s="52" t="s">
        <v>362</v>
      </c>
      <c r="C29" s="53">
        <f>C32+C30</f>
        <v>8000</v>
      </c>
      <c r="D29" s="53">
        <f>D32+D30</f>
        <v>1649108.53</v>
      </c>
      <c r="E29" s="53">
        <f>C29-D29</f>
        <v>-1641108.53</v>
      </c>
    </row>
    <row r="30" spans="1:6" x14ac:dyDescent="0.25">
      <c r="A30" s="43">
        <v>231</v>
      </c>
      <c r="B30" s="44" t="s">
        <v>363</v>
      </c>
      <c r="C30" s="45">
        <f>SUM(C31)</f>
        <v>0</v>
      </c>
      <c r="D30" s="45">
        <f>D31</f>
        <v>1400000</v>
      </c>
      <c r="E30" s="45">
        <f>C30-D30</f>
        <v>-1400000</v>
      </c>
    </row>
    <row r="31" spans="1:6" x14ac:dyDescent="0.25">
      <c r="A31" s="49">
        <v>23105</v>
      </c>
      <c r="B31" s="20" t="s">
        <v>364</v>
      </c>
      <c r="C31" s="50">
        <v>0</v>
      </c>
      <c r="D31" s="50">
        <v>1400000</v>
      </c>
      <c r="E31" s="50">
        <f t="shared" ref="E31" si="3">C31-D31</f>
        <v>-1400000</v>
      </c>
    </row>
    <row r="32" spans="1:6" x14ac:dyDescent="0.25">
      <c r="A32" s="43">
        <v>232</v>
      </c>
      <c r="B32" s="44" t="s">
        <v>365</v>
      </c>
      <c r="C32" s="45">
        <f>SUM(C33)</f>
        <v>8000</v>
      </c>
      <c r="D32" s="45">
        <f>SUM(D33)</f>
        <v>249108.53</v>
      </c>
      <c r="E32" s="45">
        <f t="shared" si="0"/>
        <v>-241108.53</v>
      </c>
      <c r="F32" s="57"/>
    </row>
    <row r="33" spans="1:5" x14ac:dyDescent="0.25">
      <c r="A33" s="49">
        <v>23210</v>
      </c>
      <c r="B33" s="20" t="s">
        <v>169</v>
      </c>
      <c r="C33" s="50">
        <v>8000</v>
      </c>
      <c r="D33" s="50">
        <v>249108.53</v>
      </c>
      <c r="E33" s="50">
        <f t="shared" si="0"/>
        <v>-241108.53</v>
      </c>
    </row>
    <row r="34" spans="1:5" x14ac:dyDescent="0.25">
      <c r="A34" s="51">
        <v>32</v>
      </c>
      <c r="B34" s="52" t="s">
        <v>345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346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347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155</v>
      </c>
      <c r="C37" s="56">
        <f>C8+C11+C22+C26+C29+C34</f>
        <v>10350508.130000001</v>
      </c>
      <c r="D37" s="56">
        <f>D8+D11+D22+D26+D29+D34</f>
        <v>9957057.5399999991</v>
      </c>
      <c r="E37" s="56">
        <f>E8+E11+E22+E26+E29+E34</f>
        <v>393450.59000000084</v>
      </c>
    </row>
    <row r="38" spans="1:5" x14ac:dyDescent="0.25">
      <c r="B38" s="58" t="s">
        <v>156</v>
      </c>
      <c r="C38" s="45">
        <f t="shared" ref="C38:E39" si="5">C37</f>
        <v>10350508.130000001</v>
      </c>
      <c r="D38" s="45">
        <f t="shared" si="5"/>
        <v>9957057.5399999991</v>
      </c>
      <c r="E38" s="45">
        <f t="shared" si="5"/>
        <v>393450.59000000084</v>
      </c>
    </row>
    <row r="39" spans="1:5" x14ac:dyDescent="0.25">
      <c r="B39" s="58" t="s">
        <v>157</v>
      </c>
      <c r="C39" s="45">
        <f t="shared" si="5"/>
        <v>10350508.130000001</v>
      </c>
      <c r="D39" s="45">
        <f t="shared" si="5"/>
        <v>9957057.5399999991</v>
      </c>
      <c r="E39" s="45">
        <f t="shared" si="5"/>
        <v>393450.59000000084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1:D12 E11:E12 E10 E13:E18 E19 C34 C20:E29 C35:E36 D34:E34 C19:D19 C32:E33 E31 C3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Normal="100" workbookViewId="0">
      <selection activeCell="C130" sqref="C130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90" t="s">
        <v>356</v>
      </c>
      <c r="B1" s="90"/>
      <c r="C1" s="90"/>
      <c r="D1" s="90"/>
      <c r="E1" s="90"/>
    </row>
    <row r="2" spans="1:5" x14ac:dyDescent="0.25">
      <c r="A2" s="90" t="s">
        <v>366</v>
      </c>
      <c r="B2" s="90"/>
      <c r="C2" s="90"/>
      <c r="D2" s="90"/>
      <c r="E2" s="90"/>
    </row>
    <row r="3" spans="1:5" x14ac:dyDescent="0.25">
      <c r="A3" s="90" t="s">
        <v>416</v>
      </c>
      <c r="B3" s="90"/>
      <c r="C3" s="90"/>
      <c r="D3" s="90"/>
      <c r="E3" s="90"/>
    </row>
    <row r="4" spans="1:5" x14ac:dyDescent="0.25">
      <c r="A4" s="90" t="s">
        <v>351</v>
      </c>
      <c r="B4" s="90"/>
      <c r="C4" s="90"/>
      <c r="D4" s="90"/>
      <c r="E4" s="90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358</v>
      </c>
      <c r="B7" s="63" t="s">
        <v>152</v>
      </c>
      <c r="C7" s="64" t="s">
        <v>367</v>
      </c>
      <c r="D7" s="65" t="s">
        <v>153</v>
      </c>
      <c r="E7" s="66" t="s">
        <v>154</v>
      </c>
    </row>
    <row r="8" spans="1:5" x14ac:dyDescent="0.25">
      <c r="A8" s="67" t="s">
        <v>0</v>
      </c>
      <c r="B8" s="67" t="s">
        <v>1</v>
      </c>
      <c r="C8" s="68">
        <f>C9+C14+C18+C20+C24+C28</f>
        <v>5294586.8099999987</v>
      </c>
      <c r="D8" s="68">
        <f>D9+D14+D18+D20+D24+D28</f>
        <v>3250078.8600000003</v>
      </c>
      <c r="E8" s="72">
        <f>C8-D8</f>
        <v>2044507.9499999983</v>
      </c>
    </row>
    <row r="9" spans="1:5" x14ac:dyDescent="0.25">
      <c r="A9" s="67" t="s">
        <v>2</v>
      </c>
      <c r="B9" s="67" t="s">
        <v>3</v>
      </c>
      <c r="C9" s="68">
        <f>SUM(C10:C13)</f>
        <v>1642603.0299999998</v>
      </c>
      <c r="D9" s="68">
        <f>SUM(D10:D13)</f>
        <v>1013111.6200000001</v>
      </c>
      <c r="E9" s="72">
        <f t="shared" ref="E9:E44" si="0">C9-D9</f>
        <v>629491.40999999968</v>
      </c>
    </row>
    <row r="10" spans="1:5" x14ac:dyDescent="0.25">
      <c r="A10" s="70" t="s">
        <v>4</v>
      </c>
      <c r="B10" s="70" t="s">
        <v>5</v>
      </c>
      <c r="C10" s="16">
        <v>1269572.3899999999</v>
      </c>
      <c r="D10" s="16">
        <v>800857.67</v>
      </c>
      <c r="E10" s="69">
        <f t="shared" si="0"/>
        <v>468714.71999999986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15217.24</v>
      </c>
      <c r="D12" s="16">
        <v>7954.41</v>
      </c>
      <c r="E12" s="69">
        <f t="shared" si="0"/>
        <v>7262.83</v>
      </c>
    </row>
    <row r="13" spans="1:5" x14ac:dyDescent="0.25">
      <c r="A13" s="70" t="s">
        <v>10</v>
      </c>
      <c r="B13" s="70" t="s">
        <v>11</v>
      </c>
      <c r="C13" s="16">
        <v>245328.4</v>
      </c>
      <c r="D13" s="16">
        <v>204299.54</v>
      </c>
      <c r="E13" s="69">
        <f t="shared" si="0"/>
        <v>41028.859999999986</v>
      </c>
    </row>
    <row r="14" spans="1:5" x14ac:dyDescent="0.25">
      <c r="A14" s="67" t="s">
        <v>12</v>
      </c>
      <c r="B14" s="67" t="s">
        <v>13</v>
      </c>
      <c r="C14" s="68">
        <f>SUM(C15:C17)</f>
        <v>2729174.31</v>
      </c>
      <c r="D14" s="68">
        <f>SUM(D15:D17)</f>
        <v>1707282.75</v>
      </c>
      <c r="E14" s="72">
        <f t="shared" si="0"/>
        <v>1021891.56</v>
      </c>
    </row>
    <row r="15" spans="1:5" x14ac:dyDescent="0.25">
      <c r="A15" s="70" t="s">
        <v>14</v>
      </c>
      <c r="B15" s="70" t="s">
        <v>5</v>
      </c>
      <c r="C15" s="16">
        <v>2142076.11</v>
      </c>
      <c r="D15" s="16">
        <v>1385548.29</v>
      </c>
      <c r="E15" s="69">
        <f t="shared" si="0"/>
        <v>756527.81999999983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401013.2</v>
      </c>
      <c r="D17" s="16">
        <v>321734.46000000002</v>
      </c>
      <c r="E17" s="69">
        <f t="shared" si="0"/>
        <v>79278.739999999991</v>
      </c>
    </row>
    <row r="18" spans="1:5" x14ac:dyDescent="0.25">
      <c r="A18" s="67" t="s">
        <v>17</v>
      </c>
      <c r="B18" s="67" t="s">
        <v>18</v>
      </c>
      <c r="C18" s="68">
        <f>+C19</f>
        <v>51156.43</v>
      </c>
      <c r="D18" s="68">
        <f>+D19</f>
        <v>36787.599999999999</v>
      </c>
      <c r="E18" s="72">
        <f t="shared" si="0"/>
        <v>14368.830000000002</v>
      </c>
    </row>
    <row r="19" spans="1:5" x14ac:dyDescent="0.25">
      <c r="A19" s="70" t="s">
        <v>19</v>
      </c>
      <c r="B19" s="70" t="s">
        <v>20</v>
      </c>
      <c r="C19" s="16">
        <v>51156.43</v>
      </c>
      <c r="D19" s="16">
        <v>36787.599999999999</v>
      </c>
      <c r="E19" s="69">
        <f t="shared" si="0"/>
        <v>14368.830000000002</v>
      </c>
    </row>
    <row r="20" spans="1:5" x14ac:dyDescent="0.25">
      <c r="A20" s="67" t="s">
        <v>21</v>
      </c>
      <c r="B20" s="67" t="s">
        <v>22</v>
      </c>
      <c r="C20" s="68">
        <f>SUM(C21:C23)</f>
        <v>280596.81</v>
      </c>
      <c r="D20" s="68">
        <f>SUM(D21:D23)</f>
        <v>172116.69999999998</v>
      </c>
      <c r="E20" s="72">
        <f t="shared" si="0"/>
        <v>108480.11000000002</v>
      </c>
    </row>
    <row r="21" spans="1:5" x14ac:dyDescent="0.25">
      <c r="A21" s="70" t="s">
        <v>23</v>
      </c>
      <c r="B21" s="70" t="s">
        <v>24</v>
      </c>
      <c r="C21" s="16">
        <v>106011.76</v>
      </c>
      <c r="D21" s="16">
        <v>63204.27</v>
      </c>
      <c r="E21" s="69">
        <f t="shared" si="0"/>
        <v>42807.49</v>
      </c>
    </row>
    <row r="22" spans="1:5" x14ac:dyDescent="0.25">
      <c r="A22" s="70" t="s">
        <v>25</v>
      </c>
      <c r="B22" s="70" t="s">
        <v>26</v>
      </c>
      <c r="C22" s="16">
        <v>169352.71</v>
      </c>
      <c r="D22" s="16">
        <v>106122.84</v>
      </c>
      <c r="E22" s="69">
        <f t="shared" si="0"/>
        <v>63229.869999999995</v>
      </c>
    </row>
    <row r="23" spans="1:5" x14ac:dyDescent="0.25">
      <c r="A23" s="70" t="s">
        <v>27</v>
      </c>
      <c r="B23" s="70" t="s">
        <v>28</v>
      </c>
      <c r="C23" s="16">
        <v>5232.34</v>
      </c>
      <c r="D23" s="16">
        <v>2789.59</v>
      </c>
      <c r="E23" s="69">
        <f t="shared" si="0"/>
        <v>2442.75</v>
      </c>
    </row>
    <row r="24" spans="1:5" x14ac:dyDescent="0.25">
      <c r="A24" s="67" t="s">
        <v>29</v>
      </c>
      <c r="B24" s="67" t="s">
        <v>30</v>
      </c>
      <c r="C24" s="68">
        <f>SUM(C25:C27)</f>
        <v>259294.88</v>
      </c>
      <c r="D24" s="68">
        <f>SUM(D25:D27)</f>
        <v>160953.71</v>
      </c>
      <c r="E24" s="72">
        <f t="shared" si="0"/>
        <v>98341.170000000013</v>
      </c>
    </row>
    <row r="25" spans="1:5" x14ac:dyDescent="0.25">
      <c r="A25" s="70" t="s">
        <v>31</v>
      </c>
      <c r="B25" s="70" t="s">
        <v>24</v>
      </c>
      <c r="C25" s="16">
        <v>89321.62</v>
      </c>
      <c r="D25" s="16">
        <v>53486.720000000001</v>
      </c>
      <c r="E25" s="69">
        <f t="shared" si="0"/>
        <v>35834.899999999994</v>
      </c>
    </row>
    <row r="26" spans="1:5" x14ac:dyDescent="0.25">
      <c r="A26" s="70" t="s">
        <v>32</v>
      </c>
      <c r="B26" s="70" t="s">
        <v>26</v>
      </c>
      <c r="C26" s="16">
        <v>166153.79</v>
      </c>
      <c r="D26" s="16">
        <v>104763.15</v>
      </c>
      <c r="E26" s="69">
        <f t="shared" si="0"/>
        <v>61390.640000000014</v>
      </c>
    </row>
    <row r="27" spans="1:5" x14ac:dyDescent="0.25">
      <c r="A27" s="70" t="s">
        <v>33</v>
      </c>
      <c r="B27" s="70" t="s">
        <v>28</v>
      </c>
      <c r="C27" s="16">
        <v>3819.47</v>
      </c>
      <c r="D27" s="16">
        <v>2703.84</v>
      </c>
      <c r="E27" s="69">
        <f t="shared" si="0"/>
        <v>1115.6299999999997</v>
      </c>
    </row>
    <row r="28" spans="1:5" x14ac:dyDescent="0.25">
      <c r="A28" s="67" t="s">
        <v>34</v>
      </c>
      <c r="B28" s="67" t="s">
        <v>35</v>
      </c>
      <c r="C28" s="68">
        <f>SUM(C29:C30)</f>
        <v>331761.34999999998</v>
      </c>
      <c r="D28" s="68">
        <f>SUM(D29:D30)</f>
        <v>159826.48000000001</v>
      </c>
      <c r="E28" s="72">
        <f t="shared" si="0"/>
        <v>171934.86999999997</v>
      </c>
    </row>
    <row r="29" spans="1:5" x14ac:dyDescent="0.25">
      <c r="A29" s="49">
        <v>51701</v>
      </c>
      <c r="B29" s="70" t="s">
        <v>407</v>
      </c>
      <c r="C29" s="16">
        <v>59532.66</v>
      </c>
      <c r="D29" s="16">
        <v>59532.66</v>
      </c>
      <c r="E29" s="69">
        <f t="shared" ref="E29" si="1">C29-D29</f>
        <v>0</v>
      </c>
    </row>
    <row r="30" spans="1:5" x14ac:dyDescent="0.25">
      <c r="A30" s="49">
        <v>51702</v>
      </c>
      <c r="B30" s="70" t="s">
        <v>317</v>
      </c>
      <c r="C30" s="16">
        <v>272228.69</v>
      </c>
      <c r="D30" s="16">
        <v>100293.82</v>
      </c>
      <c r="E30" s="69">
        <f t="shared" si="0"/>
        <v>171934.87</v>
      </c>
    </row>
    <row r="31" spans="1:5" x14ac:dyDescent="0.25">
      <c r="A31" s="67" t="s">
        <v>36</v>
      </c>
      <c r="B31" s="67" t="s">
        <v>37</v>
      </c>
      <c r="C31" s="68">
        <f>C32+C57+C61+C72+C75</f>
        <v>1984087.9899999998</v>
      </c>
      <c r="D31" s="68">
        <f>D32+D57+D61+D72+D75</f>
        <v>1273273.51</v>
      </c>
      <c r="E31" s="72">
        <f t="shared" si="0"/>
        <v>710814.47999999975</v>
      </c>
    </row>
    <row r="32" spans="1:5" x14ac:dyDescent="0.25">
      <c r="A32" s="67" t="s">
        <v>38</v>
      </c>
      <c r="B32" s="67" t="s">
        <v>39</v>
      </c>
      <c r="C32" s="68">
        <f>SUM(C33:C56)</f>
        <v>1025242.08</v>
      </c>
      <c r="D32" s="68">
        <f>SUM(D33:D56)</f>
        <v>662983.55000000005</v>
      </c>
      <c r="E32" s="72">
        <f t="shared" si="0"/>
        <v>362258.52999999991</v>
      </c>
    </row>
    <row r="33" spans="1:5" x14ac:dyDescent="0.25">
      <c r="A33" s="70" t="s">
        <v>40</v>
      </c>
      <c r="B33" s="70" t="s">
        <v>41</v>
      </c>
      <c r="C33" s="16">
        <v>36117.25</v>
      </c>
      <c r="D33" s="16">
        <v>20147.939999999999</v>
      </c>
      <c r="E33" s="69">
        <f t="shared" si="0"/>
        <v>15969.310000000001</v>
      </c>
    </row>
    <row r="34" spans="1:5" x14ac:dyDescent="0.25">
      <c r="A34" s="70" t="s">
        <v>42</v>
      </c>
      <c r="B34" s="70" t="s">
        <v>43</v>
      </c>
      <c r="C34" s="16">
        <v>50896.85</v>
      </c>
      <c r="D34" s="16">
        <v>19977.7</v>
      </c>
      <c r="E34" s="69">
        <f t="shared" si="0"/>
        <v>30919.149999999998</v>
      </c>
    </row>
    <row r="35" spans="1:5" x14ac:dyDescent="0.25">
      <c r="A35" s="70" t="s">
        <v>44</v>
      </c>
      <c r="B35" s="70" t="s">
        <v>45</v>
      </c>
      <c r="C35" s="16">
        <v>85957.69</v>
      </c>
      <c r="D35" s="16">
        <v>38415.4</v>
      </c>
      <c r="E35" s="69">
        <f t="shared" si="0"/>
        <v>47542.29</v>
      </c>
    </row>
    <row r="36" spans="1:5" x14ac:dyDescent="0.25">
      <c r="A36" s="70" t="s">
        <v>46</v>
      </c>
      <c r="B36" s="70" t="s">
        <v>47</v>
      </c>
      <c r="C36" s="16">
        <v>84298.15</v>
      </c>
      <c r="D36" s="16">
        <v>73692.45</v>
      </c>
      <c r="E36" s="69">
        <f t="shared" si="0"/>
        <v>10605.699999999997</v>
      </c>
    </row>
    <row r="37" spans="1:5" x14ac:dyDescent="0.25">
      <c r="A37" s="70" t="s">
        <v>48</v>
      </c>
      <c r="B37" s="70" t="s">
        <v>49</v>
      </c>
      <c r="C37" s="16">
        <v>23775.75</v>
      </c>
      <c r="D37" s="16">
        <v>11665.53</v>
      </c>
      <c r="E37" s="69">
        <f t="shared" si="0"/>
        <v>12110.22</v>
      </c>
    </row>
    <row r="38" spans="1:5" x14ac:dyDescent="0.25">
      <c r="A38" s="70" t="s">
        <v>50</v>
      </c>
      <c r="B38" s="70" t="s">
        <v>51</v>
      </c>
      <c r="C38" s="16">
        <v>370</v>
      </c>
      <c r="D38" s="16">
        <v>240</v>
      </c>
      <c r="E38" s="69">
        <f t="shared" si="0"/>
        <v>130</v>
      </c>
    </row>
    <row r="39" spans="1:5" x14ac:dyDescent="0.25">
      <c r="A39" s="70" t="s">
        <v>52</v>
      </c>
      <c r="B39" s="70" t="s">
        <v>53</v>
      </c>
      <c r="C39" s="16">
        <v>33182.79</v>
      </c>
      <c r="D39" s="16">
        <v>16260.76</v>
      </c>
      <c r="E39" s="69">
        <f t="shared" si="0"/>
        <v>16922.03</v>
      </c>
    </row>
    <row r="40" spans="1:5" x14ac:dyDescent="0.25">
      <c r="A40" s="70" t="s">
        <v>54</v>
      </c>
      <c r="B40" s="70" t="s">
        <v>55</v>
      </c>
      <c r="C40" s="16">
        <v>11159.16</v>
      </c>
      <c r="D40" s="16">
        <v>8117.74</v>
      </c>
      <c r="E40" s="69">
        <f t="shared" si="0"/>
        <v>3041.42</v>
      </c>
    </row>
    <row r="41" spans="1:5" x14ac:dyDescent="0.25">
      <c r="A41" s="49">
        <v>54109</v>
      </c>
      <c r="B41" s="70" t="s">
        <v>297</v>
      </c>
      <c r="C41" s="16">
        <v>12332</v>
      </c>
      <c r="D41" s="16">
        <v>12332</v>
      </c>
      <c r="E41" s="69">
        <f t="shared" si="0"/>
        <v>0</v>
      </c>
    </row>
    <row r="42" spans="1:5" x14ac:dyDescent="0.25">
      <c r="A42" s="49">
        <v>54110</v>
      </c>
      <c r="B42" s="70" t="s">
        <v>299</v>
      </c>
      <c r="C42" s="16">
        <v>132432.29999999999</v>
      </c>
      <c r="D42" s="16">
        <v>130805.53</v>
      </c>
      <c r="E42" s="69">
        <f t="shared" si="0"/>
        <v>1626.7699999999895</v>
      </c>
    </row>
    <row r="43" spans="1:5" x14ac:dyDescent="0.25">
      <c r="A43" s="70" t="s">
        <v>56</v>
      </c>
      <c r="B43" s="70" t="s">
        <v>368</v>
      </c>
      <c r="C43" s="16">
        <v>11514.85</v>
      </c>
      <c r="D43" s="16">
        <v>3951.59</v>
      </c>
      <c r="E43" s="69">
        <f t="shared" si="0"/>
        <v>7563.26</v>
      </c>
    </row>
    <row r="44" spans="1:5" x14ac:dyDescent="0.25">
      <c r="A44" s="70" t="s">
        <v>57</v>
      </c>
      <c r="B44" s="70" t="s">
        <v>369</v>
      </c>
      <c r="C44" s="16">
        <v>21267.39</v>
      </c>
      <c r="D44" s="16">
        <v>7393.03</v>
      </c>
      <c r="E44" s="69">
        <f t="shared" si="0"/>
        <v>13874.36</v>
      </c>
    </row>
    <row r="45" spans="1:5" x14ac:dyDescent="0.25">
      <c r="A45" s="90"/>
      <c r="B45" s="90"/>
      <c r="C45" s="90"/>
      <c r="D45" s="90"/>
      <c r="E45" s="90"/>
    </row>
    <row r="46" spans="1:5" x14ac:dyDescent="0.25">
      <c r="A46" s="90" t="s">
        <v>356</v>
      </c>
      <c r="B46" s="90"/>
      <c r="C46" s="90"/>
      <c r="D46" s="90"/>
      <c r="E46" s="90"/>
    </row>
    <row r="47" spans="1:5" x14ac:dyDescent="0.25">
      <c r="A47" s="90" t="s">
        <v>366</v>
      </c>
      <c r="B47" s="90"/>
      <c r="C47" s="90"/>
      <c r="D47" s="90"/>
      <c r="E47" s="90"/>
    </row>
    <row r="48" spans="1:5" x14ac:dyDescent="0.25">
      <c r="A48" s="90" t="s">
        <v>417</v>
      </c>
      <c r="B48" s="90"/>
      <c r="C48" s="90"/>
      <c r="D48" s="90"/>
      <c r="E48" s="90"/>
    </row>
    <row r="49" spans="1:5" x14ac:dyDescent="0.25">
      <c r="A49" s="90" t="s">
        <v>351</v>
      </c>
      <c r="B49" s="90"/>
      <c r="C49" s="90"/>
      <c r="D49" s="90"/>
      <c r="E49" s="90"/>
    </row>
    <row r="50" spans="1:5" x14ac:dyDescent="0.25">
      <c r="A50" s="70" t="s">
        <v>58</v>
      </c>
      <c r="B50" s="70" t="s">
        <v>59</v>
      </c>
      <c r="C50" s="16">
        <v>5249.26</v>
      </c>
      <c r="D50" s="16">
        <v>4749.26</v>
      </c>
      <c r="E50" s="69">
        <f>C50-D50</f>
        <v>500</v>
      </c>
    </row>
    <row r="51" spans="1:5" x14ac:dyDescent="0.25">
      <c r="A51" s="70" t="s">
        <v>60</v>
      </c>
      <c r="B51" s="70" t="s">
        <v>61</v>
      </c>
      <c r="C51" s="16">
        <v>8730.32</v>
      </c>
      <c r="D51" s="16">
        <v>862.41</v>
      </c>
      <c r="E51" s="69">
        <f>C51-D51</f>
        <v>7867.91</v>
      </c>
    </row>
    <row r="52" spans="1:5" x14ac:dyDescent="0.25">
      <c r="A52" s="70" t="s">
        <v>62</v>
      </c>
      <c r="B52" s="70" t="s">
        <v>63</v>
      </c>
      <c r="C52" s="16">
        <v>23101.81</v>
      </c>
      <c r="D52" s="16">
        <v>17191.310000000001</v>
      </c>
      <c r="E52" s="69">
        <f t="shared" ref="E52:E87" si="2">C52-D52</f>
        <v>5910.5</v>
      </c>
    </row>
    <row r="53" spans="1:5" x14ac:dyDescent="0.25">
      <c r="A53" s="70" t="s">
        <v>64</v>
      </c>
      <c r="B53" s="70" t="s">
        <v>370</v>
      </c>
      <c r="C53" s="16">
        <v>474.6</v>
      </c>
      <c r="D53" s="16">
        <v>474.6</v>
      </c>
      <c r="E53" s="69">
        <f t="shared" si="2"/>
        <v>0</v>
      </c>
    </row>
    <row r="54" spans="1:5" x14ac:dyDescent="0.25">
      <c r="A54" s="70" t="s">
        <v>65</v>
      </c>
      <c r="B54" s="70" t="s">
        <v>66</v>
      </c>
      <c r="C54" s="16">
        <v>53878.39</v>
      </c>
      <c r="D54" s="16">
        <v>42850.66</v>
      </c>
      <c r="E54" s="69">
        <f t="shared" si="2"/>
        <v>11027.729999999996</v>
      </c>
    </row>
    <row r="55" spans="1:5" x14ac:dyDescent="0.25">
      <c r="A55" s="70" t="s">
        <v>67</v>
      </c>
      <c r="B55" s="70" t="s">
        <v>68</v>
      </c>
      <c r="C55" s="16">
        <v>15711.05</v>
      </c>
      <c r="D55" s="16">
        <v>7232.97</v>
      </c>
      <c r="E55" s="69">
        <f>C55-D55</f>
        <v>8478.0799999999981</v>
      </c>
    </row>
    <row r="56" spans="1:5" x14ac:dyDescent="0.25">
      <c r="A56" s="70" t="s">
        <v>69</v>
      </c>
      <c r="B56" s="70" t="s">
        <v>70</v>
      </c>
      <c r="C56" s="16">
        <v>414792.47</v>
      </c>
      <c r="D56" s="16">
        <v>246622.67</v>
      </c>
      <c r="E56" s="69">
        <f t="shared" si="2"/>
        <v>168169.79999999996</v>
      </c>
    </row>
    <row r="57" spans="1:5" x14ac:dyDescent="0.25">
      <c r="A57" s="67" t="s">
        <v>71</v>
      </c>
      <c r="B57" s="67" t="s">
        <v>72</v>
      </c>
      <c r="C57" s="68">
        <f>SUM(C58:C60)</f>
        <v>235755.01</v>
      </c>
      <c r="D57" s="68">
        <f>SUM(D58:D60)</f>
        <v>173356.99</v>
      </c>
      <c r="E57" s="72">
        <f t="shared" si="2"/>
        <v>62398.020000000019</v>
      </c>
    </row>
    <row r="58" spans="1:5" x14ac:dyDescent="0.25">
      <c r="A58" s="70" t="s">
        <v>73</v>
      </c>
      <c r="B58" s="70" t="s">
        <v>74</v>
      </c>
      <c r="C58" s="16">
        <v>82817.61</v>
      </c>
      <c r="D58" s="16">
        <v>78222.789999999994</v>
      </c>
      <c r="E58" s="69">
        <f t="shared" si="2"/>
        <v>4594.820000000007</v>
      </c>
    </row>
    <row r="59" spans="1:5" x14ac:dyDescent="0.25">
      <c r="A59" s="70" t="s">
        <v>75</v>
      </c>
      <c r="B59" s="70" t="s">
        <v>76</v>
      </c>
      <c r="C59" s="16">
        <v>80095.39</v>
      </c>
      <c r="D59" s="16">
        <v>56689.39</v>
      </c>
      <c r="E59" s="69">
        <f t="shared" si="2"/>
        <v>23406</v>
      </c>
    </row>
    <row r="60" spans="1:5" x14ac:dyDescent="0.25">
      <c r="A60" s="70" t="s">
        <v>77</v>
      </c>
      <c r="B60" s="70" t="s">
        <v>78</v>
      </c>
      <c r="C60" s="16">
        <v>72842.009999999995</v>
      </c>
      <c r="D60" s="16">
        <v>38444.81</v>
      </c>
      <c r="E60" s="69">
        <f t="shared" si="2"/>
        <v>34397.199999999997</v>
      </c>
    </row>
    <row r="61" spans="1:5" x14ac:dyDescent="0.25">
      <c r="A61" s="67" t="s">
        <v>79</v>
      </c>
      <c r="B61" s="67" t="s">
        <v>80</v>
      </c>
      <c r="C61" s="68">
        <f>SUM(C62:C71)</f>
        <v>529550.27</v>
      </c>
      <c r="D61" s="68">
        <f>SUM(D62:D71)</f>
        <v>311748.94</v>
      </c>
      <c r="E61" s="72">
        <f t="shared" si="2"/>
        <v>217801.33000000002</v>
      </c>
    </row>
    <row r="62" spans="1:5" x14ac:dyDescent="0.25">
      <c r="A62" s="70" t="s">
        <v>81</v>
      </c>
      <c r="B62" s="70" t="s">
        <v>82</v>
      </c>
      <c r="C62" s="16">
        <v>6215.8</v>
      </c>
      <c r="D62" s="16">
        <v>2822.8</v>
      </c>
      <c r="E62" s="69">
        <f t="shared" si="2"/>
        <v>3393</v>
      </c>
    </row>
    <row r="63" spans="1:5" x14ac:dyDescent="0.25">
      <c r="A63" s="70" t="s">
        <v>83</v>
      </c>
      <c r="B63" s="70" t="s">
        <v>84</v>
      </c>
      <c r="C63" s="16">
        <v>21487.17</v>
      </c>
      <c r="D63" s="16">
        <v>20010.650000000001</v>
      </c>
      <c r="E63" s="69">
        <f t="shared" si="2"/>
        <v>1476.5199999999968</v>
      </c>
    </row>
    <row r="64" spans="1:5" x14ac:dyDescent="0.25">
      <c r="A64" s="70" t="s">
        <v>85</v>
      </c>
      <c r="B64" s="70" t="s">
        <v>86</v>
      </c>
      <c r="C64" s="16">
        <v>6758.08</v>
      </c>
      <c r="D64" s="16">
        <v>3267.24</v>
      </c>
      <c r="E64" s="69">
        <f t="shared" si="2"/>
        <v>3490.84</v>
      </c>
    </row>
    <row r="65" spans="1:5" x14ac:dyDescent="0.25">
      <c r="A65" s="70" t="s">
        <v>87</v>
      </c>
      <c r="B65" s="70" t="s">
        <v>88</v>
      </c>
      <c r="C65" s="16">
        <v>144560</v>
      </c>
      <c r="D65" s="16">
        <v>81424</v>
      </c>
      <c r="E65" s="69">
        <f t="shared" si="2"/>
        <v>63136</v>
      </c>
    </row>
    <row r="66" spans="1:5" x14ac:dyDescent="0.25">
      <c r="A66" s="70" t="s">
        <v>89</v>
      </c>
      <c r="B66" s="70" t="s">
        <v>90</v>
      </c>
      <c r="C66" s="16">
        <v>446.98</v>
      </c>
      <c r="D66" s="16">
        <v>40.82</v>
      </c>
      <c r="E66" s="69">
        <f t="shared" si="2"/>
        <v>406.16</v>
      </c>
    </row>
    <row r="67" spans="1:5" x14ac:dyDescent="0.25">
      <c r="A67" s="49">
        <v>54310</v>
      </c>
      <c r="B67" s="70" t="s">
        <v>371</v>
      </c>
      <c r="C67" s="16">
        <v>444.99</v>
      </c>
      <c r="D67" s="16">
        <v>0</v>
      </c>
      <c r="E67" s="69">
        <f t="shared" si="2"/>
        <v>444.99</v>
      </c>
    </row>
    <row r="68" spans="1:5" x14ac:dyDescent="0.25">
      <c r="A68" s="70" t="s">
        <v>91</v>
      </c>
      <c r="B68" s="70" t="s">
        <v>92</v>
      </c>
      <c r="C68" s="16">
        <v>3216.63</v>
      </c>
      <c r="D68" s="16">
        <v>2916.63</v>
      </c>
      <c r="E68" s="69">
        <f t="shared" si="2"/>
        <v>300</v>
      </c>
    </row>
    <row r="69" spans="1:5" x14ac:dyDescent="0.25">
      <c r="A69" s="70" t="s">
        <v>93</v>
      </c>
      <c r="B69" s="70" t="s">
        <v>94</v>
      </c>
      <c r="C69" s="16">
        <v>15808.39</v>
      </c>
      <c r="D69" s="16">
        <v>7175.13</v>
      </c>
      <c r="E69" s="69">
        <f t="shared" si="2"/>
        <v>8633.2599999999984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25947.84</v>
      </c>
      <c r="E70" s="69">
        <f t="shared" si="2"/>
        <v>15747.16</v>
      </c>
    </row>
    <row r="71" spans="1:5" x14ac:dyDescent="0.25">
      <c r="A71" s="70" t="s">
        <v>97</v>
      </c>
      <c r="B71" s="70" t="s">
        <v>98</v>
      </c>
      <c r="C71" s="16">
        <v>288917.23</v>
      </c>
      <c r="D71" s="16">
        <v>168143.83</v>
      </c>
      <c r="E71" s="69">
        <f t="shared" si="2"/>
        <v>120773.4</v>
      </c>
    </row>
    <row r="72" spans="1:5" x14ac:dyDescent="0.25">
      <c r="A72" s="51" t="s">
        <v>99</v>
      </c>
      <c r="B72" s="67" t="s">
        <v>100</v>
      </c>
      <c r="C72" s="68">
        <f>SUM(C73:C74)</f>
        <v>127500</v>
      </c>
      <c r="D72" s="68">
        <f>SUM(D73:D74)</f>
        <v>92030</v>
      </c>
      <c r="E72" s="72">
        <f t="shared" si="2"/>
        <v>35470</v>
      </c>
    </row>
    <row r="73" spans="1:5" x14ac:dyDescent="0.25">
      <c r="A73" s="70" t="s">
        <v>101</v>
      </c>
      <c r="B73" s="70" t="s">
        <v>102</v>
      </c>
      <c r="C73" s="16">
        <v>123500</v>
      </c>
      <c r="D73" s="16">
        <v>92030</v>
      </c>
      <c r="E73" s="69">
        <f t="shared" si="2"/>
        <v>31470</v>
      </c>
    </row>
    <row r="74" spans="1:5" x14ac:dyDescent="0.25">
      <c r="A74" s="70" t="s">
        <v>103</v>
      </c>
      <c r="B74" s="70" t="s">
        <v>104</v>
      </c>
      <c r="C74" s="16">
        <v>4000</v>
      </c>
      <c r="D74" s="16">
        <v>0</v>
      </c>
      <c r="E74" s="69">
        <f t="shared" si="2"/>
        <v>4000</v>
      </c>
    </row>
    <row r="75" spans="1:5" x14ac:dyDescent="0.25">
      <c r="A75" s="67" t="s">
        <v>105</v>
      </c>
      <c r="B75" s="67" t="s">
        <v>106</v>
      </c>
      <c r="C75" s="68">
        <f>SUM(C76:C78)</f>
        <v>66040.63</v>
      </c>
      <c r="D75" s="68">
        <f>SUM(D76:D78)</f>
        <v>33154.03</v>
      </c>
      <c r="E75" s="72">
        <f t="shared" si="2"/>
        <v>32886.600000000006</v>
      </c>
    </row>
    <row r="76" spans="1:5" x14ac:dyDescent="0.25">
      <c r="A76" s="70" t="s">
        <v>107</v>
      </c>
      <c r="B76" s="70" t="s">
        <v>108</v>
      </c>
      <c r="C76" s="16">
        <v>62206.33</v>
      </c>
      <c r="D76" s="16">
        <v>32826.33</v>
      </c>
      <c r="E76" s="69">
        <f t="shared" si="2"/>
        <v>29380</v>
      </c>
    </row>
    <row r="77" spans="1:5" x14ac:dyDescent="0.25">
      <c r="A77" s="70" t="s">
        <v>109</v>
      </c>
      <c r="B77" s="70" t="s">
        <v>110</v>
      </c>
      <c r="C77" s="16">
        <v>1223.99</v>
      </c>
      <c r="D77" s="16">
        <v>0</v>
      </c>
      <c r="E77" s="69">
        <f t="shared" si="2"/>
        <v>1223.99</v>
      </c>
    </row>
    <row r="78" spans="1:5" x14ac:dyDescent="0.25">
      <c r="A78" s="49">
        <v>54599</v>
      </c>
      <c r="B78" s="70" t="s">
        <v>408</v>
      </c>
      <c r="C78" s="16">
        <v>2610.31</v>
      </c>
      <c r="D78" s="16">
        <v>327.7</v>
      </c>
      <c r="E78" s="69">
        <f t="shared" ref="E78" si="3">C78-D78</f>
        <v>2282.61</v>
      </c>
    </row>
    <row r="79" spans="1:5" x14ac:dyDescent="0.25">
      <c r="A79" s="67" t="s">
        <v>111</v>
      </c>
      <c r="B79" s="67" t="s">
        <v>112</v>
      </c>
      <c r="C79" s="68">
        <f>C80+C82+C84+C94</f>
        <v>835633.6399999999</v>
      </c>
      <c r="D79" s="68">
        <f>D80+D82+D84+D94</f>
        <v>769910.02999999991</v>
      </c>
      <c r="E79" s="72">
        <f t="shared" si="2"/>
        <v>65723.609999999986</v>
      </c>
    </row>
    <row r="80" spans="1:5" x14ac:dyDescent="0.25">
      <c r="A80" s="51">
        <v>551</v>
      </c>
      <c r="B80" s="67" t="s">
        <v>372</v>
      </c>
      <c r="C80" s="68">
        <f>C81</f>
        <v>747020.2</v>
      </c>
      <c r="D80" s="68">
        <f>D81</f>
        <v>698921.36</v>
      </c>
      <c r="E80" s="72">
        <f t="shared" si="2"/>
        <v>48098.839999999967</v>
      </c>
    </row>
    <row r="81" spans="1:8" x14ac:dyDescent="0.25">
      <c r="A81" s="49">
        <v>55101</v>
      </c>
      <c r="B81" s="70" t="s">
        <v>340</v>
      </c>
      <c r="C81" s="16">
        <v>747020.2</v>
      </c>
      <c r="D81" s="16">
        <v>698921.36</v>
      </c>
      <c r="E81" s="69">
        <f t="shared" si="2"/>
        <v>48098.839999999967</v>
      </c>
    </row>
    <row r="82" spans="1:8" x14ac:dyDescent="0.25">
      <c r="A82" s="67" t="s">
        <v>113</v>
      </c>
      <c r="B82" s="67" t="s">
        <v>114</v>
      </c>
      <c r="C82" s="68">
        <f>C83</f>
        <v>30452.799999999999</v>
      </c>
      <c r="D82" s="68">
        <f>D83</f>
        <v>18851.52</v>
      </c>
      <c r="E82" s="72">
        <f t="shared" si="2"/>
        <v>11601.279999999999</v>
      </c>
    </row>
    <row r="83" spans="1:8" x14ac:dyDescent="0.25">
      <c r="A83" s="70" t="s">
        <v>115</v>
      </c>
      <c r="B83" s="70" t="s">
        <v>116</v>
      </c>
      <c r="C83" s="16">
        <v>30452.799999999999</v>
      </c>
      <c r="D83" s="16">
        <v>18851.52</v>
      </c>
      <c r="E83" s="69">
        <f t="shared" si="2"/>
        <v>11601.279999999999</v>
      </c>
    </row>
    <row r="84" spans="1:8" x14ac:dyDescent="0.25">
      <c r="A84" s="67" t="s">
        <v>117</v>
      </c>
      <c r="B84" s="67" t="s">
        <v>118</v>
      </c>
      <c r="C84" s="68">
        <f>SUM(C85:C87)</f>
        <v>57732.95</v>
      </c>
      <c r="D84" s="68">
        <f>SUM(D85:D87)</f>
        <v>51709.46</v>
      </c>
      <c r="E84" s="72">
        <f t="shared" si="2"/>
        <v>6023.489999999998</v>
      </c>
    </row>
    <row r="85" spans="1:8" x14ac:dyDescent="0.25">
      <c r="A85" s="70" t="s">
        <v>119</v>
      </c>
      <c r="B85" s="70" t="s">
        <v>120</v>
      </c>
      <c r="C85" s="16">
        <v>3333.32</v>
      </c>
      <c r="D85" s="16">
        <v>2825</v>
      </c>
      <c r="E85" s="69">
        <f t="shared" si="2"/>
        <v>508.32000000000016</v>
      </c>
    </row>
    <row r="86" spans="1:8" x14ac:dyDescent="0.25">
      <c r="A86" s="70" t="s">
        <v>121</v>
      </c>
      <c r="B86" s="70" t="s">
        <v>122</v>
      </c>
      <c r="C86" s="16">
        <v>54374.63</v>
      </c>
      <c r="D86" s="16">
        <v>48859.46</v>
      </c>
      <c r="E86" s="69">
        <f t="shared" si="2"/>
        <v>5515.1699999999983</v>
      </c>
    </row>
    <row r="87" spans="1:8" x14ac:dyDescent="0.25">
      <c r="A87" s="70" t="s">
        <v>123</v>
      </c>
      <c r="B87" s="70" t="s">
        <v>124</v>
      </c>
      <c r="C87" s="89">
        <v>25</v>
      </c>
      <c r="D87" s="16">
        <v>25</v>
      </c>
      <c r="E87" s="69">
        <f t="shared" si="2"/>
        <v>0</v>
      </c>
      <c r="G87" s="88"/>
      <c r="H87" s="88"/>
    </row>
    <row r="88" spans="1:8" x14ac:dyDescent="0.25">
      <c r="A88" s="70"/>
      <c r="B88" s="70"/>
      <c r="C88" s="16"/>
      <c r="D88" s="16"/>
      <c r="E88" s="69"/>
    </row>
    <row r="89" spans="1:8" x14ac:dyDescent="0.25">
      <c r="A89" s="90" t="s">
        <v>356</v>
      </c>
      <c r="B89" s="90"/>
      <c r="C89" s="90"/>
      <c r="D89" s="90"/>
      <c r="E89" s="90"/>
    </row>
    <row r="90" spans="1:8" x14ac:dyDescent="0.25">
      <c r="A90" s="90" t="s">
        <v>366</v>
      </c>
      <c r="B90" s="90"/>
      <c r="C90" s="90"/>
      <c r="D90" s="90"/>
      <c r="E90" s="90"/>
    </row>
    <row r="91" spans="1:8" x14ac:dyDescent="0.25">
      <c r="A91" s="90" t="s">
        <v>417</v>
      </c>
      <c r="B91" s="90"/>
      <c r="C91" s="90"/>
      <c r="D91" s="90"/>
      <c r="E91" s="90"/>
    </row>
    <row r="92" spans="1:8" x14ac:dyDescent="0.25">
      <c r="A92" s="90" t="s">
        <v>351</v>
      </c>
      <c r="B92" s="90"/>
      <c r="C92" s="90"/>
      <c r="D92" s="90"/>
      <c r="E92" s="90"/>
    </row>
    <row r="93" spans="1:8" x14ac:dyDescent="0.25">
      <c r="A93" s="2" t="s">
        <v>151</v>
      </c>
      <c r="B93" s="3"/>
      <c r="C93" s="3"/>
      <c r="D93" s="3"/>
      <c r="E93" s="3"/>
    </row>
    <row r="94" spans="1:8" x14ac:dyDescent="0.25">
      <c r="A94" s="51">
        <v>557</v>
      </c>
      <c r="B94" s="67" t="s">
        <v>341</v>
      </c>
      <c r="C94" s="68">
        <f>SUM(C95:C96)</f>
        <v>427.69</v>
      </c>
      <c r="D94" s="68">
        <f>SUM(D95:D96)</f>
        <v>427.69</v>
      </c>
      <c r="E94" s="72">
        <f t="shared" ref="E94" si="4">C94-D94</f>
        <v>0</v>
      </c>
    </row>
    <row r="95" spans="1:8" x14ac:dyDescent="0.25">
      <c r="A95" s="49">
        <v>55703</v>
      </c>
      <c r="B95" s="70" t="s">
        <v>335</v>
      </c>
      <c r="C95" s="16">
        <v>11.42</v>
      </c>
      <c r="D95" s="16">
        <v>11.42</v>
      </c>
      <c r="E95" s="69">
        <f t="shared" ref="E95" si="5">C95-D95</f>
        <v>0</v>
      </c>
    </row>
    <row r="96" spans="1:8" x14ac:dyDescent="0.25">
      <c r="A96" s="49">
        <v>55799</v>
      </c>
      <c r="B96" s="70" t="s">
        <v>409</v>
      </c>
      <c r="C96" s="16">
        <v>416.27</v>
      </c>
      <c r="D96" s="16">
        <v>416.27</v>
      </c>
      <c r="E96" s="69">
        <f t="shared" ref="E96" si="6">C96-D96</f>
        <v>0</v>
      </c>
    </row>
    <row r="97" spans="1:5" x14ac:dyDescent="0.25">
      <c r="A97" s="67" t="s">
        <v>125</v>
      </c>
      <c r="B97" s="67" t="s">
        <v>126</v>
      </c>
      <c r="C97" s="68">
        <f>C98+C100</f>
        <v>3190083</v>
      </c>
      <c r="D97" s="68">
        <f>D98+D100</f>
        <v>2101905</v>
      </c>
      <c r="E97" s="72">
        <f t="shared" ref="E97:E117" si="7">C97-D97</f>
        <v>1088178</v>
      </c>
    </row>
    <row r="98" spans="1:5" x14ac:dyDescent="0.25">
      <c r="A98" s="67" t="s">
        <v>127</v>
      </c>
      <c r="B98" s="67" t="s">
        <v>128</v>
      </c>
      <c r="C98" s="68">
        <f>C99</f>
        <v>3144265</v>
      </c>
      <c r="D98" s="68">
        <f>D99</f>
        <v>2060569</v>
      </c>
      <c r="E98" s="72">
        <f t="shared" si="7"/>
        <v>1083696</v>
      </c>
    </row>
    <row r="99" spans="1:5" x14ac:dyDescent="0.25">
      <c r="A99" s="70" t="s">
        <v>129</v>
      </c>
      <c r="B99" s="70" t="s">
        <v>128</v>
      </c>
      <c r="C99" s="16">
        <v>3144265</v>
      </c>
      <c r="D99" s="16">
        <v>2060569</v>
      </c>
      <c r="E99" s="69">
        <f t="shared" si="7"/>
        <v>1083696</v>
      </c>
    </row>
    <row r="100" spans="1:5" x14ac:dyDescent="0.25">
      <c r="A100" s="67" t="s">
        <v>130</v>
      </c>
      <c r="B100" s="67" t="s">
        <v>131</v>
      </c>
      <c r="C100" s="68">
        <f>SUM(C101:C102)</f>
        <v>45818</v>
      </c>
      <c r="D100" s="68">
        <f>SUM(D101:D102)</f>
        <v>41336</v>
      </c>
      <c r="E100" s="72">
        <f t="shared" si="7"/>
        <v>4482</v>
      </c>
    </row>
    <row r="101" spans="1:5" x14ac:dyDescent="0.25">
      <c r="A101" s="70" t="s">
        <v>132</v>
      </c>
      <c r="B101" s="70" t="s">
        <v>133</v>
      </c>
      <c r="C101" s="16">
        <v>6105</v>
      </c>
      <c r="D101" s="16">
        <v>4936</v>
      </c>
      <c r="E101" s="69">
        <f t="shared" si="7"/>
        <v>1169</v>
      </c>
    </row>
    <row r="102" spans="1:5" x14ac:dyDescent="0.25">
      <c r="A102" s="70" t="s">
        <v>134</v>
      </c>
      <c r="B102" s="70" t="s">
        <v>135</v>
      </c>
      <c r="C102" s="16">
        <v>39713</v>
      </c>
      <c r="D102" s="16">
        <v>36400</v>
      </c>
      <c r="E102" s="69">
        <f t="shared" si="7"/>
        <v>3313</v>
      </c>
    </row>
    <row r="103" spans="1:5" x14ac:dyDescent="0.25">
      <c r="A103" s="67" t="s">
        <v>136</v>
      </c>
      <c r="B103" s="67" t="s">
        <v>137</v>
      </c>
      <c r="C103" s="68">
        <f>C104+C114+C116</f>
        <v>203034.62</v>
      </c>
      <c r="D103" s="68">
        <f>D104+D114+D116</f>
        <v>143458.09</v>
      </c>
      <c r="E103" s="72">
        <f t="shared" si="7"/>
        <v>59576.53</v>
      </c>
    </row>
    <row r="104" spans="1:5" x14ac:dyDescent="0.25">
      <c r="A104" s="67" t="s">
        <v>138</v>
      </c>
      <c r="B104" s="67" t="s">
        <v>139</v>
      </c>
      <c r="C104" s="68">
        <f>SUM(C105:C113)</f>
        <v>90186.78</v>
      </c>
      <c r="D104" s="68">
        <f>SUM(D105:D113)</f>
        <v>41652.380000000005</v>
      </c>
      <c r="E104" s="72">
        <f t="shared" si="7"/>
        <v>48534.399999999994</v>
      </c>
    </row>
    <row r="105" spans="1:5" x14ac:dyDescent="0.25">
      <c r="A105" s="70" t="s">
        <v>140</v>
      </c>
      <c r="B105" s="70" t="s">
        <v>141</v>
      </c>
      <c r="C105" s="16">
        <v>4568</v>
      </c>
      <c r="D105" s="16">
        <v>4568</v>
      </c>
      <c r="E105" s="69">
        <f t="shared" si="7"/>
        <v>0</v>
      </c>
    </row>
    <row r="106" spans="1:5" x14ac:dyDescent="0.25">
      <c r="A106" s="70" t="s">
        <v>142</v>
      </c>
      <c r="B106" s="70" t="s">
        <v>143</v>
      </c>
      <c r="C106" s="16">
        <v>17584.2</v>
      </c>
      <c r="D106" s="16">
        <v>6144.2</v>
      </c>
      <c r="E106" s="69">
        <f t="shared" si="7"/>
        <v>11440</v>
      </c>
    </row>
    <row r="107" spans="1:5" x14ac:dyDescent="0.25">
      <c r="A107" s="49">
        <v>61103</v>
      </c>
      <c r="B107" s="70" t="s">
        <v>373</v>
      </c>
      <c r="C107" s="16">
        <v>4550.1400000000003</v>
      </c>
      <c r="D107" s="16">
        <v>1300.75</v>
      </c>
      <c r="E107" s="69">
        <f t="shared" ref="E107" si="8">C107-D107</f>
        <v>3249.3900000000003</v>
      </c>
    </row>
    <row r="108" spans="1:5" x14ac:dyDescent="0.25">
      <c r="A108" s="49">
        <v>61104</v>
      </c>
      <c r="B108" s="70" t="s">
        <v>144</v>
      </c>
      <c r="C108" s="16">
        <v>17348</v>
      </c>
      <c r="D108" s="16">
        <v>17348</v>
      </c>
      <c r="E108" s="69">
        <f t="shared" si="7"/>
        <v>0</v>
      </c>
    </row>
    <row r="109" spans="1:5" x14ac:dyDescent="0.25">
      <c r="A109" s="49">
        <v>61105</v>
      </c>
      <c r="B109" s="70" t="s">
        <v>418</v>
      </c>
      <c r="C109" s="16">
        <v>27900</v>
      </c>
      <c r="D109" s="16">
        <v>0</v>
      </c>
      <c r="E109" s="69">
        <f t="shared" si="7"/>
        <v>27900</v>
      </c>
    </row>
    <row r="110" spans="1:5" x14ac:dyDescent="0.25">
      <c r="A110" s="49">
        <v>61108</v>
      </c>
      <c r="B110" s="70" t="s">
        <v>301</v>
      </c>
      <c r="C110" s="16">
        <v>4745.05</v>
      </c>
      <c r="D110" s="16">
        <v>2950.05</v>
      </c>
      <c r="E110" s="69">
        <f t="shared" si="7"/>
        <v>1795</v>
      </c>
    </row>
    <row r="111" spans="1:5" x14ac:dyDescent="0.25">
      <c r="A111" s="49">
        <v>61109</v>
      </c>
      <c r="B111" s="70" t="s">
        <v>413</v>
      </c>
      <c r="C111" s="16">
        <v>7177.1</v>
      </c>
      <c r="D111" s="16">
        <v>3990</v>
      </c>
      <c r="E111" s="69">
        <f t="shared" si="7"/>
        <v>3187.1000000000004</v>
      </c>
    </row>
    <row r="112" spans="1:5" x14ac:dyDescent="0.25">
      <c r="A112" s="49">
        <v>61110</v>
      </c>
      <c r="B112" s="70" t="s">
        <v>412</v>
      </c>
      <c r="C112" s="16">
        <v>849.9</v>
      </c>
      <c r="D112" s="16">
        <v>849.9</v>
      </c>
      <c r="E112" s="69">
        <f t="shared" si="7"/>
        <v>0</v>
      </c>
    </row>
    <row r="113" spans="1:5" x14ac:dyDescent="0.25">
      <c r="A113" s="70" t="s">
        <v>145</v>
      </c>
      <c r="B113" s="70" t="s">
        <v>146</v>
      </c>
      <c r="C113" s="16">
        <v>5464.39</v>
      </c>
      <c r="D113" s="16">
        <v>4501.4799999999996</v>
      </c>
      <c r="E113" s="69">
        <f t="shared" si="7"/>
        <v>962.91000000000076</v>
      </c>
    </row>
    <row r="114" spans="1:5" x14ac:dyDescent="0.25">
      <c r="A114" s="51">
        <v>612</v>
      </c>
      <c r="B114" s="67" t="s">
        <v>281</v>
      </c>
      <c r="C114" s="68">
        <f>+C115</f>
        <v>87368.72</v>
      </c>
      <c r="D114" s="68">
        <f>+D115</f>
        <v>87368.72</v>
      </c>
      <c r="E114" s="72">
        <f t="shared" ref="E114:E115" si="9">C114-D114</f>
        <v>0</v>
      </c>
    </row>
    <row r="115" spans="1:5" x14ac:dyDescent="0.25">
      <c r="A115" s="49">
        <v>61201</v>
      </c>
      <c r="B115" s="70" t="s">
        <v>410</v>
      </c>
      <c r="C115" s="16">
        <v>87368.72</v>
      </c>
      <c r="D115" s="16">
        <v>87368.72</v>
      </c>
      <c r="E115" s="69">
        <f t="shared" si="9"/>
        <v>0</v>
      </c>
    </row>
    <row r="116" spans="1:5" x14ac:dyDescent="0.25">
      <c r="A116" s="67" t="s">
        <v>147</v>
      </c>
      <c r="B116" s="67" t="s">
        <v>148</v>
      </c>
      <c r="C116" s="68">
        <f>C117</f>
        <v>25479.119999999999</v>
      </c>
      <c r="D116" s="68">
        <f>D117</f>
        <v>14436.99</v>
      </c>
      <c r="E116" s="72">
        <f t="shared" si="7"/>
        <v>11042.13</v>
      </c>
    </row>
    <row r="117" spans="1:5" x14ac:dyDescent="0.25">
      <c r="A117" s="70" t="s">
        <v>149</v>
      </c>
      <c r="B117" s="70" t="s">
        <v>150</v>
      </c>
      <c r="C117" s="16">
        <v>25479.119999999999</v>
      </c>
      <c r="D117" s="16">
        <v>14436.99</v>
      </c>
      <c r="E117" s="69">
        <f t="shared" si="7"/>
        <v>11042.13</v>
      </c>
    </row>
    <row r="118" spans="1:5" x14ac:dyDescent="0.25">
      <c r="A118" s="51">
        <v>71</v>
      </c>
      <c r="B118" s="67" t="s">
        <v>374</v>
      </c>
      <c r="C118" s="68">
        <f>C119</f>
        <v>680845.23</v>
      </c>
      <c r="D118" s="68">
        <f>D119</f>
        <v>635028.65</v>
      </c>
      <c r="E118" s="72">
        <f t="shared" ref="E118:E120" si="10">C118-D118</f>
        <v>45816.579999999958</v>
      </c>
    </row>
    <row r="119" spans="1:5" x14ac:dyDescent="0.25">
      <c r="A119" s="51">
        <v>711</v>
      </c>
      <c r="B119" s="67" t="s">
        <v>375</v>
      </c>
      <c r="C119" s="68">
        <f>C120</f>
        <v>680845.23</v>
      </c>
      <c r="D119" s="68">
        <f>D120</f>
        <v>635028.65</v>
      </c>
      <c r="E119" s="72">
        <f t="shared" si="10"/>
        <v>45816.579999999958</v>
      </c>
    </row>
    <row r="120" spans="1:5" x14ac:dyDescent="0.25">
      <c r="A120" s="49">
        <v>71101</v>
      </c>
      <c r="B120" s="70" t="s">
        <v>336</v>
      </c>
      <c r="C120" s="16">
        <v>680845.23</v>
      </c>
      <c r="D120" s="16">
        <v>635028.65</v>
      </c>
      <c r="E120" s="69">
        <f t="shared" si="10"/>
        <v>45816.579999999958</v>
      </c>
    </row>
    <row r="121" spans="1:5" x14ac:dyDescent="0.25">
      <c r="A121" s="51">
        <v>99</v>
      </c>
      <c r="B121" s="67" t="s">
        <v>337</v>
      </c>
      <c r="C121" s="68">
        <f>C122+C124</f>
        <v>3523883.96</v>
      </c>
      <c r="D121" s="68">
        <f>D122+D124</f>
        <v>0</v>
      </c>
      <c r="E121" s="72">
        <f t="shared" ref="E121:E123" si="11">C121-D121</f>
        <v>3523883.96</v>
      </c>
    </row>
    <row r="122" spans="1:5" x14ac:dyDescent="0.25">
      <c r="A122" s="51">
        <v>991</v>
      </c>
      <c r="B122" s="67" t="s">
        <v>338</v>
      </c>
      <c r="C122" s="68">
        <f>C123</f>
        <v>3417975.08</v>
      </c>
      <c r="D122" s="68">
        <f>D123</f>
        <v>0</v>
      </c>
      <c r="E122" s="72">
        <f t="shared" si="11"/>
        <v>3417975.08</v>
      </c>
    </row>
    <row r="123" spans="1:5" x14ac:dyDescent="0.25">
      <c r="A123" s="49">
        <v>99101</v>
      </c>
      <c r="B123" s="70" t="s">
        <v>338</v>
      </c>
      <c r="C123" s="16">
        <v>3417975.08</v>
      </c>
      <c r="D123" s="16">
        <v>0</v>
      </c>
      <c r="E123" s="69">
        <f t="shared" si="11"/>
        <v>3417975.08</v>
      </c>
    </row>
    <row r="124" spans="1:5" x14ac:dyDescent="0.25">
      <c r="A124" s="51">
        <v>992</v>
      </c>
      <c r="B124" s="67" t="s">
        <v>339</v>
      </c>
      <c r="C124" s="68">
        <f>C125</f>
        <v>105908.88</v>
      </c>
      <c r="D124" s="68">
        <f>D125</f>
        <v>0</v>
      </c>
      <c r="E124" s="72">
        <f t="shared" ref="E124:E125" si="12">C124-D124</f>
        <v>105908.88</v>
      </c>
    </row>
    <row r="125" spans="1:5" x14ac:dyDescent="0.25">
      <c r="A125" s="49">
        <v>99201</v>
      </c>
      <c r="B125" s="70" t="s">
        <v>339</v>
      </c>
      <c r="C125" s="16">
        <v>105908.88</v>
      </c>
      <c r="D125" s="16">
        <v>0</v>
      </c>
      <c r="E125" s="69">
        <f t="shared" si="12"/>
        <v>105908.88</v>
      </c>
    </row>
    <row r="126" spans="1:5" x14ac:dyDescent="0.25">
      <c r="A126" s="49"/>
      <c r="B126" s="70"/>
      <c r="C126" s="16"/>
      <c r="D126" s="16"/>
      <c r="E126" s="69"/>
    </row>
    <row r="127" spans="1:5" x14ac:dyDescent="0.25">
      <c r="A127" s="49"/>
      <c r="B127" s="70"/>
      <c r="C127" s="16"/>
      <c r="D127" s="16"/>
      <c r="E127" s="69"/>
    </row>
    <row r="128" spans="1:5" x14ac:dyDescent="0.25">
      <c r="A128" s="3"/>
      <c r="B128" s="55" t="s">
        <v>155</v>
      </c>
      <c r="C128" s="71">
        <f>C8+C31+C79+C97+C103+C118+C121</f>
        <v>15712155.249999996</v>
      </c>
      <c r="D128" s="71">
        <f>D8+D31+D79+D97+D103+D118+D121</f>
        <v>8173654.1400000006</v>
      </c>
      <c r="E128" s="71">
        <f>E8+E31+E79+E97+E103+E118+E121</f>
        <v>7538501.1099999975</v>
      </c>
    </row>
    <row r="129" spans="1:5" x14ac:dyDescent="0.25">
      <c r="B129" s="58" t="s">
        <v>156</v>
      </c>
      <c r="C129" s="72">
        <f t="shared" ref="C129:E130" si="13">C128</f>
        <v>15712155.249999996</v>
      </c>
      <c r="D129" s="72">
        <f t="shared" si="13"/>
        <v>8173654.1400000006</v>
      </c>
      <c r="E129" s="72">
        <f t="shared" si="13"/>
        <v>7538501.1099999975</v>
      </c>
    </row>
    <row r="130" spans="1:5" x14ac:dyDescent="0.25">
      <c r="B130" s="58" t="s">
        <v>157</v>
      </c>
      <c r="C130" s="72">
        <f>C129</f>
        <v>15712155.249999996</v>
      </c>
      <c r="D130" s="72">
        <f t="shared" si="13"/>
        <v>8173654.1400000006</v>
      </c>
      <c r="E130" s="72">
        <f t="shared" si="13"/>
        <v>7538501.1099999975</v>
      </c>
    </row>
    <row r="131" spans="1:5" x14ac:dyDescent="0.25">
      <c r="A131" s="73"/>
      <c r="B131" s="73"/>
      <c r="C131" s="74"/>
      <c r="D131" s="74"/>
      <c r="E131" s="75"/>
    </row>
    <row r="132" spans="1:5" x14ac:dyDescent="0.25">
      <c r="A132" s="76"/>
      <c r="B132" s="73"/>
      <c r="C132" s="74"/>
      <c r="D132" s="74"/>
      <c r="E132" s="75"/>
    </row>
    <row r="133" spans="1:5" x14ac:dyDescent="0.25">
      <c r="A133" s="76"/>
      <c r="B133" s="73"/>
      <c r="C133" s="74"/>
      <c r="D133" s="74"/>
      <c r="E133" s="75"/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3"/>
      <c r="B135" s="73"/>
      <c r="C135" s="74"/>
      <c r="D135" s="74"/>
      <c r="E135" s="75"/>
    </row>
    <row r="136" spans="1:5" x14ac:dyDescent="0.25">
      <c r="A136" s="73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3"/>
      <c r="B138" s="73"/>
      <c r="C138" s="74"/>
      <c r="D138" s="74"/>
      <c r="E138" s="75"/>
    </row>
    <row r="139" spans="1:5" x14ac:dyDescent="0.25">
      <c r="A139" s="77"/>
      <c r="B139" s="78"/>
      <c r="C139" s="79"/>
      <c r="D139" s="79"/>
      <c r="E139" s="79"/>
    </row>
    <row r="140" spans="1:5" x14ac:dyDescent="0.25">
      <c r="A140" s="59"/>
      <c r="B140" s="60"/>
      <c r="C140" s="79"/>
      <c r="D140" s="79"/>
      <c r="E140" s="79"/>
    </row>
    <row r="141" spans="1:5" x14ac:dyDescent="0.25">
      <c r="A141" s="59"/>
      <c r="B141" s="60"/>
      <c r="C141" s="79"/>
      <c r="D141" s="79"/>
      <c r="E141" s="79"/>
    </row>
    <row r="142" spans="1:5" x14ac:dyDescent="0.25">
      <c r="A142" s="59"/>
      <c r="B142" s="59"/>
      <c r="C142" s="59"/>
      <c r="D142" s="59"/>
      <c r="E142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B107" sqref="B107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90" t="s">
        <v>350</v>
      </c>
      <c r="B1" s="90"/>
      <c r="C1" s="90"/>
      <c r="D1" s="90"/>
      <c r="E1" s="44"/>
      <c r="F1" s="44"/>
      <c r="G1" s="44"/>
      <c r="H1" s="44"/>
      <c r="I1" s="44"/>
      <c r="J1" s="44"/>
      <c r="K1" s="44"/>
    </row>
    <row r="2" spans="1:11" x14ac:dyDescent="0.25">
      <c r="A2" s="90" t="s">
        <v>376</v>
      </c>
      <c r="B2" s="90"/>
      <c r="C2" s="90"/>
      <c r="D2" s="90"/>
      <c r="E2" s="44"/>
      <c r="F2" s="44"/>
      <c r="G2" s="44"/>
      <c r="H2" s="44"/>
      <c r="I2" s="44"/>
      <c r="J2" s="44"/>
      <c r="K2" s="44"/>
    </row>
    <row r="3" spans="1:11" x14ac:dyDescent="0.25">
      <c r="A3" s="90" t="s">
        <v>419</v>
      </c>
      <c r="B3" s="90"/>
      <c r="C3" s="90"/>
      <c r="D3" s="90"/>
      <c r="E3" s="44"/>
      <c r="F3" s="44"/>
      <c r="G3" s="44"/>
      <c r="H3" s="44"/>
      <c r="I3" s="44"/>
      <c r="J3" s="44"/>
      <c r="K3" s="44"/>
    </row>
    <row r="4" spans="1:11" x14ac:dyDescent="0.25">
      <c r="A4" s="90" t="s">
        <v>351</v>
      </c>
      <c r="B4" s="90"/>
      <c r="C4" s="90"/>
      <c r="D4" s="90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0"/>
      <c r="C8" s="80"/>
      <c r="D8" s="81">
        <f>B9+B23+B27</f>
        <v>3563141.8099999996</v>
      </c>
      <c r="E8" s="80"/>
    </row>
    <row r="9" spans="1:11" x14ac:dyDescent="0.25">
      <c r="A9" s="2" t="s">
        <v>261</v>
      </c>
      <c r="B9" s="81">
        <f>B10+B11+B12+B21</f>
        <v>2270604.1799999997</v>
      </c>
      <c r="C9" s="80"/>
      <c r="D9" s="80"/>
      <c r="E9" s="80"/>
    </row>
    <row r="10" spans="1:11" x14ac:dyDescent="0.25">
      <c r="A10" s="3" t="s">
        <v>348</v>
      </c>
      <c r="B10" s="80">
        <v>461.27</v>
      </c>
      <c r="C10" s="80"/>
      <c r="D10" s="80"/>
      <c r="E10" s="80"/>
    </row>
    <row r="11" spans="1:11" x14ac:dyDescent="0.25">
      <c r="A11" s="3" t="s">
        <v>262</v>
      </c>
      <c r="B11" s="80">
        <v>1363624.74</v>
      </c>
      <c r="C11" s="80"/>
      <c r="D11" s="80"/>
      <c r="E11" s="80"/>
    </row>
    <row r="12" spans="1:11" x14ac:dyDescent="0.25">
      <c r="A12" s="2" t="s">
        <v>263</v>
      </c>
      <c r="B12" s="81">
        <f>SUM(B13:B20)</f>
        <v>886476.87</v>
      </c>
      <c r="C12" s="80"/>
      <c r="D12" s="80"/>
      <c r="E12" s="80"/>
    </row>
    <row r="13" spans="1:11" x14ac:dyDescent="0.25">
      <c r="A13" s="3" t="s">
        <v>325</v>
      </c>
      <c r="B13" s="80">
        <v>370605.01</v>
      </c>
      <c r="C13" s="80"/>
      <c r="D13" s="80"/>
      <c r="E13" s="80"/>
    </row>
    <row r="14" spans="1:11" x14ac:dyDescent="0.25">
      <c r="A14" s="3" t="s">
        <v>326</v>
      </c>
      <c r="B14" s="80">
        <v>7387.33</v>
      </c>
      <c r="C14" s="80"/>
      <c r="D14" s="80"/>
      <c r="E14" s="80"/>
    </row>
    <row r="15" spans="1:11" x14ac:dyDescent="0.25">
      <c r="A15" s="3" t="s">
        <v>327</v>
      </c>
      <c r="B15" s="80">
        <v>1005.38</v>
      </c>
      <c r="C15" s="80"/>
      <c r="D15" s="80"/>
      <c r="E15" s="80"/>
    </row>
    <row r="16" spans="1:11" x14ac:dyDescent="0.25">
      <c r="A16" s="3" t="s">
        <v>328</v>
      </c>
      <c r="B16" s="80">
        <v>80318.34</v>
      </c>
      <c r="C16" s="80"/>
      <c r="D16" s="80"/>
      <c r="E16" s="80"/>
    </row>
    <row r="17" spans="1:5" x14ac:dyDescent="0.25">
      <c r="A17" s="3" t="s">
        <v>330</v>
      </c>
      <c r="B17" s="80">
        <v>2182.0700000000002</v>
      </c>
      <c r="C17" s="80"/>
      <c r="D17" s="80"/>
      <c r="E17" s="80"/>
    </row>
    <row r="18" spans="1:5" x14ac:dyDescent="0.25">
      <c r="A18" s="3" t="s">
        <v>329</v>
      </c>
      <c r="B18" s="80">
        <v>364297.67</v>
      </c>
      <c r="C18" s="80"/>
      <c r="D18" s="80"/>
      <c r="E18" s="80"/>
    </row>
    <row r="19" spans="1:5" x14ac:dyDescent="0.25">
      <c r="A19" s="3" t="s">
        <v>377</v>
      </c>
      <c r="B19" s="80">
        <v>4041.47</v>
      </c>
      <c r="C19" s="80"/>
      <c r="D19" s="80"/>
      <c r="E19" s="80"/>
    </row>
    <row r="20" spans="1:5" x14ac:dyDescent="0.25">
      <c r="A20" s="3" t="s">
        <v>378</v>
      </c>
      <c r="B20" s="80">
        <v>56639.6</v>
      </c>
      <c r="C20" s="80"/>
      <c r="D20" s="80"/>
      <c r="E20" s="80"/>
    </row>
    <row r="21" spans="1:5" x14ac:dyDescent="0.25">
      <c r="A21" s="2" t="s">
        <v>379</v>
      </c>
      <c r="B21" s="81">
        <f>B22</f>
        <v>20041.3</v>
      </c>
      <c r="C21" s="80"/>
      <c r="D21" s="80"/>
      <c r="E21" s="80"/>
    </row>
    <row r="22" spans="1:5" x14ac:dyDescent="0.25">
      <c r="A22" s="3" t="s">
        <v>379</v>
      </c>
      <c r="B22" s="80">
        <v>20041.3</v>
      </c>
      <c r="C22" s="80"/>
      <c r="D22" s="80"/>
      <c r="E22" s="80"/>
    </row>
    <row r="23" spans="1:5" x14ac:dyDescent="0.25">
      <c r="A23" s="2" t="s">
        <v>264</v>
      </c>
      <c r="B23" s="81">
        <f>SUM(B24:B26)</f>
        <v>1014165.89</v>
      </c>
      <c r="C23" s="80"/>
      <c r="D23" s="80"/>
      <c r="E23" s="80"/>
    </row>
    <row r="24" spans="1:5" x14ac:dyDescent="0.25">
      <c r="A24" s="3" t="s">
        <v>199</v>
      </c>
      <c r="B24" s="80">
        <v>92519.06</v>
      </c>
      <c r="C24" s="80"/>
      <c r="D24" s="80"/>
      <c r="E24" s="80"/>
    </row>
    <row r="25" spans="1:5" x14ac:dyDescent="0.25">
      <c r="A25" s="3" t="s">
        <v>200</v>
      </c>
      <c r="B25" s="80">
        <v>921235.94</v>
      </c>
      <c r="C25" s="80"/>
      <c r="D25" s="80"/>
      <c r="E25" s="80"/>
    </row>
    <row r="26" spans="1:5" x14ac:dyDescent="0.25">
      <c r="A26" s="3" t="s">
        <v>380</v>
      </c>
      <c r="B26" s="80">
        <v>410.89</v>
      </c>
      <c r="C26" s="80"/>
      <c r="D26" s="80"/>
      <c r="E26" s="80"/>
    </row>
    <row r="27" spans="1:5" x14ac:dyDescent="0.25">
      <c r="A27" s="2" t="s">
        <v>349</v>
      </c>
      <c r="B27" s="81">
        <f>SUM(B28:B29)</f>
        <v>278371.74</v>
      </c>
      <c r="C27" s="80"/>
      <c r="D27" s="80"/>
      <c r="E27" s="80"/>
    </row>
    <row r="28" spans="1:5" x14ac:dyDescent="0.25">
      <c r="A28" s="3" t="s">
        <v>192</v>
      </c>
      <c r="B28" s="80">
        <v>278371.74</v>
      </c>
      <c r="C28" s="80"/>
      <c r="D28" s="80"/>
      <c r="E28" s="80"/>
    </row>
    <row r="29" spans="1:5" x14ac:dyDescent="0.25">
      <c r="A29" s="2" t="s">
        <v>381</v>
      </c>
      <c r="C29" s="80"/>
      <c r="D29" s="81">
        <f>B30+B32+B34+B38</f>
        <v>98432993.87000002</v>
      </c>
      <c r="E29" s="80"/>
    </row>
    <row r="30" spans="1:5" x14ac:dyDescent="0.25">
      <c r="A30" s="2" t="s">
        <v>265</v>
      </c>
      <c r="B30" s="81">
        <f>B31</f>
        <v>2991199.04</v>
      </c>
      <c r="C30" s="80"/>
      <c r="D30" s="80"/>
      <c r="E30" s="80"/>
    </row>
    <row r="31" spans="1:5" x14ac:dyDescent="0.25">
      <c r="A31" s="3" t="s">
        <v>382</v>
      </c>
      <c r="B31" s="80">
        <v>2991199.04</v>
      </c>
      <c r="C31" s="80"/>
      <c r="D31" s="80"/>
      <c r="E31" s="80"/>
    </row>
    <row r="32" spans="1:5" x14ac:dyDescent="0.25">
      <c r="A32" s="2" t="s">
        <v>293</v>
      </c>
      <c r="B32" s="81">
        <f>B33</f>
        <v>70832703.120000005</v>
      </c>
      <c r="C32" s="80"/>
      <c r="D32" s="80"/>
      <c r="E32" s="80"/>
    </row>
    <row r="33" spans="1:8" x14ac:dyDescent="0.25">
      <c r="A33" s="3" t="s">
        <v>266</v>
      </c>
      <c r="B33" s="80">
        <v>70832703.120000005</v>
      </c>
      <c r="C33" s="80"/>
      <c r="D33" s="80"/>
      <c r="E33" s="80"/>
    </row>
    <row r="34" spans="1:8" x14ac:dyDescent="0.25">
      <c r="A34" s="2" t="s">
        <v>267</v>
      </c>
      <c r="B34" s="81">
        <f>SUM(B35:B37)</f>
        <v>24454898.289999999</v>
      </c>
      <c r="C34" s="80"/>
      <c r="D34" s="80"/>
      <c r="E34" s="80"/>
    </row>
    <row r="35" spans="1:8" x14ac:dyDescent="0.25">
      <c r="A35" s="3" t="s">
        <v>268</v>
      </c>
      <c r="B35" s="80">
        <v>76806.009999999995</v>
      </c>
      <c r="C35" s="80"/>
      <c r="D35" s="80"/>
      <c r="E35" s="80"/>
    </row>
    <row r="36" spans="1:8" x14ac:dyDescent="0.25">
      <c r="A36" s="3" t="s">
        <v>269</v>
      </c>
      <c r="B36" s="80">
        <v>816421.23</v>
      </c>
      <c r="C36" s="80"/>
      <c r="D36" s="80"/>
      <c r="E36" s="80"/>
    </row>
    <row r="37" spans="1:8" x14ac:dyDescent="0.25">
      <c r="A37" s="3" t="s">
        <v>270</v>
      </c>
      <c r="B37" s="80">
        <v>23561671.050000001</v>
      </c>
      <c r="C37" s="80"/>
      <c r="D37" s="80"/>
      <c r="E37" s="80"/>
    </row>
    <row r="38" spans="1:8" x14ac:dyDescent="0.25">
      <c r="A38" s="2" t="s">
        <v>290</v>
      </c>
      <c r="B38" s="81">
        <f>SUM(B39:B41)</f>
        <v>154193.41999999998</v>
      </c>
      <c r="C38" s="80"/>
      <c r="D38" s="80"/>
      <c r="E38" s="80"/>
    </row>
    <row r="39" spans="1:8" x14ac:dyDescent="0.25">
      <c r="A39" s="3" t="s">
        <v>271</v>
      </c>
      <c r="B39" s="80">
        <v>51684.46</v>
      </c>
      <c r="C39" s="80"/>
      <c r="D39" s="80"/>
      <c r="E39" s="80"/>
    </row>
    <row r="40" spans="1:8" x14ac:dyDescent="0.25">
      <c r="A40" s="3" t="s">
        <v>298</v>
      </c>
      <c r="B40" s="80">
        <v>430880.11</v>
      </c>
      <c r="C40" s="80"/>
      <c r="D40" s="80"/>
      <c r="E40" s="80"/>
    </row>
    <row r="41" spans="1:8" x14ac:dyDescent="0.25">
      <c r="A41" s="3" t="s">
        <v>272</v>
      </c>
      <c r="B41" s="80">
        <v>-328371.15000000002</v>
      </c>
      <c r="C41" s="80"/>
      <c r="D41" s="80"/>
      <c r="E41" s="80"/>
    </row>
    <row r="42" spans="1:8" x14ac:dyDescent="0.25">
      <c r="A42" s="2" t="s">
        <v>273</v>
      </c>
      <c r="B42" s="80"/>
      <c r="C42" s="80"/>
      <c r="D42" s="81">
        <f>SUM(B43)</f>
        <v>32176732.199999999</v>
      </c>
      <c r="E42" s="80"/>
      <c r="H42" s="35"/>
    </row>
    <row r="43" spans="1:8" x14ac:dyDescent="0.25">
      <c r="A43" s="2" t="s">
        <v>274</v>
      </c>
      <c r="B43" s="81">
        <f>SUM(B44:B52)</f>
        <v>32176732.199999999</v>
      </c>
      <c r="C43" s="80"/>
      <c r="D43" s="80"/>
      <c r="E43" s="80"/>
    </row>
    <row r="44" spans="1:8" x14ac:dyDescent="0.25">
      <c r="A44" s="3" t="s">
        <v>275</v>
      </c>
      <c r="B44" s="80">
        <v>3964</v>
      </c>
      <c r="C44" s="80"/>
      <c r="D44" s="80"/>
      <c r="E44" s="80"/>
    </row>
    <row r="45" spans="1:8" x14ac:dyDescent="0.25">
      <c r="A45" s="3" t="s">
        <v>276</v>
      </c>
      <c r="B45" s="80">
        <v>10046.450000000001</v>
      </c>
      <c r="C45" s="80"/>
      <c r="D45" s="80"/>
      <c r="E45" s="80"/>
    </row>
    <row r="46" spans="1:8" x14ac:dyDescent="0.25">
      <c r="A46" s="3" t="s">
        <v>51</v>
      </c>
      <c r="B46" s="80">
        <v>12516.29</v>
      </c>
      <c r="C46" s="80"/>
      <c r="D46" s="80"/>
      <c r="E46" s="80"/>
    </row>
    <row r="47" spans="1:8" x14ac:dyDescent="0.25">
      <c r="A47" s="3" t="s">
        <v>383</v>
      </c>
      <c r="B47" s="80">
        <v>100775.62</v>
      </c>
      <c r="C47" s="80"/>
      <c r="D47" s="80"/>
      <c r="E47" s="80"/>
    </row>
    <row r="48" spans="1:8" x14ac:dyDescent="0.25">
      <c r="A48" s="3" t="s">
        <v>215</v>
      </c>
      <c r="B48" s="80">
        <v>1061.1600000000001</v>
      </c>
      <c r="C48" s="80"/>
      <c r="D48" s="82"/>
      <c r="E48" s="80"/>
    </row>
    <row r="49" spans="1:5" x14ac:dyDescent="0.25">
      <c r="A49" s="3" t="s">
        <v>277</v>
      </c>
      <c r="B49" s="80">
        <v>51555.01</v>
      </c>
      <c r="C49" s="80"/>
      <c r="D49" s="80"/>
      <c r="E49" s="80"/>
    </row>
    <row r="50" spans="1:5" x14ac:dyDescent="0.25">
      <c r="A50" s="3" t="s">
        <v>70</v>
      </c>
      <c r="B50" s="80">
        <v>52758.93</v>
      </c>
      <c r="C50" s="80"/>
      <c r="D50" s="80"/>
      <c r="E50" s="80"/>
    </row>
    <row r="51" spans="1:5" x14ac:dyDescent="0.25">
      <c r="A51" s="3" t="s">
        <v>221</v>
      </c>
      <c r="B51" s="80">
        <v>560</v>
      </c>
      <c r="C51" s="80"/>
      <c r="D51" s="80"/>
      <c r="E51" s="80"/>
    </row>
    <row r="52" spans="1:5" x14ac:dyDescent="0.25">
      <c r="A52" s="3" t="s">
        <v>278</v>
      </c>
      <c r="B52" s="80">
        <v>31943494.739999998</v>
      </c>
      <c r="C52" s="80"/>
      <c r="D52" s="80"/>
      <c r="E52" s="80"/>
    </row>
    <row r="53" spans="1:5" x14ac:dyDescent="0.25">
      <c r="A53" s="2" t="s">
        <v>279</v>
      </c>
      <c r="B53" s="80"/>
      <c r="C53" s="80"/>
      <c r="D53" s="81">
        <f>SUM(B54)</f>
        <v>1165666.79</v>
      </c>
      <c r="E53" s="80"/>
    </row>
    <row r="54" spans="1:5" x14ac:dyDescent="0.25">
      <c r="A54" s="2" t="s">
        <v>280</v>
      </c>
      <c r="B54" s="81">
        <f>SUM(B55:B63)</f>
        <v>1165666.79</v>
      </c>
      <c r="C54" s="80"/>
      <c r="D54" s="80"/>
      <c r="E54" s="80"/>
    </row>
    <row r="55" spans="1:5" x14ac:dyDescent="0.25">
      <c r="A55" s="3" t="s">
        <v>281</v>
      </c>
      <c r="B55" s="80">
        <v>758726.5</v>
      </c>
      <c r="C55" s="80"/>
      <c r="D55" s="80"/>
      <c r="E55" s="80"/>
    </row>
    <row r="56" spans="1:5" x14ac:dyDescent="0.25">
      <c r="A56" s="3" t="s">
        <v>306</v>
      </c>
      <c r="B56" s="80">
        <v>14768.34</v>
      </c>
      <c r="C56" s="80"/>
      <c r="D56" s="80"/>
      <c r="E56" s="80"/>
    </row>
    <row r="57" spans="1:5" x14ac:dyDescent="0.25">
      <c r="A57" s="3" t="s">
        <v>384</v>
      </c>
      <c r="B57" s="80">
        <v>82442.09</v>
      </c>
      <c r="C57" s="80"/>
      <c r="D57" s="80"/>
      <c r="E57" s="80"/>
    </row>
    <row r="58" spans="1:5" x14ac:dyDescent="0.25">
      <c r="A58" s="3" t="s">
        <v>385</v>
      </c>
      <c r="B58" s="80">
        <v>310255.53999999998</v>
      </c>
      <c r="C58" s="80"/>
      <c r="D58" s="80"/>
      <c r="E58" s="80"/>
    </row>
    <row r="59" spans="1:5" x14ac:dyDescent="0.25">
      <c r="A59" s="3" t="s">
        <v>373</v>
      </c>
      <c r="B59" s="80">
        <v>13988.81</v>
      </c>
      <c r="C59" s="80"/>
      <c r="D59" s="80"/>
      <c r="E59" s="80"/>
    </row>
    <row r="60" spans="1:5" x14ac:dyDescent="0.25">
      <c r="A60" s="3" t="s">
        <v>386</v>
      </c>
      <c r="B60" s="80">
        <v>2005946.41</v>
      </c>
      <c r="C60" s="80"/>
      <c r="D60" s="80"/>
      <c r="E60" s="80"/>
    </row>
    <row r="61" spans="1:5" x14ac:dyDescent="0.25">
      <c r="A61" s="3" t="s">
        <v>221</v>
      </c>
      <c r="B61" s="80">
        <v>1046457.23</v>
      </c>
      <c r="C61" s="80"/>
      <c r="D61" s="80"/>
      <c r="E61" s="80"/>
    </row>
    <row r="62" spans="1:5" x14ac:dyDescent="0.25">
      <c r="A62" s="3" t="s">
        <v>223</v>
      </c>
      <c r="B62" s="80">
        <v>500</v>
      </c>
      <c r="C62" s="80"/>
      <c r="D62" s="80"/>
      <c r="E62" s="80"/>
    </row>
    <row r="63" spans="1:5" x14ac:dyDescent="0.25">
      <c r="A63" s="3" t="s">
        <v>387</v>
      </c>
      <c r="B63" s="80">
        <v>-3067418.13</v>
      </c>
      <c r="C63" s="80"/>
      <c r="D63" s="80"/>
      <c r="E63" s="80"/>
    </row>
    <row r="64" spans="1:5" x14ac:dyDescent="0.25">
      <c r="A64" s="2" t="s">
        <v>282</v>
      </c>
      <c r="B64" s="80"/>
      <c r="C64" s="80"/>
      <c r="D64" s="83">
        <f>D8+D29+D42+D53</f>
        <v>135338534.67000002</v>
      </c>
      <c r="E64" s="80"/>
    </row>
    <row r="65" spans="1:5" x14ac:dyDescent="0.25">
      <c r="A65" s="2"/>
      <c r="B65" s="80"/>
      <c r="C65" s="80"/>
      <c r="D65" s="83"/>
      <c r="E65" s="80"/>
    </row>
    <row r="66" spans="1:5" x14ac:dyDescent="0.25">
      <c r="A66" s="90" t="s">
        <v>350</v>
      </c>
      <c r="B66" s="90"/>
      <c r="C66" s="90"/>
      <c r="D66" s="90"/>
      <c r="E66" s="80"/>
    </row>
    <row r="67" spans="1:5" x14ac:dyDescent="0.25">
      <c r="A67" s="90" t="s">
        <v>376</v>
      </c>
      <c r="B67" s="90"/>
      <c r="C67" s="90"/>
      <c r="D67" s="90"/>
      <c r="E67" s="80"/>
    </row>
    <row r="68" spans="1:5" x14ac:dyDescent="0.25">
      <c r="A68" s="90" t="s">
        <v>419</v>
      </c>
      <c r="B68" s="90"/>
      <c r="C68" s="90"/>
      <c r="D68" s="90"/>
      <c r="E68" s="80"/>
    </row>
    <row r="69" spans="1:5" x14ac:dyDescent="0.25">
      <c r="A69" s="90" t="s">
        <v>351</v>
      </c>
      <c r="B69" s="90"/>
      <c r="C69" s="90"/>
      <c r="D69" s="90"/>
      <c r="E69" s="80"/>
    </row>
    <row r="70" spans="1:5" x14ac:dyDescent="0.25">
      <c r="A70" s="2" t="s">
        <v>151</v>
      </c>
      <c r="B70" s="2"/>
      <c r="C70" s="2"/>
      <c r="D70" s="3"/>
      <c r="E70" s="80"/>
    </row>
    <row r="71" spans="1:5" s="48" customFormat="1" ht="15" customHeight="1" x14ac:dyDescent="0.2"/>
    <row r="72" spans="1:5" x14ac:dyDescent="0.25">
      <c r="A72" s="4" t="s">
        <v>308</v>
      </c>
      <c r="B72" s="84" t="s">
        <v>258</v>
      </c>
      <c r="C72" s="83"/>
      <c r="D72" s="84" t="s">
        <v>259</v>
      </c>
    </row>
    <row r="73" spans="1:5" x14ac:dyDescent="0.25">
      <c r="A73" s="2" t="s">
        <v>283</v>
      </c>
      <c r="B73" s="80"/>
      <c r="C73" s="80"/>
      <c r="D73" s="81">
        <f>B74+B77</f>
        <v>1326129.2799999998</v>
      </c>
    </row>
    <row r="74" spans="1:5" x14ac:dyDescent="0.25">
      <c r="A74" s="2" t="s">
        <v>388</v>
      </c>
      <c r="B74" s="81">
        <f>SUM(B75:B76)</f>
        <v>947020.03999999992</v>
      </c>
      <c r="C74" s="80"/>
      <c r="D74" s="80"/>
    </row>
    <row r="75" spans="1:5" x14ac:dyDescent="0.25">
      <c r="A75" s="3" t="s">
        <v>355</v>
      </c>
      <c r="B75" s="80">
        <v>946937.95</v>
      </c>
      <c r="C75" s="80"/>
      <c r="D75" s="80"/>
    </row>
    <row r="76" spans="1:5" x14ac:dyDescent="0.25">
      <c r="A76" s="3" t="s">
        <v>201</v>
      </c>
      <c r="B76" s="80">
        <v>82.09</v>
      </c>
      <c r="C76" s="80"/>
      <c r="D76" s="80"/>
    </row>
    <row r="77" spans="1:5" x14ac:dyDescent="0.25">
      <c r="A77" s="2" t="s">
        <v>318</v>
      </c>
      <c r="B77" s="81">
        <f>SUM(B78:B82)</f>
        <v>379109.24</v>
      </c>
      <c r="C77" s="80"/>
      <c r="D77" s="80"/>
    </row>
    <row r="78" spans="1:5" x14ac:dyDescent="0.25">
      <c r="A78" s="3" t="s">
        <v>194</v>
      </c>
      <c r="B78" s="80">
        <v>93018.32</v>
      </c>
      <c r="C78" s="80"/>
      <c r="D78" s="80"/>
    </row>
    <row r="79" spans="1:5" x14ac:dyDescent="0.25">
      <c r="A79" s="3" t="s">
        <v>319</v>
      </c>
      <c r="B79" s="80">
        <v>255809.45</v>
      </c>
      <c r="C79" s="80"/>
      <c r="D79" s="80"/>
    </row>
    <row r="80" spans="1:5" x14ac:dyDescent="0.25">
      <c r="A80" s="3" t="s">
        <v>195</v>
      </c>
      <c r="B80" s="80">
        <v>17313.599999999999</v>
      </c>
      <c r="C80" s="80"/>
      <c r="D80" s="80"/>
    </row>
    <row r="81" spans="1:4" x14ac:dyDescent="0.25">
      <c r="A81" s="3" t="s">
        <v>320</v>
      </c>
      <c r="B81" s="80">
        <v>2784</v>
      </c>
      <c r="C81" s="80"/>
      <c r="D81" s="80"/>
    </row>
    <row r="82" spans="1:4" x14ac:dyDescent="0.25">
      <c r="A82" s="3" t="s">
        <v>321</v>
      </c>
      <c r="B82" s="80">
        <v>10183.870000000001</v>
      </c>
      <c r="C82" s="80"/>
      <c r="D82" s="80"/>
    </row>
    <row r="83" spans="1:4" x14ac:dyDescent="0.25">
      <c r="A83" s="2" t="s">
        <v>294</v>
      </c>
      <c r="B83" s="80"/>
      <c r="C83" s="80"/>
      <c r="D83" s="81">
        <f>B84+B87</f>
        <v>245968230.48999998</v>
      </c>
    </row>
    <row r="84" spans="1:4" x14ac:dyDescent="0.25">
      <c r="A84" s="2" t="s">
        <v>284</v>
      </c>
      <c r="B84" s="81">
        <f>SUM(B85:B86)</f>
        <v>168550552.56999999</v>
      </c>
      <c r="C84" s="80"/>
      <c r="D84" s="80"/>
    </row>
    <row r="85" spans="1:4" x14ac:dyDescent="0.25">
      <c r="A85" s="3" t="s">
        <v>389</v>
      </c>
      <c r="B85" s="80">
        <v>54362274.490000002</v>
      </c>
      <c r="C85" s="80"/>
      <c r="D85" s="80"/>
    </row>
    <row r="86" spans="1:4" x14ac:dyDescent="0.25">
      <c r="A86" s="3" t="s">
        <v>390</v>
      </c>
      <c r="B86" s="80">
        <v>114188278.08</v>
      </c>
      <c r="C86" s="80"/>
      <c r="D86" s="80"/>
    </row>
    <row r="87" spans="1:4" x14ac:dyDescent="0.25">
      <c r="A87" s="2" t="s">
        <v>323</v>
      </c>
      <c r="B87" s="81">
        <f>SUM(B88:B89)</f>
        <v>77417677.919999987</v>
      </c>
      <c r="C87" s="80"/>
      <c r="D87" s="80"/>
    </row>
    <row r="88" spans="1:4" x14ac:dyDescent="0.25">
      <c r="A88" s="3" t="s">
        <v>324</v>
      </c>
      <c r="B88" s="80">
        <v>3458280.35</v>
      </c>
      <c r="C88" s="80"/>
      <c r="D88" s="80"/>
    </row>
    <row r="89" spans="1:4" x14ac:dyDescent="0.25">
      <c r="A89" s="3" t="s">
        <v>391</v>
      </c>
      <c r="B89" s="80">
        <v>73959397.569999993</v>
      </c>
      <c r="C89" s="80"/>
      <c r="D89" s="80"/>
    </row>
    <row r="90" spans="1:4" x14ac:dyDescent="0.25">
      <c r="A90" s="2" t="s">
        <v>285</v>
      </c>
      <c r="B90" s="80"/>
      <c r="C90" s="80"/>
      <c r="D90" s="81">
        <f>B91+B95</f>
        <v>-80141198.260000005</v>
      </c>
    </row>
    <row r="91" spans="1:4" x14ac:dyDescent="0.25">
      <c r="A91" s="2" t="s">
        <v>286</v>
      </c>
      <c r="B91" s="81">
        <f>SUM(B92:B94)</f>
        <v>-79731368.680000007</v>
      </c>
      <c r="C91" s="80"/>
    </row>
    <row r="92" spans="1:4" x14ac:dyDescent="0.25">
      <c r="A92" s="3" t="s">
        <v>287</v>
      </c>
      <c r="B92" s="80">
        <v>21052789.75</v>
      </c>
      <c r="C92" s="80"/>
      <c r="D92" s="80"/>
    </row>
    <row r="93" spans="1:4" x14ac:dyDescent="0.25">
      <c r="A93" s="3" t="s">
        <v>288</v>
      </c>
      <c r="B93" s="80">
        <v>539415.49</v>
      </c>
      <c r="C93" s="80"/>
      <c r="D93" s="80"/>
    </row>
    <row r="94" spans="1:4" x14ac:dyDescent="0.25">
      <c r="A94" s="3" t="s">
        <v>309</v>
      </c>
      <c r="B94" s="80">
        <v>-101323573.92</v>
      </c>
      <c r="C94" s="80"/>
      <c r="D94" s="80"/>
    </row>
    <row r="95" spans="1:4" x14ac:dyDescent="0.25">
      <c r="A95" s="2" t="s">
        <v>295</v>
      </c>
      <c r="B95" s="81">
        <f>B96+B97</f>
        <v>-409829.58</v>
      </c>
      <c r="C95" s="80"/>
      <c r="D95" s="80"/>
    </row>
    <row r="96" spans="1:4" x14ac:dyDescent="0.25">
      <c r="A96" s="3" t="s">
        <v>310</v>
      </c>
      <c r="B96" s="80">
        <v>-409049.26</v>
      </c>
      <c r="C96" s="80"/>
      <c r="D96" s="80"/>
    </row>
    <row r="97" spans="1:7" x14ac:dyDescent="0.25">
      <c r="A97" s="3" t="s">
        <v>296</v>
      </c>
      <c r="B97" s="80">
        <v>-780.32</v>
      </c>
      <c r="C97" s="80"/>
      <c r="D97" s="80"/>
    </row>
    <row r="98" spans="1:7" x14ac:dyDescent="0.25">
      <c r="A98" s="2" t="s">
        <v>289</v>
      </c>
      <c r="B98" s="81">
        <f>D64-D73-D83-D90</f>
        <v>-31814626.839999959</v>
      </c>
      <c r="C98" s="80"/>
      <c r="D98" s="81">
        <f>B98</f>
        <v>-31814626.839999959</v>
      </c>
    </row>
    <row r="99" spans="1:7" x14ac:dyDescent="0.25">
      <c r="A99" s="2" t="s">
        <v>291</v>
      </c>
      <c r="B99" s="80"/>
      <c r="C99" s="80"/>
      <c r="D99" s="81">
        <f>D73+D83+D90+D98</f>
        <v>135338534.67000002</v>
      </c>
      <c r="G99" s="35"/>
    </row>
    <row r="100" spans="1:7" x14ac:dyDescent="0.25">
      <c r="A100" s="3"/>
      <c r="B100" s="80"/>
      <c r="C100" s="80"/>
      <c r="D100" s="80"/>
    </row>
    <row r="101" spans="1:7" x14ac:dyDescent="0.25">
      <c r="A101" s="3"/>
      <c r="B101" s="80"/>
      <c r="C101" s="80"/>
      <c r="D101" s="80"/>
    </row>
  </sheetData>
  <mergeCells count="8">
    <mergeCell ref="A66:D66"/>
    <mergeCell ref="A67:D67"/>
    <mergeCell ref="A68:D68"/>
    <mergeCell ref="A69:D6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K30" sqref="K30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0" t="s">
        <v>350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394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420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351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1">
        <f>SUM(C9:C15)</f>
        <v>50904313.120000005</v>
      </c>
      <c r="D8" s="3"/>
      <c r="E8" s="85">
        <v>0</v>
      </c>
      <c r="F8" s="3"/>
      <c r="G8" s="2" t="s">
        <v>224</v>
      </c>
      <c r="H8" s="3"/>
      <c r="I8" s="81">
        <f>SUM(I9:I11)</f>
        <v>42553952.710000001</v>
      </c>
      <c r="J8" s="3"/>
      <c r="K8" s="86">
        <v>0</v>
      </c>
      <c r="L8" s="3"/>
    </row>
    <row r="9" spans="1:12" x14ac:dyDescent="0.25">
      <c r="A9" s="3" t="s">
        <v>206</v>
      </c>
      <c r="B9" s="3"/>
      <c r="C9" s="80">
        <v>1583700.17</v>
      </c>
      <c r="D9" s="3"/>
      <c r="E9" s="85">
        <v>0</v>
      </c>
      <c r="F9" s="3"/>
      <c r="G9" s="3" t="s">
        <v>225</v>
      </c>
      <c r="H9" s="3"/>
      <c r="I9" s="80">
        <v>13993531.359999999</v>
      </c>
      <c r="J9" s="3"/>
      <c r="K9" s="85">
        <v>0</v>
      </c>
      <c r="L9" s="3"/>
    </row>
    <row r="10" spans="1:12" x14ac:dyDescent="0.25">
      <c r="A10" s="3" t="s">
        <v>207</v>
      </c>
      <c r="B10" s="3"/>
      <c r="C10" s="80">
        <v>38630683.520000003</v>
      </c>
      <c r="D10" s="3"/>
      <c r="E10" s="85">
        <v>0</v>
      </c>
      <c r="F10" s="3"/>
      <c r="G10" s="3" t="s">
        <v>226</v>
      </c>
      <c r="H10" s="3"/>
      <c r="I10" s="80">
        <v>28534248.449999999</v>
      </c>
      <c r="J10" s="3"/>
      <c r="K10" s="85">
        <v>0</v>
      </c>
      <c r="L10" s="3"/>
    </row>
    <row r="11" spans="1:12" x14ac:dyDescent="0.25">
      <c r="A11" s="3" t="s">
        <v>208</v>
      </c>
      <c r="B11" s="3"/>
      <c r="C11" s="80">
        <v>2657242.88</v>
      </c>
      <c r="D11" s="3"/>
      <c r="E11" s="85">
        <v>0</v>
      </c>
      <c r="F11" s="3"/>
      <c r="G11" s="3" t="s">
        <v>305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209</v>
      </c>
      <c r="B12" s="3"/>
      <c r="C12" s="80">
        <v>2718991.22</v>
      </c>
      <c r="D12" s="3"/>
      <c r="E12" s="85">
        <v>0</v>
      </c>
      <c r="F12" s="3"/>
      <c r="G12" s="2" t="s">
        <v>227</v>
      </c>
      <c r="H12" s="3"/>
      <c r="I12" s="81">
        <f>SUM(I13:I15)</f>
        <v>42065037.039999999</v>
      </c>
      <c r="J12" s="3"/>
      <c r="K12" s="86">
        <v>0</v>
      </c>
      <c r="L12" s="3"/>
    </row>
    <row r="13" spans="1:12" x14ac:dyDescent="0.25">
      <c r="A13" s="3" t="s">
        <v>210</v>
      </c>
      <c r="B13" s="3"/>
      <c r="C13" s="80">
        <v>2107035.33</v>
      </c>
      <c r="D13" s="3"/>
      <c r="E13" s="85">
        <v>0</v>
      </c>
      <c r="F13" s="3"/>
      <c r="G13" s="3" t="s">
        <v>312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2426074.5299999998</v>
      </c>
      <c r="D14" s="3"/>
      <c r="E14" s="85">
        <v>0</v>
      </c>
      <c r="F14" s="3"/>
      <c r="G14" s="3" t="s">
        <v>228</v>
      </c>
      <c r="H14" s="3"/>
      <c r="I14" s="80">
        <v>38059197.439999998</v>
      </c>
      <c r="J14" s="3"/>
      <c r="K14" s="85">
        <v>0</v>
      </c>
      <c r="L14" s="3"/>
    </row>
    <row r="15" spans="1:12" x14ac:dyDescent="0.25">
      <c r="A15" s="3" t="s">
        <v>211</v>
      </c>
      <c r="B15" s="3"/>
      <c r="C15" s="80">
        <v>780585.47</v>
      </c>
      <c r="D15" s="3"/>
      <c r="E15" s="85">
        <v>0</v>
      </c>
      <c r="F15" s="3"/>
      <c r="G15" s="3" t="s">
        <v>229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212</v>
      </c>
      <c r="B16" s="2"/>
      <c r="C16" s="81">
        <f>SUM(C17:C31)</f>
        <v>11719032.67</v>
      </c>
      <c r="D16" s="2"/>
      <c r="E16" s="86">
        <v>0</v>
      </c>
      <c r="F16" s="3"/>
      <c r="G16" s="2" t="s">
        <v>230</v>
      </c>
      <c r="H16" s="3"/>
      <c r="I16" s="81">
        <f>SUM(I17:I18)</f>
        <v>132689795.94</v>
      </c>
      <c r="J16" s="3"/>
      <c r="K16" s="85">
        <v>0</v>
      </c>
      <c r="L16" s="3"/>
    </row>
    <row r="17" spans="1:12" x14ac:dyDescent="0.25">
      <c r="A17" s="3" t="s">
        <v>213</v>
      </c>
      <c r="B17" s="3"/>
      <c r="C17" s="80">
        <v>423052.2</v>
      </c>
      <c r="D17" s="3"/>
      <c r="E17" s="85">
        <v>0</v>
      </c>
      <c r="F17" s="3"/>
      <c r="G17" s="3" t="s">
        <v>313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152222.66</v>
      </c>
      <c r="D18" s="3"/>
      <c r="E18" s="85">
        <v>0</v>
      </c>
      <c r="F18" s="3"/>
      <c r="G18" s="3" t="s">
        <v>231</v>
      </c>
      <c r="H18" s="3"/>
      <c r="I18" s="80">
        <v>132689795.94</v>
      </c>
      <c r="J18" s="3"/>
      <c r="K18" s="85">
        <v>0</v>
      </c>
      <c r="L18" s="3"/>
    </row>
    <row r="19" spans="1:12" x14ac:dyDescent="0.25">
      <c r="A19" s="3" t="s">
        <v>214</v>
      </c>
      <c r="B19" s="3"/>
      <c r="C19" s="80">
        <v>172213.79</v>
      </c>
      <c r="D19" s="3"/>
      <c r="E19" s="85">
        <v>0</v>
      </c>
      <c r="F19" s="3"/>
      <c r="G19" s="2" t="s">
        <v>232</v>
      </c>
      <c r="H19" s="3"/>
      <c r="I19" s="81">
        <f>SUM(I20:I25)</f>
        <v>7397962.0199999996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95628.71</v>
      </c>
      <c r="D20" s="3"/>
      <c r="E20" s="85">
        <v>0</v>
      </c>
      <c r="F20" s="3"/>
      <c r="G20" s="3" t="s">
        <v>401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383</v>
      </c>
      <c r="B21" s="3"/>
      <c r="C21" s="80">
        <v>576760.76</v>
      </c>
      <c r="D21" s="3"/>
      <c r="E21" s="85">
        <v>0</v>
      </c>
      <c r="F21" s="3"/>
      <c r="G21" s="3" t="s">
        <v>233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215</v>
      </c>
      <c r="B22" s="3"/>
      <c r="C22" s="80">
        <v>110642</v>
      </c>
      <c r="D22" s="3"/>
      <c r="E22" s="85">
        <v>0</v>
      </c>
      <c r="F22" s="3"/>
      <c r="G22" s="3" t="s">
        <v>402</v>
      </c>
      <c r="H22" s="3"/>
      <c r="I22" s="80">
        <v>6712563.7699999996</v>
      </c>
      <c r="J22" s="3"/>
      <c r="K22" s="85">
        <v>0</v>
      </c>
      <c r="L22" s="3"/>
    </row>
    <row r="23" spans="1:12" x14ac:dyDescent="0.25">
      <c r="A23" s="3" t="s">
        <v>257</v>
      </c>
      <c r="B23" s="3"/>
      <c r="C23" s="80">
        <v>138256.41</v>
      </c>
      <c r="D23" s="3"/>
      <c r="E23" s="85">
        <v>0</v>
      </c>
      <c r="F23" s="3"/>
      <c r="G23" s="3" t="s">
        <v>234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302</v>
      </c>
      <c r="B24" s="3"/>
      <c r="C24" s="80">
        <v>1286253.1000000001</v>
      </c>
      <c r="D24" s="3"/>
      <c r="E24" s="85">
        <v>0</v>
      </c>
      <c r="F24" s="3"/>
      <c r="G24" s="3" t="s">
        <v>235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210306.1</v>
      </c>
      <c r="D25" s="3"/>
      <c r="E25" s="85">
        <v>0</v>
      </c>
      <c r="F25" s="3"/>
      <c r="G25" s="3" t="s">
        <v>236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403</v>
      </c>
      <c r="B26" s="3"/>
      <c r="C26" s="80">
        <v>205937.11</v>
      </c>
      <c r="D26" s="3"/>
      <c r="E26" s="85">
        <v>0</v>
      </c>
      <c r="F26" s="3"/>
      <c r="G26" s="2" t="s">
        <v>237</v>
      </c>
      <c r="H26" s="3"/>
      <c r="I26" s="81">
        <f>SUM(I27:I30)</f>
        <v>129254077.60000001</v>
      </c>
      <c r="J26" s="3"/>
      <c r="K26" s="86">
        <v>0</v>
      </c>
      <c r="L26" s="3"/>
    </row>
    <row r="27" spans="1:12" x14ac:dyDescent="0.25">
      <c r="A27" s="3" t="s">
        <v>216</v>
      </c>
      <c r="B27" s="3"/>
      <c r="C27" s="80">
        <v>589980.22</v>
      </c>
      <c r="D27" s="3"/>
      <c r="E27" s="85">
        <v>0</v>
      </c>
      <c r="F27" s="3"/>
      <c r="G27" s="3" t="s">
        <v>238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217</v>
      </c>
      <c r="B28" s="3"/>
      <c r="C28" s="80">
        <v>4748413.32</v>
      </c>
      <c r="D28" s="3"/>
      <c r="E28" s="85">
        <v>0</v>
      </c>
      <c r="F28" s="3"/>
      <c r="G28" s="3" t="s">
        <v>239</v>
      </c>
      <c r="H28" s="3"/>
      <c r="I28" s="80">
        <v>2970579.29</v>
      </c>
      <c r="J28" s="3"/>
      <c r="K28" s="85">
        <v>0</v>
      </c>
      <c r="L28" s="3"/>
    </row>
    <row r="29" spans="1:12" x14ac:dyDescent="0.25">
      <c r="A29" s="3" t="s">
        <v>218</v>
      </c>
      <c r="B29" s="3"/>
      <c r="C29" s="80">
        <v>195063.97</v>
      </c>
      <c r="D29" s="3"/>
      <c r="E29" s="85">
        <v>0</v>
      </c>
      <c r="F29" s="3"/>
      <c r="G29" s="3" t="s">
        <v>404</v>
      </c>
      <c r="H29" s="3"/>
      <c r="I29" s="80">
        <v>30063961.870000001</v>
      </c>
      <c r="J29" s="3"/>
      <c r="K29" s="85">
        <v>0</v>
      </c>
      <c r="L29" s="3"/>
    </row>
    <row r="30" spans="1:12" x14ac:dyDescent="0.25">
      <c r="A30" s="3" t="s">
        <v>100</v>
      </c>
      <c r="B30" s="3"/>
      <c r="C30" s="80">
        <v>961033</v>
      </c>
      <c r="D30" s="3"/>
      <c r="E30" s="85">
        <v>0</v>
      </c>
      <c r="F30" s="3"/>
      <c r="G30" s="3" t="s">
        <v>240</v>
      </c>
      <c r="H30" s="3"/>
      <c r="I30" s="80">
        <v>96181080.540000007</v>
      </c>
      <c r="J30" s="3"/>
      <c r="K30" s="85">
        <v>0</v>
      </c>
      <c r="L30" s="3"/>
    </row>
    <row r="31" spans="1:12" x14ac:dyDescent="0.25">
      <c r="A31" s="3" t="s">
        <v>405</v>
      </c>
      <c r="B31" s="3"/>
      <c r="C31" s="80">
        <v>1853269.32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219</v>
      </c>
      <c r="B32" s="3"/>
      <c r="C32" s="81">
        <f>SUM(C33:C45)</f>
        <v>483883.61000000004</v>
      </c>
      <c r="D32" s="3"/>
      <c r="E32" s="85">
        <v>0</v>
      </c>
      <c r="F32" s="3"/>
      <c r="G32" s="87" t="s">
        <v>241</v>
      </c>
      <c r="H32" s="3"/>
      <c r="I32" s="81">
        <f>I26+I19+I16+I12+I8</f>
        <v>353960825.31</v>
      </c>
      <c r="J32" s="3"/>
      <c r="K32" s="85">
        <v>0</v>
      </c>
      <c r="L32" s="3"/>
    </row>
    <row r="33" spans="1:12" x14ac:dyDescent="0.25">
      <c r="A33" s="3" t="s">
        <v>392</v>
      </c>
      <c r="B33" s="3"/>
      <c r="C33" s="80">
        <v>23285.18</v>
      </c>
      <c r="D33" s="3"/>
      <c r="E33" s="85">
        <v>0</v>
      </c>
      <c r="F33" s="3"/>
      <c r="G33" s="87" t="s">
        <v>242</v>
      </c>
      <c r="H33" s="3"/>
      <c r="I33" s="81">
        <f>C71-I32</f>
        <v>31814626.840000033</v>
      </c>
      <c r="J33" s="3"/>
      <c r="K33" s="85">
        <v>0</v>
      </c>
      <c r="L33" s="3"/>
    </row>
    <row r="34" spans="1:12" x14ac:dyDescent="0.25">
      <c r="A34" s="3" t="s">
        <v>373</v>
      </c>
      <c r="B34" s="3"/>
      <c r="C34" s="80">
        <v>2102.56</v>
      </c>
      <c r="D34" s="3"/>
      <c r="E34" s="85">
        <v>0</v>
      </c>
      <c r="F34" s="3"/>
      <c r="G34" s="87" t="s">
        <v>393</v>
      </c>
      <c r="H34" s="3"/>
      <c r="I34" s="81">
        <f>I32+I33</f>
        <v>385775452.15000004</v>
      </c>
      <c r="J34" s="3"/>
      <c r="K34" s="86">
        <v>0</v>
      </c>
      <c r="L34" s="3"/>
    </row>
    <row r="35" spans="1:12" x14ac:dyDescent="0.25">
      <c r="A35" s="3" t="s">
        <v>220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221</v>
      </c>
      <c r="B36" s="3"/>
      <c r="C36" s="80">
        <v>149912.26999999999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395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2" x14ac:dyDescent="0.25">
      <c r="A42" s="90" t="s">
        <v>394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x14ac:dyDescent="0.25">
      <c r="A43" s="90" t="s">
        <v>421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2" x14ac:dyDescent="0.25">
      <c r="A44" s="90" t="s">
        <v>351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2" x14ac:dyDescent="0.25">
      <c r="A45" s="2" t="s">
        <v>151</v>
      </c>
      <c r="B45" s="2"/>
      <c r="C45" s="3"/>
      <c r="D45" s="3"/>
      <c r="E45" s="3"/>
      <c r="F45" s="3"/>
      <c r="G45" s="3"/>
    </row>
    <row r="46" spans="1:12" x14ac:dyDescent="0.25">
      <c r="A46" s="2" t="s">
        <v>112</v>
      </c>
      <c r="B46" s="3"/>
      <c r="C46" s="81">
        <f>SUM(C47:C51)</f>
        <v>124522800.94999999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0">
        <v>79753.429999999993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134060.48000000001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396</v>
      </c>
      <c r="B49" s="3"/>
      <c r="C49" s="80">
        <v>39492238.689999998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0">
        <v>8724586.0500000007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1">
        <f>SUM(C53:C57)</f>
        <v>49340354.57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0">
        <v>2060569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249128.15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1">
        <f>SUM(C59:C65)</f>
        <v>63468162.409999996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311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397</v>
      </c>
      <c r="B60" s="3"/>
      <c r="C60" s="80">
        <v>5462052.1399999997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398</v>
      </c>
      <c r="B62" s="3"/>
      <c r="C62" s="80">
        <v>88016.75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0">
        <v>56116667.960000001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399</v>
      </c>
      <c r="B64" s="3"/>
      <c r="C64" s="80">
        <v>1797990.55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1">
        <f>SUM(C67:C70)</f>
        <v>85336904.819999993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400</v>
      </c>
      <c r="B69" s="3"/>
      <c r="C69" s="80">
        <v>15613.58</v>
      </c>
      <c r="D69" s="3"/>
      <c r="E69" s="85">
        <v>0</v>
      </c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0">
        <v>84541995.829999998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255</v>
      </c>
      <c r="C71" s="81">
        <f>C66+C58+C52+C46+C32+C16+C8</f>
        <v>385775452.15000004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2022-02-14T16:33:17Z</dcterms:modified>
</cp:coreProperties>
</file>