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CORPEÑO\DIGITACION DE ESTADOS FINANCIEROS\"/>
    </mc:Choice>
  </mc:AlternateContent>
  <bookViews>
    <workbookView xWindow="0" yWindow="0" windowWidth="20490" windowHeight="7755" tabRatio="1000" activeTab="1"/>
  </bookViews>
  <sheets>
    <sheet name=" FLUJO DE FONDOS " sheetId="4" r:id="rId1"/>
    <sheet name="composicion de Flujo fondos" sheetId="6" r:id="rId2"/>
    <sheet name="ESTADO EJEC. PRES. INGRESOS " sheetId="3" r:id="rId3"/>
    <sheet name="ESTADO DE EJEC. PRES.EGRESOS" sheetId="2" r:id="rId4"/>
    <sheet name="Estado Situacion Financiera " sheetId="7" r:id="rId5"/>
    <sheet name="EstadRendimiento Economico " sheetId="5" r:id="rId6"/>
  </sheets>
  <calcPr calcId="152511"/>
</workbook>
</file>

<file path=xl/calcChain.xml><?xml version="1.0" encoding="utf-8"?>
<calcChain xmlns="http://schemas.openxmlformats.org/spreadsheetml/2006/main">
  <c r="B73" i="7" l="1"/>
  <c r="B43" i="7"/>
  <c r="D42" i="7" s="1"/>
  <c r="E110" i="2" l="1"/>
  <c r="C11" i="4" l="1"/>
  <c r="H9" i="6"/>
  <c r="H18" i="6"/>
  <c r="H21" i="6"/>
  <c r="C104" i="2" l="1"/>
  <c r="E111" i="2"/>
  <c r="D113" i="2" l="1"/>
  <c r="C113" i="2"/>
  <c r="E114" i="2"/>
  <c r="E113" i="2"/>
  <c r="D94" i="2"/>
  <c r="C94" i="2"/>
  <c r="E96" i="2"/>
  <c r="D75" i="2" l="1"/>
  <c r="C75" i="2"/>
  <c r="E78" i="2"/>
  <c r="D28" i="2"/>
  <c r="C28" i="2"/>
  <c r="E29" i="2"/>
  <c r="B27" i="7" l="1"/>
  <c r="D35" i="3" l="1"/>
  <c r="D30" i="3"/>
  <c r="E30" i="3" s="1"/>
  <c r="D34" i="3"/>
  <c r="C34" i="3"/>
  <c r="E36" i="3"/>
  <c r="E35" i="3"/>
  <c r="C35" i="3"/>
  <c r="C29" i="3"/>
  <c r="E31" i="3"/>
  <c r="C30" i="3"/>
  <c r="D19" i="3"/>
  <c r="C19" i="3"/>
  <c r="E20" i="3"/>
  <c r="E18" i="3"/>
  <c r="D17" i="3"/>
  <c r="C17" i="3"/>
  <c r="E17" i="3" s="1"/>
  <c r="D12" i="3"/>
  <c r="C12" i="3"/>
  <c r="E124" i="2"/>
  <c r="D123" i="2"/>
  <c r="C123" i="2"/>
  <c r="E119" i="2"/>
  <c r="D118" i="2"/>
  <c r="D117" i="2" s="1"/>
  <c r="C118" i="2"/>
  <c r="E118" i="2" s="1"/>
  <c r="E107" i="2"/>
  <c r="E95" i="2"/>
  <c r="E67" i="2"/>
  <c r="C117" i="2" l="1"/>
  <c r="E123" i="2"/>
  <c r="E34" i="3"/>
  <c r="C14" i="4"/>
  <c r="D80" i="2" l="1"/>
  <c r="C80" i="2"/>
  <c r="E81" i="2"/>
  <c r="E80" i="2" l="1"/>
  <c r="C8" i="5"/>
  <c r="B38" i="7" l="1"/>
  <c r="B23" i="7"/>
  <c r="B21" i="7"/>
  <c r="B12" i="7"/>
  <c r="B9" i="7" l="1"/>
  <c r="D8" i="7" s="1"/>
  <c r="C17" i="6"/>
  <c r="B76" i="7"/>
  <c r="C46" i="5"/>
  <c r="B32" i="7"/>
  <c r="C9" i="6"/>
  <c r="D121" i="2"/>
  <c r="D120" i="2" s="1"/>
  <c r="C121" i="2"/>
  <c r="E122" i="2"/>
  <c r="E55" i="2"/>
  <c r="E30" i="2"/>
  <c r="E28" i="3"/>
  <c r="D27" i="3"/>
  <c r="D26" i="3" s="1"/>
  <c r="C27" i="3"/>
  <c r="C26" i="3" s="1"/>
  <c r="E25" i="3"/>
  <c r="D23" i="3"/>
  <c r="C23" i="3"/>
  <c r="C22" i="3" s="1"/>
  <c r="E14" i="3"/>
  <c r="E13" i="3"/>
  <c r="I26" i="5"/>
  <c r="I16" i="5"/>
  <c r="I12" i="5"/>
  <c r="C58" i="5"/>
  <c r="C32" i="5"/>
  <c r="B90" i="7"/>
  <c r="B83" i="7"/>
  <c r="B34" i="7"/>
  <c r="B94" i="7"/>
  <c r="D72" i="7" l="1"/>
  <c r="E117" i="2"/>
  <c r="C120" i="2"/>
  <c r="E120" i="2" s="1"/>
  <c r="E121" i="2"/>
  <c r="E26" i="3"/>
  <c r="E12" i="3"/>
  <c r="E27" i="3"/>
  <c r="D15" i="3"/>
  <c r="D11" i="3" s="1"/>
  <c r="B30" i="7"/>
  <c r="D29" i="7" s="1"/>
  <c r="D32" i="3" l="1"/>
  <c r="D29" i="3" s="1"/>
  <c r="D22" i="3"/>
  <c r="D9" i="3"/>
  <c r="D8" i="3" s="1"/>
  <c r="C15" i="3"/>
  <c r="C11" i="3" s="1"/>
  <c r="C32" i="3"/>
  <c r="C9" i="3"/>
  <c r="C8" i="3" s="1"/>
  <c r="C37" i="3" s="1"/>
  <c r="I19" i="5"/>
  <c r="I8" i="5"/>
  <c r="C66" i="5"/>
  <c r="C52" i="5"/>
  <c r="C16" i="5"/>
  <c r="D37" i="3" l="1"/>
  <c r="E29" i="3"/>
  <c r="I32" i="5"/>
  <c r="D115" i="2"/>
  <c r="D104" i="2"/>
  <c r="D103" i="2" s="1"/>
  <c r="D100" i="2"/>
  <c r="D98" i="2"/>
  <c r="D84" i="2"/>
  <c r="D82" i="2"/>
  <c r="D72" i="2"/>
  <c r="D61" i="2"/>
  <c r="D57" i="2"/>
  <c r="D32" i="2"/>
  <c r="D24" i="2"/>
  <c r="D20" i="2"/>
  <c r="D18" i="2"/>
  <c r="D14" i="2"/>
  <c r="D9" i="2"/>
  <c r="C115" i="2"/>
  <c r="C103" i="2" s="1"/>
  <c r="C100" i="2"/>
  <c r="C98" i="2"/>
  <c r="C84" i="2"/>
  <c r="C82" i="2"/>
  <c r="C72" i="2"/>
  <c r="C61" i="2"/>
  <c r="C57" i="2"/>
  <c r="C32" i="2"/>
  <c r="C24" i="2"/>
  <c r="C20" i="2"/>
  <c r="C18" i="2"/>
  <c r="C14" i="2"/>
  <c r="C9" i="2"/>
  <c r="C31" i="2" l="1"/>
  <c r="C8" i="2"/>
  <c r="C97" i="2"/>
  <c r="D97" i="2"/>
  <c r="D31" i="2"/>
  <c r="D8" i="2"/>
  <c r="B86" i="7" l="1"/>
  <c r="D82" i="7" s="1"/>
  <c r="B53" i="7"/>
  <c r="E109" i="2" l="1"/>
  <c r="E42" i="2" l="1"/>
  <c r="E41" i="2" l="1"/>
  <c r="D89" i="7" l="1"/>
  <c r="C9" i="4"/>
  <c r="C16" i="4"/>
  <c r="C19" i="4" l="1"/>
  <c r="E108" i="2"/>
  <c r="D52" i="7" l="1"/>
  <c r="D63" i="7" s="1"/>
  <c r="C71" i="5" l="1"/>
  <c r="D38" i="3"/>
  <c r="D39" i="3" s="1"/>
  <c r="E33" i="3"/>
  <c r="E32" i="3"/>
  <c r="E24" i="3"/>
  <c r="E23" i="3"/>
  <c r="E22" i="3"/>
  <c r="E21" i="3"/>
  <c r="E19" i="3"/>
  <c r="E16" i="3"/>
  <c r="E15" i="3"/>
  <c r="E11" i="3"/>
  <c r="E10" i="3"/>
  <c r="E9" i="3"/>
  <c r="E8" i="3"/>
  <c r="E116" i="2"/>
  <c r="E115" i="2"/>
  <c r="E112" i="2"/>
  <c r="E106" i="2"/>
  <c r="E105" i="2"/>
  <c r="E104" i="2"/>
  <c r="E103" i="2"/>
  <c r="E102" i="2"/>
  <c r="E101" i="2"/>
  <c r="E100" i="2"/>
  <c r="E99" i="2"/>
  <c r="E98" i="2"/>
  <c r="E97" i="2"/>
  <c r="E87" i="2"/>
  <c r="E86" i="2"/>
  <c r="E85" i="2"/>
  <c r="E84" i="2"/>
  <c r="E83" i="2"/>
  <c r="E82" i="2"/>
  <c r="E77" i="2"/>
  <c r="E76" i="2"/>
  <c r="E75" i="2"/>
  <c r="E74" i="2"/>
  <c r="E73" i="2"/>
  <c r="E72" i="2"/>
  <c r="E71" i="2"/>
  <c r="E70" i="2"/>
  <c r="E69" i="2"/>
  <c r="E68" i="2"/>
  <c r="E66" i="2"/>
  <c r="E65" i="2"/>
  <c r="E64" i="2"/>
  <c r="E63" i="2"/>
  <c r="E62" i="2"/>
  <c r="E61" i="2"/>
  <c r="E60" i="2"/>
  <c r="E59" i="2"/>
  <c r="E58" i="2"/>
  <c r="E57" i="2"/>
  <c r="E56" i="2"/>
  <c r="E54" i="2"/>
  <c r="E53" i="2"/>
  <c r="E52" i="2"/>
  <c r="E51" i="2"/>
  <c r="E50" i="2"/>
  <c r="E44" i="2"/>
  <c r="E43" i="2"/>
  <c r="E40" i="2"/>
  <c r="E39" i="2"/>
  <c r="E38" i="2"/>
  <c r="E37" i="2"/>
  <c r="E36" i="2"/>
  <c r="E35" i="2"/>
  <c r="E34" i="2"/>
  <c r="E33" i="2"/>
  <c r="E32" i="2"/>
  <c r="E31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37" i="3" l="1"/>
  <c r="E38" i="3" s="1"/>
  <c r="E39" i="3" s="1"/>
  <c r="I33" i="5"/>
  <c r="I34" i="5" s="1"/>
  <c r="C38" i="3"/>
  <c r="C39" i="3" s="1"/>
  <c r="B97" i="7" l="1"/>
  <c r="D97" i="7" s="1"/>
  <c r="D98" i="7" s="1"/>
  <c r="C29" i="6"/>
  <c r="H26" i="6" s="1"/>
  <c r="H29" i="6" s="1"/>
  <c r="C79" i="2"/>
  <c r="C127" i="2" s="1"/>
  <c r="C128" i="2" s="1"/>
  <c r="C129" i="2" s="1"/>
  <c r="E94" i="2"/>
  <c r="D79" i="2"/>
  <c r="E79" i="2" l="1"/>
  <c r="E127" i="2" s="1"/>
  <c r="E128" i="2" s="1"/>
  <c r="E129" i="2" s="1"/>
  <c r="D127" i="2"/>
  <c r="D128" i="2" s="1"/>
  <c r="D129" i="2" s="1"/>
</calcChain>
</file>

<file path=xl/sharedStrings.xml><?xml version="1.0" encoding="utf-8"?>
<sst xmlns="http://schemas.openxmlformats.org/spreadsheetml/2006/main" count="515" uniqueCount="421">
  <si>
    <t>51</t>
  </si>
  <si>
    <t>Remuneraciones</t>
  </si>
  <si>
    <t>511</t>
  </si>
  <si>
    <t>Remuneraciones Permanentes</t>
  </si>
  <si>
    <t>51101</t>
  </si>
  <si>
    <t>Sueldos</t>
  </si>
  <si>
    <t>51103</t>
  </si>
  <si>
    <t>Aguinaldos</t>
  </si>
  <si>
    <t>51105</t>
  </si>
  <si>
    <t>Dietas</t>
  </si>
  <si>
    <t>51107</t>
  </si>
  <si>
    <t>Beneficios Adicionales</t>
  </si>
  <si>
    <t>512</t>
  </si>
  <si>
    <t>Remuneraciones Eventuales</t>
  </si>
  <si>
    <t>51201</t>
  </si>
  <si>
    <t>51203</t>
  </si>
  <si>
    <t>51207</t>
  </si>
  <si>
    <t>513</t>
  </si>
  <si>
    <t>Remuneraciones Extraordinarias</t>
  </si>
  <si>
    <t>51301</t>
  </si>
  <si>
    <t>Horas Extraordinarias</t>
  </si>
  <si>
    <t>514</t>
  </si>
  <si>
    <t>Contribuciones Patronales a Inst de Seg Social Públicas</t>
  </si>
  <si>
    <t>51401</t>
  </si>
  <si>
    <t>Por Remuneraciones Permanentes</t>
  </si>
  <si>
    <t>51402</t>
  </si>
  <si>
    <t>Por Remuneraciones Eventuales</t>
  </si>
  <si>
    <t>51403</t>
  </si>
  <si>
    <t>Por Remuneraciones Extraordinarias</t>
  </si>
  <si>
    <t>515</t>
  </si>
  <si>
    <t>Contribuciones Patronales a Inst de Seg Social Privadas</t>
  </si>
  <si>
    <t>51501</t>
  </si>
  <si>
    <t>51502</t>
  </si>
  <si>
    <t>51503</t>
  </si>
  <si>
    <t>517</t>
  </si>
  <si>
    <t>Indemnizaciones</t>
  </si>
  <si>
    <t>54</t>
  </si>
  <si>
    <t>Adquisiciones de Bienes y Servicios</t>
  </si>
  <si>
    <t>541</t>
  </si>
  <si>
    <t>Bienes de Uso y Consumo</t>
  </si>
  <si>
    <t>54101</t>
  </si>
  <si>
    <t>Productos Alimenticios para Personas</t>
  </si>
  <si>
    <t>54102</t>
  </si>
  <si>
    <t>Productos Alimenticios para Animales</t>
  </si>
  <si>
    <t>54103</t>
  </si>
  <si>
    <t>Productos Agropecuarios y Forestales</t>
  </si>
  <si>
    <t>54104</t>
  </si>
  <si>
    <t>Productos Textiles y Vestuarios</t>
  </si>
  <si>
    <t>54105</t>
  </si>
  <si>
    <t>Productos de Papel y Cartón</t>
  </si>
  <si>
    <t>54106</t>
  </si>
  <si>
    <t>Productos de Cuero y Caucho</t>
  </si>
  <si>
    <t>54107</t>
  </si>
  <si>
    <t>Productos Químicos</t>
  </si>
  <si>
    <t>54108</t>
  </si>
  <si>
    <t>Productos Farmacéuticos y Medicinales</t>
  </si>
  <si>
    <t>54111</t>
  </si>
  <si>
    <t>54112</t>
  </si>
  <si>
    <t>54113</t>
  </si>
  <si>
    <t>Materiales e Instrumental de Laboratorios y uso Médico</t>
  </si>
  <si>
    <t>54114</t>
  </si>
  <si>
    <t>Materiales de Oficina</t>
  </si>
  <si>
    <t>54115</t>
  </si>
  <si>
    <t>Materiales Informáticos</t>
  </si>
  <si>
    <t>54116</t>
  </si>
  <si>
    <t>54118</t>
  </si>
  <si>
    <t>Herramientas, Repuestos y Accesorios</t>
  </si>
  <si>
    <t>54119</t>
  </si>
  <si>
    <t>Materiales Eléctricos</t>
  </si>
  <si>
    <t>54199</t>
  </si>
  <si>
    <t>Bienes de Uso y Consumo Diversos</t>
  </si>
  <si>
    <t>542</t>
  </si>
  <si>
    <t>Servicios Básicos</t>
  </si>
  <si>
    <t>54201</t>
  </si>
  <si>
    <t>Servicios de Energía Eléctrica</t>
  </si>
  <si>
    <t>54202</t>
  </si>
  <si>
    <t>Servicios de Agua</t>
  </si>
  <si>
    <t>54203</t>
  </si>
  <si>
    <t>Servicios de Telecomunicaciones</t>
  </si>
  <si>
    <t>543</t>
  </si>
  <si>
    <t>Servicios Generales y Arrendamientos</t>
  </si>
  <si>
    <t>54301</t>
  </si>
  <si>
    <t>Mantenimientos y Reparaciones de Bienes Muebles</t>
  </si>
  <si>
    <t>54302</t>
  </si>
  <si>
    <t>Mantenimientos y Reparaciones de Vehículos</t>
  </si>
  <si>
    <t>54305</t>
  </si>
  <si>
    <t>Servicios de Publicidad</t>
  </si>
  <si>
    <t>54306</t>
  </si>
  <si>
    <t>Servicios de Vigilancia</t>
  </si>
  <si>
    <t>54308</t>
  </si>
  <si>
    <t>Servicios de Lavanderías y Planchado</t>
  </si>
  <si>
    <t>54313</t>
  </si>
  <si>
    <t>Impresiones, Publicaciones y Reproducciones</t>
  </si>
  <si>
    <t>54316</t>
  </si>
  <si>
    <t>Arrendamiento de Bienes Muebles</t>
  </si>
  <si>
    <t>54317</t>
  </si>
  <si>
    <t>Arrendamiento de Bienes Inmuebles</t>
  </si>
  <si>
    <t>54399</t>
  </si>
  <si>
    <t>Servicios Generales y Arrendamientos Diversos</t>
  </si>
  <si>
    <t>544</t>
  </si>
  <si>
    <t>Pasajes y Viáticos</t>
  </si>
  <si>
    <t>54403</t>
  </si>
  <si>
    <t>Viáticos por Comisión Interna</t>
  </si>
  <si>
    <t>54404</t>
  </si>
  <si>
    <t>Viáticos por Comisión Externa</t>
  </si>
  <si>
    <t>545</t>
  </si>
  <si>
    <t>Consultorías, Estudios e Investigaciones</t>
  </si>
  <si>
    <t>54503</t>
  </si>
  <si>
    <t>Servicios Jurídicos</t>
  </si>
  <si>
    <t>54505</t>
  </si>
  <si>
    <t>Servicios de Capacitación</t>
  </si>
  <si>
    <t>55</t>
  </si>
  <si>
    <t>Gastos Financieros y Otros</t>
  </si>
  <si>
    <t>555</t>
  </si>
  <si>
    <t>Impuestos, Tasas y Derechos</t>
  </si>
  <si>
    <t>55599</t>
  </si>
  <si>
    <t>Impuestos, Tasas y Derechos Diversos</t>
  </si>
  <si>
    <t>556</t>
  </si>
  <si>
    <t>Seguros, Comisiones y Gastos Bancarios</t>
  </si>
  <si>
    <t>55601</t>
  </si>
  <si>
    <t>Primas y Gastos de Seguros de Personas</t>
  </si>
  <si>
    <t>55602</t>
  </si>
  <si>
    <t>Primas y Gastos de Seguros de Bienes</t>
  </si>
  <si>
    <t>55603</t>
  </si>
  <si>
    <t>Comisiones y Gastos Bancarios</t>
  </si>
  <si>
    <t>56</t>
  </si>
  <si>
    <t>Transferencias Corrientes</t>
  </si>
  <si>
    <t>562</t>
  </si>
  <si>
    <t>Transferencias Corrientes al Sector Público</t>
  </si>
  <si>
    <t>56201</t>
  </si>
  <si>
    <t>563</t>
  </si>
  <si>
    <t>Transferencias Corrientes al Sector Privado</t>
  </si>
  <si>
    <t>56303</t>
  </si>
  <si>
    <t>A Organismos sin Fines de Lucro</t>
  </si>
  <si>
    <t>56304</t>
  </si>
  <si>
    <t>A Personas Naturales</t>
  </si>
  <si>
    <t>61</t>
  </si>
  <si>
    <t>Inversiones en Activos Fijos</t>
  </si>
  <si>
    <t>611</t>
  </si>
  <si>
    <t>Bienes Muebles</t>
  </si>
  <si>
    <t>61101</t>
  </si>
  <si>
    <t>Mobiliarios</t>
  </si>
  <si>
    <t>61102</t>
  </si>
  <si>
    <t>Maquinarias y Equipos</t>
  </si>
  <si>
    <t>Equipos Informáticos</t>
  </si>
  <si>
    <t>61199</t>
  </si>
  <si>
    <t>Bienes Muebles Diversos</t>
  </si>
  <si>
    <t>614</t>
  </si>
  <si>
    <t>Intangibles</t>
  </si>
  <si>
    <t>61403</t>
  </si>
  <si>
    <t>Derechos de Propiedad Intelectual</t>
  </si>
  <si>
    <t>Institucional</t>
  </si>
  <si>
    <t>CONCEPTO</t>
  </si>
  <si>
    <t>DEVENGADO</t>
  </si>
  <si>
    <t>SALDO PRESUPUESTARIO</t>
  </si>
  <si>
    <t>Total Rubro</t>
  </si>
  <si>
    <t>Total Cuenta</t>
  </si>
  <si>
    <t>Total Especifico</t>
  </si>
  <si>
    <t>14</t>
  </si>
  <si>
    <t xml:space="preserve">VENTA DE BIENES Y SERVICIOS                                                                         </t>
  </si>
  <si>
    <t>142</t>
  </si>
  <si>
    <t xml:space="preserve">Ingresos por Prestación de Servicios Públicos                                                       </t>
  </si>
  <si>
    <t>14299</t>
  </si>
  <si>
    <t xml:space="preserve">Servicios Diversos                                                                                  </t>
  </si>
  <si>
    <t>15</t>
  </si>
  <si>
    <t xml:space="preserve">INGRESOS FINANCIEROS Y OTROS                                                                        </t>
  </si>
  <si>
    <t>152</t>
  </si>
  <si>
    <t xml:space="preserve">Intereses por Préstamos                                                                             </t>
  </si>
  <si>
    <t>15210</t>
  </si>
  <si>
    <t xml:space="preserve">A Personas Naturales                                                                                </t>
  </si>
  <si>
    <t>16</t>
  </si>
  <si>
    <t xml:space="preserve">TRANSFERENCIAS CORRIENTES                                                                           </t>
  </si>
  <si>
    <t>162</t>
  </si>
  <si>
    <t xml:space="preserve">Transferencias Corrientes del Sector Público                                                        </t>
  </si>
  <si>
    <t>1624200</t>
  </si>
  <si>
    <t xml:space="preserve">Ramo de Agricultura y Ganadería                                                                     </t>
  </si>
  <si>
    <t>DISPONIBILIDADES INICIALES</t>
  </si>
  <si>
    <t>ESTRUCTURA</t>
  </si>
  <si>
    <t>CORRIENTE</t>
  </si>
  <si>
    <t>ANTERIOR</t>
  </si>
  <si>
    <t>RESULTADO OPERACIONAL NETO</t>
  </si>
  <si>
    <t>RESULTADO NO OPERACIONAL NETO</t>
  </si>
  <si>
    <t>DISPONIBILIDAD FINAL</t>
  </si>
  <si>
    <t xml:space="preserve">                   FUENTES OPERACIONALES</t>
  </si>
  <si>
    <t xml:space="preserve">                 USOS OPERACIONALES</t>
  </si>
  <si>
    <t xml:space="preserve">                 FUENTES NO OPERACIONALES</t>
  </si>
  <si>
    <t xml:space="preserve">                   USOS NO OPERACIONALES</t>
  </si>
  <si>
    <t>FUENTES</t>
  </si>
  <si>
    <t>USOS</t>
  </si>
  <si>
    <t>OPERACIONAL</t>
  </si>
  <si>
    <t>D.M X Venta de Bienes y Servicios</t>
  </si>
  <si>
    <t>D.M. x Ingresos Financieros y Otros</t>
  </si>
  <si>
    <t>D.M. x Transferencias Corrientes Recibidas</t>
  </si>
  <si>
    <t>D.M. x Operaciones de Ejercicios Anteriores</t>
  </si>
  <si>
    <t>A.M. x Remuneraciones</t>
  </si>
  <si>
    <t>A.M. x Gastos Financieros y Otros</t>
  </si>
  <si>
    <t>A.M. x Transferencias Corrientes Otorgadas</t>
  </si>
  <si>
    <t>A.M. x Operaciones de Ejercicios Anteriores</t>
  </si>
  <si>
    <t>NO OPERACIONAL</t>
  </si>
  <si>
    <t>Anticipos a Empleados</t>
  </si>
  <si>
    <t>Anticipos por Servicios</t>
  </si>
  <si>
    <t>Anticipo de Impuesto Retenido IVA</t>
  </si>
  <si>
    <t>TOTAL USOS-</t>
  </si>
  <si>
    <t>TOTAL FUENTES-</t>
  </si>
  <si>
    <t>GASTOS DE Gestión</t>
  </si>
  <si>
    <t>Gastos en Personal</t>
  </si>
  <si>
    <t>Remuneraciones Personal Permanente</t>
  </si>
  <si>
    <t>Remuneraciones Personal Eventual</t>
  </si>
  <si>
    <t>Remuneraciones por Servicios Extraordinarios</t>
  </si>
  <si>
    <t>Contrib. Patronales a Inst. de Seguridad Social Publica</t>
  </si>
  <si>
    <t>Contrib. Patronales a Inst. de Seguridad Social Privada</t>
  </si>
  <si>
    <t>Otras Remuneraciones</t>
  </si>
  <si>
    <t>Gastos en Bienes de Consumo y Servicios</t>
  </si>
  <si>
    <t>Productos Alimenticios, Agropecuarios y Forestales</t>
  </si>
  <si>
    <t>Materiales de Oficina, Producto de Papel e Impresos</t>
  </si>
  <si>
    <t>Minerales y Productos Derivados</t>
  </si>
  <si>
    <t>Servicios Comerciales</t>
  </si>
  <si>
    <t>Otros Servicios y Arrendamientos Diversos</t>
  </si>
  <si>
    <t>Arrendamientos y Derechos</t>
  </si>
  <si>
    <t>Gastos en Bienes Capitalizables</t>
  </si>
  <si>
    <t>Equipos de Transporte</t>
  </si>
  <si>
    <t>Maquinaria, Equipo y Mobiliario Diverso</t>
  </si>
  <si>
    <t>Libros y Colecciones</t>
  </si>
  <si>
    <t>Semovientes</t>
  </si>
  <si>
    <t>Ingresos Financieros y Otros</t>
  </si>
  <si>
    <t>Rentabilidad de Inversiones Financieras</t>
  </si>
  <si>
    <t>Intereses de Prestamos Otorgados</t>
  </si>
  <si>
    <t>Ingresos por Transferencias Corrientes Recibidas</t>
  </si>
  <si>
    <t>Transferencias Corrientes del Sector Publico</t>
  </si>
  <si>
    <t>Transferencias entre Dependencias Institucionales</t>
  </si>
  <si>
    <t>Ingresos por Transferencias de Capital Recibidas</t>
  </si>
  <si>
    <t>Transferencias de Capital del Sector Publico</t>
  </si>
  <si>
    <t>Ingresos Por Ventas de Bienes y Servicios</t>
  </si>
  <si>
    <t>Venta de Bienes</t>
  </si>
  <si>
    <t>Venta  de Desechos y Residuos</t>
  </si>
  <si>
    <t>Venta de Bienes Muebles</t>
  </si>
  <si>
    <t>Venta de Bienes Inmuebles</t>
  </si>
  <si>
    <t>Ingresos por Actualizaciones y Ajustes</t>
  </si>
  <si>
    <t>Indemnizaciones y Valores no Reclamados</t>
  </si>
  <si>
    <t>Ingresos Diversos</t>
  </si>
  <si>
    <t>Ajustes de Ejercicios Anteriores</t>
  </si>
  <si>
    <t>SUB TOTAL INGRESOS</t>
  </si>
  <si>
    <t>RESULTADOS DEL EJERCICIO</t>
  </si>
  <si>
    <t>Intereses y Comisiones de la Deuda Interna</t>
  </si>
  <si>
    <t>Gastos Corrientes Diversos</t>
  </si>
  <si>
    <t>Gastos en Transferencias Otorgadas</t>
  </si>
  <si>
    <t>Transferencias Corrientes al Sector Publico</t>
  </si>
  <si>
    <t>Transferencias  de Capital al Sector Publico</t>
  </si>
  <si>
    <t>Transferencias  de Capital al Sector Privado</t>
  </si>
  <si>
    <t>Costos de Ventas y Cargos Calculados</t>
  </si>
  <si>
    <t>Gastos por Inversiones no Recuperables</t>
  </si>
  <si>
    <t>Gastos por Obsolescencia, Mermas y Deterioro de Existencias</t>
  </si>
  <si>
    <t>Gastos de Actualizaciones y Ajustes</t>
  </si>
  <si>
    <t>Gastos por Perdidas de Inversiones Financieras</t>
  </si>
  <si>
    <t>Gastos por Perdidas o Daños de Bienes de Uso</t>
  </si>
  <si>
    <t>SUB TOTAL GASTOS</t>
  </si>
  <si>
    <t>INGRESOS DE Gestión</t>
  </si>
  <si>
    <t>Materiales de Uso o Consumo</t>
  </si>
  <si>
    <t>Parcial</t>
  </si>
  <si>
    <t>Total</t>
  </si>
  <si>
    <t>Fondos</t>
  </si>
  <si>
    <t>Disponibilidades</t>
  </si>
  <si>
    <t>Bancos Comerciales M/D</t>
  </si>
  <si>
    <t>Banco Central de Reserva Fondos Restringidos M/D</t>
  </si>
  <si>
    <t>Anticipos de Fondos</t>
  </si>
  <si>
    <t>Inversiones Temporales</t>
  </si>
  <si>
    <t>Prestamos de Fomento Agropecuario</t>
  </si>
  <si>
    <t>Deudores Financieros</t>
  </si>
  <si>
    <t>Deudores por Reintegro</t>
  </si>
  <si>
    <t>Bienes Muebles e Inmuebles entregados a Terceros</t>
  </si>
  <si>
    <t>Deudores Monetarios por Percibir</t>
  </si>
  <si>
    <t>Seguros Pagados por Anticipado</t>
  </si>
  <si>
    <t>Amortizaciones Acumuladas</t>
  </si>
  <si>
    <t>Inversiones en Existencias</t>
  </si>
  <si>
    <t>Existencias Institucionales</t>
  </si>
  <si>
    <t>Productos Alimenticios Agropecuarios y Forestales</t>
  </si>
  <si>
    <t>Materiales de Oficina, Productos de Papel e Impresos</t>
  </si>
  <si>
    <t>Materiales de Uso y Consumo</t>
  </si>
  <si>
    <t>Inmuebles para la Venta</t>
  </si>
  <si>
    <t>Inversiones en Bienes de Uso</t>
  </si>
  <si>
    <t>Bienes Depreciables</t>
  </si>
  <si>
    <t>Bienes Inmuebles</t>
  </si>
  <si>
    <t>TOTAL DE RECURSOS</t>
  </si>
  <si>
    <t>Deuda Corriente</t>
  </si>
  <si>
    <t>Endeudamiento Interno</t>
  </si>
  <si>
    <t>Patrimonio Estatal</t>
  </si>
  <si>
    <t>Patrimonio</t>
  </si>
  <si>
    <t>Patrimonio Instituciones Descentralizadas</t>
  </si>
  <si>
    <t>Donaciones y Legados Bienes Corporales</t>
  </si>
  <si>
    <t>RESULTADO DEL EJERCICIO</t>
  </si>
  <si>
    <t>Inversiones Intangibles</t>
  </si>
  <si>
    <t>TOTAL DE OBLIGACIONES</t>
  </si>
  <si>
    <t>RECURSOS (ACTIVOS)</t>
  </si>
  <si>
    <t>Inversiones Prestamos  Largo Plazo</t>
  </si>
  <si>
    <t>Financiamiento de Terceros</t>
  </si>
  <si>
    <t>Detrimento Patrimonial</t>
  </si>
  <si>
    <t>Detrimentos de Inversiones en Bienes de Uso</t>
  </si>
  <si>
    <t>Llantas y Neumáticos</t>
  </si>
  <si>
    <t>Derechos de Propiedad Intangible</t>
  </si>
  <si>
    <t>Combustibles y Lubricantes</t>
  </si>
  <si>
    <t>ESTADO DE FLUJO DE FONDOS</t>
  </si>
  <si>
    <t>Herramientas y Repuestos Principales</t>
  </si>
  <si>
    <t>Bienes de Uso y Consumo Diverso</t>
  </si>
  <si>
    <t>Primas y Gastos por Seguros y Comisiones Bancarias</t>
  </si>
  <si>
    <t>Costo por Descargo de Materiales y Suministros</t>
  </si>
  <si>
    <t>Arrendamientos de Bienes</t>
  </si>
  <si>
    <t>Obras para servicios de Salud y Saneamiento Ambiental</t>
  </si>
  <si>
    <t>A.M. x Adquisiciones de Bienes y Servicios</t>
  </si>
  <si>
    <t xml:space="preserve">OBLIGACIONES </t>
  </si>
  <si>
    <t>Resultado Ejercicios Anteriores</t>
  </si>
  <si>
    <t>Detrimentos de Fondos</t>
  </si>
  <si>
    <t>Costo de Venta de Bienes de Uso</t>
  </si>
  <si>
    <t>Transferencias Corrientes de Aporte Fiscal</t>
  </si>
  <si>
    <t>Transferencias de Capital de Aporte Fiscal</t>
  </si>
  <si>
    <t>PRESUPUESTO</t>
  </si>
  <si>
    <t>Otras Rentabilidades Financieras</t>
  </si>
  <si>
    <t>Otros Ingresos no Clasificados</t>
  </si>
  <si>
    <t>Al Personal de Servicios Eventuales</t>
  </si>
  <si>
    <t>Acreedores Monetarios</t>
  </si>
  <si>
    <t>A.M. X Adquisiciones de Bienes y Servicios</t>
  </si>
  <si>
    <t>A.M. x Trasferencias Corrientes Otorgadas</t>
  </si>
  <si>
    <t>A.M. x Inversiones en Activos Fijos</t>
  </si>
  <si>
    <t xml:space="preserve">A.M. x Inversiones en Activos Fijos </t>
  </si>
  <si>
    <t>Acreedores Financieros</t>
  </si>
  <si>
    <t>Acreedores Monetarios por Pagar</t>
  </si>
  <si>
    <t>Serv. Intereses de Bonos de la R.A.</t>
  </si>
  <si>
    <t>Pago Efectivo a Expro. Fase 1 de la R.A.</t>
  </si>
  <si>
    <t>Bonos de la R.A. Gtos. Serv.Agenc.Fisc.Cta.</t>
  </si>
  <si>
    <t>F. de A. de B. de la R.A. Serie "A" 6% 2000 Cta. 2-40-531</t>
  </si>
  <si>
    <t>Serv. De Intereses Bonos Serie "C" Cta.</t>
  </si>
  <si>
    <t>Serv. De Intereses Bonos Serie "B" Cta.</t>
  </si>
  <si>
    <t>FINANCIAMIENTO DE TERCEROS NETO</t>
  </si>
  <si>
    <t>SERVICIO DE LA DEUDA</t>
  </si>
  <si>
    <t>D.M. x Transferencias de Capital Recibidas</t>
  </si>
  <si>
    <t>SERVICIOS DE LA DEUDA</t>
  </si>
  <si>
    <t>Multas y Costas judiciales</t>
  </si>
  <si>
    <t>Rescate de Bonos del Estado</t>
  </si>
  <si>
    <t>Asignaciones por Aplicar</t>
  </si>
  <si>
    <t>Asignaciones por Aplicar Gastos Corrientes</t>
  </si>
  <si>
    <t>Asignaciones por Aplicar Gastos de Capital</t>
  </si>
  <si>
    <t>Intereses y Comisiones de Bonos del Estado</t>
  </si>
  <si>
    <t>Otros Gastos No Clasificados</t>
  </si>
  <si>
    <t>Arrendamiento de Bienes</t>
  </si>
  <si>
    <t>Rentabilidad de Cuentas Bancarias</t>
  </si>
  <si>
    <t>TRANSFERENCIAS DE CAPITAL</t>
  </si>
  <si>
    <t>SALDO AÑOS ANTERIORES</t>
  </si>
  <si>
    <t>Saldos Iniciales de Caja y Banco</t>
  </si>
  <si>
    <t>Saldo Inicial en Banco</t>
  </si>
  <si>
    <t>Caja General</t>
  </si>
  <si>
    <t>Deudores Monetarios</t>
  </si>
  <si>
    <t>Instituto Salvadoreño de Transformación  Agraria</t>
  </si>
  <si>
    <t>(EN DÓLARES)</t>
  </si>
  <si>
    <t>FLUJO DE FONDOS - COMPOSICIÓN</t>
  </si>
  <si>
    <t>D.M. x Recuperación de Inversiones Financieras</t>
  </si>
  <si>
    <t>A.M. x Amortización de Endeudamiento Publico</t>
  </si>
  <si>
    <t>Depósitos Ajenos</t>
  </si>
  <si>
    <t>INSTITUTO SALVADOREÑO DE TRANSFORMACIÓN AGRARIA</t>
  </si>
  <si>
    <t>ESTADO DE EJECUCIÓN PRESUPUESTARIA DE INGRESOS</t>
  </si>
  <si>
    <t>CÓDIGO</t>
  </si>
  <si>
    <t>Rendimientos de Títulos Valore</t>
  </si>
  <si>
    <t>Rentabilidad de Depósitos a Plazos</t>
  </si>
  <si>
    <t>Instituto Salvadoreño de Transformación Agraria</t>
  </si>
  <si>
    <t>RECUPERACIÓN DE INVERSIONES FINANCIERAS</t>
  </si>
  <si>
    <t>Recuperación de Inversiones en Titulo valores</t>
  </si>
  <si>
    <t>Liquidación de Depósitos a Plazo</t>
  </si>
  <si>
    <t>Recuperación de Prestamos</t>
  </si>
  <si>
    <t xml:space="preserve">ESTADO DE EJECUCIÓN PRESUPUESTARIA DE EGRESOS </t>
  </si>
  <si>
    <t>CRÉDITO PRESUPUESTARIO</t>
  </si>
  <si>
    <t>Minerales no Metálicos y Productos Derivados</t>
  </si>
  <si>
    <t>Minerales Metálicos y Productos Derivados</t>
  </si>
  <si>
    <t>Libros , Textos, Útiles de Enseñanza y Publicaciones</t>
  </si>
  <si>
    <t>Servicios de Alimentación</t>
  </si>
  <si>
    <t>Intereses y Comisiones de Títulos Valores en el Mercado</t>
  </si>
  <si>
    <t>Equipos Médicos y de Laboratorios</t>
  </si>
  <si>
    <t>Amortización de Endeudamiento Publico</t>
  </si>
  <si>
    <t>Rescate de Colocaciones de Títulos Valores</t>
  </si>
  <si>
    <t>ESTADO DE SITUACIÓN FINANCIERA</t>
  </si>
  <si>
    <t>Amortización de Bonos Serie "B" Cta. 290-0-49</t>
  </si>
  <si>
    <t>Amortización de Bonos Serie "C" Cta. 290-0-64</t>
  </si>
  <si>
    <t>Fondos Depósitos en Tesoro Publico</t>
  </si>
  <si>
    <t>Anticipos de Fondos a Dependencias Institucionales</t>
  </si>
  <si>
    <t>Inversiones Financieras</t>
  </si>
  <si>
    <t>Depósitos a Plazo en el Sector Financiero en el Interior</t>
  </si>
  <si>
    <t>Productos Químicos, combustibles y Lubricantes</t>
  </si>
  <si>
    <t>Instalaciones Eléctricas y Comunicaciones</t>
  </si>
  <si>
    <t>Maquinaria y Equipo de Producción</t>
  </si>
  <si>
    <t>Equipo de Transporte, Tracción y Elevación</t>
  </si>
  <si>
    <t>Depreciación Acumulada</t>
  </si>
  <si>
    <t>Depósitos de Terceros</t>
  </si>
  <si>
    <t>Títulos Valores en el Mercado Nacional</t>
  </si>
  <si>
    <t>Empréstitos del Gobierno Central</t>
  </si>
  <si>
    <t>Provisión para Financiamiento de Terceros por Aplicar</t>
  </si>
  <si>
    <t>Maquinarias y Equipos de Producción</t>
  </si>
  <si>
    <t>TOTAL DE INGRESOS DE GESTIÓN</t>
  </si>
  <si>
    <t>ESTADO DE RENDIMIENTO ECONÓMICO</t>
  </si>
  <si>
    <t>Gastos en Activo Intangibles</t>
  </si>
  <si>
    <t>Intereses y Comisiones de Títulos valores en el Mercado Nacional</t>
  </si>
  <si>
    <t>Gastos por Descargo de Bienes de Larga Duración</t>
  </si>
  <si>
    <t>Amortización de Inversiones Intangibles</t>
  </si>
  <si>
    <t>Depreciación de Bienes de Uso</t>
  </si>
  <si>
    <t>Corrección de Obligaciones con Terceros</t>
  </si>
  <si>
    <t>Tasas de Servicios Públicos</t>
  </si>
  <si>
    <t>Venta de Servicios Públicos</t>
  </si>
  <si>
    <t>Mantenimiento y Reparación</t>
  </si>
  <si>
    <t>Corrección de Recursos</t>
  </si>
  <si>
    <t>Servicios Técnicos y Profesionales</t>
  </si>
  <si>
    <t>A.M. x Inversiones Financieras Temporales</t>
  </si>
  <si>
    <t>Al Personal de Servicios Permanentes</t>
  </si>
  <si>
    <t>Consultorias, Estudios e Investigaciones Diversas</t>
  </si>
  <si>
    <t>Gastos Diversos</t>
  </si>
  <si>
    <t>Terrenos</t>
  </si>
  <si>
    <t>AUMENTO NETO DE DISPONIBILIDADES</t>
  </si>
  <si>
    <t>Maquinaria y Equipo para Apoyo Institucional</t>
  </si>
  <si>
    <t>Del  1  de  Enero  al  30  de  Junio del 2021</t>
  </si>
  <si>
    <t>Del  1  de  Enero  al  30  de  Junio de 2021</t>
  </si>
  <si>
    <t>Reporte Acumulado del  1  de  Enero del 2021  al  30 de Junio del 2021</t>
  </si>
  <si>
    <t>Maquinaria y Equipo para la Producción</t>
  </si>
  <si>
    <t>al  30 de Junio de 2021</t>
  </si>
  <si>
    <t>Del  1  de  Enero  al  30 de Junio de 2021</t>
  </si>
  <si>
    <t>Del  1  de  Enero  al  30  de Junio de 2021</t>
  </si>
  <si>
    <t>Reporte Acumulado del  1  de  Enero del 2021  al  30  de  Junio del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</si>
</sst>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Museo Sans 300"/>
      <family val="3"/>
    </font>
    <font>
      <sz val="11"/>
      <color theme="1"/>
      <name val="Museo Sans 300"/>
      <family val="3"/>
    </font>
    <font>
      <sz val="9"/>
      <color theme="1"/>
      <name val="Museo Sans 300"/>
      <family val="3"/>
    </font>
    <font>
      <sz val="9"/>
      <color rgb="FFFF0000"/>
      <name val="Museo Sans 300"/>
      <family val="3"/>
    </font>
    <font>
      <b/>
      <sz val="11"/>
      <color rgb="FFFF0000"/>
      <name val="Museo Sans 300"/>
      <family val="3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91">
    <xf numFmtId="0" fontId="0" fillId="0" borderId="0" xfId="0"/>
    <xf numFmtId="0" fontId="3" fillId="0" borderId="0" xfId="0" applyFont="1"/>
    <xf numFmtId="0" fontId="2" fillId="0" borderId="0" xfId="0" applyFont="1"/>
    <xf numFmtId="0" fontId="4" fillId="0" borderId="0" xfId="0" applyFont="1"/>
    <xf numFmtId="0" fontId="2" fillId="2" borderId="0" xfId="0" applyFont="1" applyFill="1"/>
    <xf numFmtId="0" fontId="2" fillId="3" borderId="0" xfId="0" applyFont="1" applyFill="1"/>
    <xf numFmtId="0" fontId="2" fillId="2" borderId="0" xfId="0" applyFont="1" applyFill="1" applyAlignment="1">
      <alignment horizontal="center"/>
    </xf>
    <xf numFmtId="0" fontId="3" fillId="3" borderId="0" xfId="0" applyFont="1" applyFill="1"/>
    <xf numFmtId="0" fontId="2" fillId="2" borderId="0" xfId="0" applyFont="1" applyFill="1" applyBorder="1" applyProtection="1">
      <protection locked="0"/>
    </xf>
    <xf numFmtId="0" fontId="2" fillId="3" borderId="0" xfId="0" applyFont="1" applyFill="1" applyBorder="1" applyProtection="1">
      <protection locked="0"/>
    </xf>
    <xf numFmtId="44" fontId="2" fillId="2" borderId="0" xfId="1" applyFont="1" applyFill="1" applyProtection="1">
      <protection locked="0"/>
    </xf>
    <xf numFmtId="44" fontId="4" fillId="3" borderId="0" xfId="1" applyFont="1" applyFill="1" applyProtection="1">
      <protection locked="0"/>
    </xf>
    <xf numFmtId="164" fontId="4" fillId="2" borderId="0" xfId="2" applyNumberFormat="1" applyFont="1" applyFill="1"/>
    <xf numFmtId="0" fontId="3" fillId="0" borderId="0" xfId="0" applyFont="1" applyProtection="1">
      <protection locked="0"/>
    </xf>
    <xf numFmtId="0" fontId="4" fillId="0" borderId="0" xfId="0" applyFont="1" applyAlignment="1" applyProtection="1">
      <alignment horizontal="center"/>
      <protection locked="0"/>
    </xf>
    <xf numFmtId="0" fontId="4" fillId="3" borderId="0" xfId="0" applyFont="1" applyFill="1" applyAlignment="1" applyProtection="1">
      <alignment horizontal="center"/>
      <protection locked="0"/>
    </xf>
    <xf numFmtId="44" fontId="4" fillId="0" borderId="0" xfId="1" applyFont="1" applyProtection="1">
      <protection locked="0"/>
    </xf>
    <xf numFmtId="164" fontId="4" fillId="0" borderId="0" xfId="2" applyNumberFormat="1" applyFont="1"/>
    <xf numFmtId="0" fontId="2" fillId="2" borderId="0" xfId="0" applyFont="1" applyFill="1" applyProtection="1">
      <protection locked="0"/>
    </xf>
    <xf numFmtId="0" fontId="2" fillId="3" borderId="0" xfId="0" applyFont="1" applyFill="1" applyProtection="1">
      <protection locked="0"/>
    </xf>
    <xf numFmtId="0" fontId="4" fillId="0" borderId="0" xfId="0" applyFont="1" applyAlignment="1" applyProtection="1">
      <protection locked="0"/>
    </xf>
    <xf numFmtId="0" fontId="4" fillId="3" borderId="0" xfId="0" applyFont="1" applyFill="1" applyAlignment="1" applyProtection="1">
      <protection locked="0"/>
    </xf>
    <xf numFmtId="44" fontId="4" fillId="0" borderId="0" xfId="1" applyFont="1" applyAlignment="1" applyProtection="1">
      <protection locked="0"/>
    </xf>
    <xf numFmtId="44" fontId="4" fillId="3" borderId="0" xfId="1" applyFont="1" applyFill="1" applyAlignment="1" applyProtection="1">
      <protection locked="0"/>
    </xf>
    <xf numFmtId="44" fontId="4" fillId="0" borderId="0" xfId="1" applyFont="1"/>
    <xf numFmtId="44" fontId="4" fillId="3" borderId="0" xfId="1" applyFont="1" applyFill="1"/>
    <xf numFmtId="43" fontId="2" fillId="2" borderId="0" xfId="2" applyFont="1" applyFill="1" applyProtection="1">
      <protection locked="0"/>
    </xf>
    <xf numFmtId="43" fontId="2" fillId="3" borderId="0" xfId="2" applyFont="1" applyFill="1" applyProtection="1">
      <protection locked="0"/>
    </xf>
    <xf numFmtId="0" fontId="4" fillId="3" borderId="0" xfId="0" applyFont="1" applyFill="1" applyProtection="1">
      <protection locked="0"/>
    </xf>
    <xf numFmtId="43" fontId="4" fillId="3" borderId="0" xfId="2" applyNumberFormat="1" applyFont="1" applyFill="1" applyProtection="1">
      <protection locked="0"/>
    </xf>
    <xf numFmtId="43" fontId="4" fillId="3" borderId="0" xfId="2" applyFont="1" applyFill="1" applyProtection="1">
      <protection locked="0"/>
    </xf>
    <xf numFmtId="43" fontId="2" fillId="2" borderId="0" xfId="2" applyNumberFormat="1" applyFont="1" applyFill="1" applyProtection="1">
      <protection locked="0"/>
    </xf>
    <xf numFmtId="164" fontId="4" fillId="0" borderId="0" xfId="2" applyNumberFormat="1" applyFont="1" applyFill="1"/>
    <xf numFmtId="0" fontId="4" fillId="0" borderId="0" xfId="0" applyFont="1" applyFill="1" applyProtection="1">
      <protection locked="0"/>
    </xf>
    <xf numFmtId="164" fontId="4" fillId="3" borderId="0" xfId="2" applyNumberFormat="1" applyFont="1" applyFill="1"/>
    <xf numFmtId="43" fontId="3" fillId="0" borderId="0" xfId="0" applyNumberFormat="1" applyFont="1"/>
    <xf numFmtId="164" fontId="2" fillId="2" borderId="0" xfId="2" applyNumberFormat="1" applyFont="1" applyFill="1"/>
    <xf numFmtId="44" fontId="2" fillId="0" borderId="0" xfId="1" applyFont="1" applyFill="1" applyProtection="1">
      <protection locked="0"/>
    </xf>
    <xf numFmtId="43" fontId="4" fillId="0" borderId="0" xfId="2" applyFont="1" applyFill="1" applyProtection="1">
      <protection locked="0"/>
    </xf>
    <xf numFmtId="0" fontId="2" fillId="0" borderId="6" xfId="0" applyFont="1" applyBorder="1"/>
    <xf numFmtId="0" fontId="2" fillId="0" borderId="7" xfId="0" applyFont="1" applyBorder="1"/>
    <xf numFmtId="0" fontId="2" fillId="0" borderId="7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2" fillId="0" borderId="0" xfId="0" applyFont="1" applyAlignment="1"/>
    <xf numFmtId="44" fontId="2" fillId="0" borderId="0" xfId="1" applyFont="1" applyAlignment="1">
      <alignment horizontal="right"/>
    </xf>
    <xf numFmtId="44" fontId="4" fillId="0" borderId="0" xfId="1" applyFont="1" applyAlignment="1">
      <alignment horizontal="right"/>
    </xf>
    <xf numFmtId="0" fontId="4" fillId="0" borderId="0" xfId="0" applyFont="1" applyAlignment="1">
      <alignment horizontal="left"/>
    </xf>
    <xf numFmtId="0" fontId="4" fillId="0" borderId="0" xfId="0" applyFont="1" applyAlignment="1"/>
    <xf numFmtId="0" fontId="4" fillId="0" borderId="0" xfId="0" applyFont="1" applyAlignment="1" applyProtection="1">
      <alignment horizontal="left"/>
      <protection locked="0"/>
    </xf>
    <xf numFmtId="44" fontId="4" fillId="0" borderId="0" xfId="1" applyFont="1" applyAlignment="1" applyProtection="1">
      <alignment horizontal="right"/>
      <protection locked="0"/>
    </xf>
    <xf numFmtId="0" fontId="2" fillId="0" borderId="0" xfId="0" applyFont="1" applyAlignment="1" applyProtection="1">
      <alignment horizontal="left"/>
      <protection locked="0"/>
    </xf>
    <xf numFmtId="0" fontId="2" fillId="0" borderId="0" xfId="0" applyFont="1" applyAlignment="1" applyProtection="1">
      <protection locked="0"/>
    </xf>
    <xf numFmtId="44" fontId="2" fillId="0" borderId="0" xfId="1" applyFont="1" applyAlignment="1" applyProtection="1">
      <alignment horizontal="right"/>
      <protection locked="0"/>
    </xf>
    <xf numFmtId="0" fontId="4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44" fontId="2" fillId="0" borderId="4" xfId="1" applyFont="1" applyBorder="1" applyAlignment="1">
      <alignment horizontal="right"/>
    </xf>
    <xf numFmtId="44" fontId="3" fillId="0" borderId="0" xfId="0" applyNumberFormat="1" applyFont="1"/>
    <xf numFmtId="0" fontId="2" fillId="0" borderId="0" xfId="0" applyFont="1" applyAlignment="1" applyProtection="1">
      <alignment horizontal="right"/>
      <protection locked="0"/>
    </xf>
    <xf numFmtId="0" fontId="3" fillId="0" borderId="0" xfId="0" applyFont="1" applyBorder="1"/>
    <xf numFmtId="0" fontId="2" fillId="0" borderId="0" xfId="0" applyFont="1" applyBorder="1" applyAlignment="1" applyProtection="1">
      <alignment horizontal="right"/>
      <protection locked="0"/>
    </xf>
    <xf numFmtId="43" fontId="2" fillId="0" borderId="0" xfId="2" applyFont="1" applyBorder="1" applyAlignment="1">
      <alignment horizontal="right"/>
    </xf>
    <xf numFmtId="0" fontId="2" fillId="0" borderId="1" xfId="0" applyFont="1" applyBorder="1"/>
    <xf numFmtId="0" fontId="2" fillId="0" borderId="2" xfId="0" applyFont="1" applyBorder="1"/>
    <xf numFmtId="0" fontId="2" fillId="0" borderId="2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 wrapText="1"/>
    </xf>
    <xf numFmtId="0" fontId="2" fillId="0" borderId="0" xfId="0" applyFont="1" applyProtection="1">
      <protection locked="0"/>
    </xf>
    <xf numFmtId="44" fontId="2" fillId="0" borderId="0" xfId="1" applyFont="1" applyProtection="1">
      <protection locked="0"/>
    </xf>
    <xf numFmtId="44" fontId="4" fillId="0" borderId="0" xfId="0" applyNumberFormat="1" applyFont="1"/>
    <xf numFmtId="0" fontId="4" fillId="0" borderId="0" xfId="0" applyFont="1" applyProtection="1">
      <protection locked="0"/>
    </xf>
    <xf numFmtId="44" fontId="2" fillId="0" borderId="4" xfId="0" applyNumberFormat="1" applyFont="1" applyBorder="1"/>
    <xf numFmtId="44" fontId="2" fillId="0" borderId="0" xfId="0" applyNumberFormat="1" applyFont="1"/>
    <xf numFmtId="0" fontId="4" fillId="0" borderId="0" xfId="0" applyFont="1" applyBorder="1" applyProtection="1">
      <protection locked="0"/>
    </xf>
    <xf numFmtId="44" fontId="4" fillId="0" borderId="0" xfId="1" applyFont="1" applyBorder="1" applyProtection="1">
      <protection locked="0"/>
    </xf>
    <xf numFmtId="44" fontId="4" fillId="0" borderId="0" xfId="0" applyNumberFormat="1" applyFont="1" applyBorder="1"/>
    <xf numFmtId="0" fontId="4" fillId="0" borderId="0" xfId="0" applyFont="1" applyBorder="1" applyAlignment="1" applyProtection="1">
      <alignment horizontal="left"/>
      <protection locked="0"/>
    </xf>
    <xf numFmtId="0" fontId="4" fillId="0" borderId="0" xfId="0" applyFont="1" applyBorder="1"/>
    <xf numFmtId="0" fontId="2" fillId="0" borderId="0" xfId="0" applyFont="1" applyBorder="1" applyAlignment="1">
      <alignment horizontal="right"/>
    </xf>
    <xf numFmtId="44" fontId="2" fillId="0" borderId="0" xfId="0" applyNumberFormat="1" applyFont="1" applyBorder="1"/>
    <xf numFmtId="43" fontId="4" fillId="0" borderId="0" xfId="2" applyFont="1"/>
    <xf numFmtId="43" fontId="2" fillId="0" borderId="0" xfId="2" applyFont="1"/>
    <xf numFmtId="43" fontId="5" fillId="0" borderId="0" xfId="2" applyFont="1"/>
    <xf numFmtId="43" fontId="2" fillId="3" borderId="0" xfId="2" applyFont="1" applyFill="1"/>
    <xf numFmtId="43" fontId="2" fillId="2" borderId="0" xfId="2" applyFont="1" applyFill="1"/>
    <xf numFmtId="2" fontId="4" fillId="0" borderId="0" xfId="0" applyNumberFormat="1" applyFont="1"/>
    <xf numFmtId="2" fontId="2" fillId="0" borderId="0" xfId="0" applyNumberFormat="1" applyFont="1"/>
    <xf numFmtId="0" fontId="2" fillId="0" borderId="5" xfId="0" applyFont="1" applyBorder="1"/>
    <xf numFmtId="0" fontId="6" fillId="0" borderId="0" xfId="0" applyFont="1" applyFill="1"/>
    <xf numFmtId="44" fontId="4" fillId="0" borderId="0" xfId="1" applyFont="1" applyFill="1" applyProtection="1">
      <protection locked="0"/>
    </xf>
    <xf numFmtId="0" fontId="2" fillId="0" borderId="0" xfId="0" applyFont="1" applyAlignment="1">
      <alignment horizontal="center"/>
    </xf>
  </cellXfs>
  <cellStyles count="3">
    <cellStyle name="Millares" xfId="2" builtinId="3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F21"/>
  <sheetViews>
    <sheetView workbookViewId="0">
      <selection activeCell="I17" sqref="I17"/>
    </sheetView>
  </sheetViews>
  <sheetFormatPr baseColWidth="10" defaultRowHeight="15" x14ac:dyDescent="0.25"/>
  <cols>
    <col min="1" max="1" width="36.85546875" style="1" customWidth="1"/>
    <col min="2" max="2" width="1" style="1" customWidth="1"/>
    <col min="3" max="3" width="15.140625" style="1" bestFit="1" customWidth="1"/>
    <col min="4" max="4" width="1.42578125" style="1" customWidth="1"/>
    <col min="5" max="16384" width="11.42578125" style="1"/>
  </cols>
  <sheetData>
    <row r="1" spans="1:6" x14ac:dyDescent="0.25">
      <c r="A1" s="90" t="s">
        <v>350</v>
      </c>
      <c r="B1" s="90"/>
      <c r="C1" s="90"/>
      <c r="D1" s="90"/>
      <c r="E1" s="90"/>
      <c r="F1" s="90"/>
    </row>
    <row r="2" spans="1:6" x14ac:dyDescent="0.25">
      <c r="A2" s="90" t="s">
        <v>300</v>
      </c>
      <c r="B2" s="90"/>
      <c r="C2" s="90"/>
      <c r="D2" s="90"/>
      <c r="E2" s="90"/>
      <c r="F2" s="90"/>
    </row>
    <row r="3" spans="1:6" x14ac:dyDescent="0.25">
      <c r="A3" s="90" t="s">
        <v>413</v>
      </c>
      <c r="B3" s="90"/>
      <c r="C3" s="90"/>
      <c r="D3" s="90"/>
      <c r="E3" s="90"/>
      <c r="F3" s="90"/>
    </row>
    <row r="4" spans="1:6" x14ac:dyDescent="0.25">
      <c r="A4" s="90" t="s">
        <v>351</v>
      </c>
      <c r="B4" s="90"/>
      <c r="C4" s="90"/>
      <c r="D4" s="90"/>
      <c r="E4" s="90"/>
      <c r="F4" s="90"/>
    </row>
    <row r="5" spans="1:6" x14ac:dyDescent="0.25">
      <c r="A5" s="2" t="s">
        <v>151</v>
      </c>
      <c r="B5" s="2"/>
      <c r="C5" s="3"/>
      <c r="D5" s="3"/>
      <c r="E5" s="3"/>
      <c r="F5" s="3"/>
    </row>
    <row r="7" spans="1:6" x14ac:dyDescent="0.25">
      <c r="A7" s="4" t="s">
        <v>177</v>
      </c>
      <c r="B7" s="5"/>
      <c r="C7" s="6" t="s">
        <v>178</v>
      </c>
      <c r="D7" s="5"/>
      <c r="E7" s="6" t="s">
        <v>179</v>
      </c>
    </row>
    <row r="8" spans="1:6" s="7" customFormat="1" ht="7.5" customHeight="1" x14ac:dyDescent="0.25">
      <c r="A8" s="5"/>
      <c r="B8" s="5"/>
      <c r="C8" s="5"/>
      <c r="D8" s="5"/>
      <c r="E8" s="5"/>
    </row>
    <row r="9" spans="1:6" x14ac:dyDescent="0.25">
      <c r="A9" s="8" t="s">
        <v>176</v>
      </c>
      <c r="B9" s="9"/>
      <c r="C9" s="10">
        <f>C10</f>
        <v>1836542.22</v>
      </c>
      <c r="D9" s="11"/>
      <c r="E9" s="12">
        <v>0</v>
      </c>
      <c r="F9" s="13"/>
    </row>
    <row r="10" spans="1:6" x14ac:dyDescent="0.25">
      <c r="A10" s="14" t="s">
        <v>176</v>
      </c>
      <c r="B10" s="15"/>
      <c r="C10" s="16">
        <v>1836542.22</v>
      </c>
      <c r="D10" s="11"/>
      <c r="E10" s="17">
        <v>0</v>
      </c>
      <c r="F10" s="13"/>
    </row>
    <row r="11" spans="1:6" x14ac:dyDescent="0.25">
      <c r="A11" s="18" t="s">
        <v>180</v>
      </c>
      <c r="B11" s="19"/>
      <c r="C11" s="10">
        <f>C12-C13</f>
        <v>770607.25</v>
      </c>
      <c r="D11" s="11"/>
      <c r="E11" s="12">
        <v>0</v>
      </c>
      <c r="F11" s="13"/>
    </row>
    <row r="12" spans="1:6" x14ac:dyDescent="0.25">
      <c r="A12" s="20" t="s">
        <v>183</v>
      </c>
      <c r="B12" s="21"/>
      <c r="C12" s="22">
        <v>6954007.0099999998</v>
      </c>
      <c r="D12" s="23"/>
      <c r="E12" s="17">
        <v>0</v>
      </c>
      <c r="F12" s="13"/>
    </row>
    <row r="13" spans="1:6" x14ac:dyDescent="0.25">
      <c r="A13" s="22" t="s">
        <v>184</v>
      </c>
      <c r="B13" s="23"/>
      <c r="C13" s="16">
        <v>6183399.7599999998</v>
      </c>
      <c r="D13" s="11"/>
      <c r="E13" s="17">
        <v>0</v>
      </c>
      <c r="F13" s="13"/>
    </row>
    <row r="14" spans="1:6" x14ac:dyDescent="0.25">
      <c r="A14" s="18" t="s">
        <v>331</v>
      </c>
      <c r="B14" s="19"/>
      <c r="C14" s="10">
        <f>-C15</f>
        <v>-323371.48</v>
      </c>
      <c r="D14" s="11"/>
      <c r="E14" s="12">
        <v>0</v>
      </c>
      <c r="F14" s="13"/>
    </row>
    <row r="15" spans="1:6" x14ac:dyDescent="0.25">
      <c r="A15" s="24" t="s">
        <v>332</v>
      </c>
      <c r="B15" s="25"/>
      <c r="C15" s="24">
        <v>323371.48</v>
      </c>
      <c r="D15" s="25"/>
      <c r="E15" s="17">
        <v>0</v>
      </c>
    </row>
    <row r="16" spans="1:6" x14ac:dyDescent="0.25">
      <c r="A16" s="18" t="s">
        <v>181</v>
      </c>
      <c r="B16" s="19"/>
      <c r="C16" s="10">
        <f>C17-C18</f>
        <v>-28259.529999999912</v>
      </c>
      <c r="D16" s="11"/>
      <c r="E16" s="12">
        <v>0</v>
      </c>
      <c r="F16" s="13"/>
    </row>
    <row r="17" spans="1:5" x14ac:dyDescent="0.25">
      <c r="A17" s="24" t="s">
        <v>185</v>
      </c>
      <c r="B17" s="25"/>
      <c r="C17" s="24">
        <v>623909.55000000005</v>
      </c>
      <c r="D17" s="25"/>
      <c r="E17" s="17">
        <v>0</v>
      </c>
    </row>
    <row r="18" spans="1:5" x14ac:dyDescent="0.25">
      <c r="A18" s="16" t="s">
        <v>186</v>
      </c>
      <c r="B18" s="11"/>
      <c r="C18" s="24">
        <v>652169.07999999996</v>
      </c>
      <c r="D18" s="25"/>
      <c r="E18" s="17">
        <v>0</v>
      </c>
    </row>
    <row r="19" spans="1:5" x14ac:dyDescent="0.25">
      <c r="A19" s="4" t="s">
        <v>182</v>
      </c>
      <c r="B19" s="5"/>
      <c r="C19" s="10">
        <f>C9+C11+C14+C16</f>
        <v>2255518.46</v>
      </c>
      <c r="D19" s="11"/>
      <c r="E19" s="12">
        <v>0</v>
      </c>
    </row>
    <row r="20" spans="1:5" x14ac:dyDescent="0.25">
      <c r="C20" s="16"/>
      <c r="D20" s="16"/>
      <c r="E20" s="17"/>
    </row>
    <row r="21" spans="1:5" x14ac:dyDescent="0.25">
      <c r="C21" s="16"/>
      <c r="D21" s="16"/>
      <c r="E21" s="17"/>
    </row>
  </sheetData>
  <mergeCells count="4">
    <mergeCell ref="A1:F1"/>
    <mergeCell ref="A2:F2"/>
    <mergeCell ref="A3:F3"/>
    <mergeCell ref="A4:F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36"/>
  <sheetViews>
    <sheetView tabSelected="1" topLeftCell="A10" workbookViewId="0">
      <selection activeCell="H11" sqref="H11"/>
    </sheetView>
  </sheetViews>
  <sheetFormatPr baseColWidth="10" defaultRowHeight="15" x14ac:dyDescent="0.25"/>
  <cols>
    <col min="1" max="1" width="48.85546875" style="1" customWidth="1"/>
    <col min="2" max="2" width="1.85546875" style="1" customWidth="1"/>
    <col min="3" max="3" width="15.140625" style="1" bestFit="1" customWidth="1"/>
    <col min="4" max="4" width="1.85546875" style="1" customWidth="1"/>
    <col min="5" max="5" width="13.42578125" style="1" customWidth="1"/>
    <col min="6" max="6" width="1.85546875" style="1" customWidth="1"/>
    <col min="7" max="7" width="45.42578125" style="1" customWidth="1"/>
    <col min="8" max="8" width="17.140625" style="1" customWidth="1"/>
    <col min="9" max="9" width="1.85546875" style="1" customWidth="1"/>
    <col min="10" max="16384" width="11.42578125" style="1"/>
  </cols>
  <sheetData>
    <row r="1" spans="1:10" x14ac:dyDescent="0.25">
      <c r="A1" s="90" t="s">
        <v>350</v>
      </c>
      <c r="B1" s="90"/>
      <c r="C1" s="90"/>
      <c r="D1" s="90"/>
      <c r="E1" s="90"/>
      <c r="F1" s="90"/>
      <c r="G1" s="90"/>
      <c r="H1" s="90"/>
      <c r="I1" s="90"/>
      <c r="J1" s="90"/>
    </row>
    <row r="2" spans="1:10" x14ac:dyDescent="0.25">
      <c r="A2" s="90" t="s">
        <v>352</v>
      </c>
      <c r="B2" s="90"/>
      <c r="C2" s="90"/>
      <c r="D2" s="90"/>
      <c r="E2" s="90"/>
      <c r="F2" s="90"/>
      <c r="G2" s="90"/>
      <c r="H2" s="90"/>
      <c r="I2" s="90"/>
      <c r="J2" s="90"/>
    </row>
    <row r="3" spans="1:10" x14ac:dyDescent="0.25">
      <c r="A3" s="90" t="s">
        <v>414</v>
      </c>
      <c r="B3" s="90"/>
      <c r="C3" s="90"/>
      <c r="D3" s="90"/>
      <c r="E3" s="90"/>
      <c r="F3" s="90"/>
      <c r="G3" s="90"/>
      <c r="H3" s="90"/>
      <c r="I3" s="90"/>
      <c r="J3" s="90"/>
    </row>
    <row r="4" spans="1:10" x14ac:dyDescent="0.25">
      <c r="A4" s="90" t="s">
        <v>351</v>
      </c>
      <c r="B4" s="90"/>
      <c r="C4" s="90"/>
      <c r="D4" s="90"/>
      <c r="E4" s="90"/>
      <c r="F4" s="90"/>
      <c r="G4" s="90"/>
      <c r="H4" s="90"/>
      <c r="I4" s="90"/>
      <c r="J4" s="90"/>
    </row>
    <row r="5" spans="1:10" x14ac:dyDescent="0.25">
      <c r="A5" s="2" t="s">
        <v>151</v>
      </c>
      <c r="B5" s="2"/>
      <c r="C5" s="3"/>
      <c r="D5" s="3"/>
      <c r="E5" s="3"/>
      <c r="F5" s="3"/>
      <c r="G5" s="3"/>
    </row>
    <row r="7" spans="1:10" x14ac:dyDescent="0.25">
      <c r="A7" s="4" t="s">
        <v>187</v>
      </c>
      <c r="B7" s="5"/>
      <c r="C7" s="4" t="s">
        <v>178</v>
      </c>
      <c r="D7" s="5"/>
      <c r="E7" s="4" t="s">
        <v>179</v>
      </c>
      <c r="F7" s="5"/>
      <c r="G7" s="4" t="s">
        <v>188</v>
      </c>
      <c r="H7" s="4" t="s">
        <v>178</v>
      </c>
      <c r="I7" s="5"/>
      <c r="J7" s="4" t="s">
        <v>179</v>
      </c>
    </row>
    <row r="8" spans="1:10" ht="9.75" customHeight="1" x14ac:dyDescent="0.25">
      <c r="A8" s="5"/>
      <c r="B8" s="5"/>
      <c r="C8" s="5"/>
      <c r="D8" s="5"/>
      <c r="E8" s="5"/>
      <c r="F8" s="5"/>
      <c r="G8" s="5"/>
      <c r="H8" s="5"/>
      <c r="I8" s="5"/>
      <c r="J8" s="5"/>
    </row>
    <row r="9" spans="1:10" ht="18.75" customHeight="1" x14ac:dyDescent="0.25">
      <c r="A9" s="18" t="s">
        <v>189</v>
      </c>
      <c r="B9" s="18"/>
      <c r="C9" s="26">
        <f>SUM(C10:C15)</f>
        <v>6954007.0100000007</v>
      </c>
      <c r="D9" s="27"/>
      <c r="E9" s="12">
        <v>0</v>
      </c>
      <c r="F9" s="17"/>
      <c r="G9" s="18" t="s">
        <v>189</v>
      </c>
      <c r="H9" s="26">
        <f>SUM(H10:H16)</f>
        <v>6183399.7499999991</v>
      </c>
      <c r="I9" s="27"/>
      <c r="J9" s="12">
        <v>0</v>
      </c>
    </row>
    <row r="10" spans="1:10" x14ac:dyDescent="0.25">
      <c r="A10" s="28" t="s">
        <v>190</v>
      </c>
      <c r="B10" s="28"/>
      <c r="C10" s="29">
        <v>48616.43</v>
      </c>
      <c r="D10" s="30"/>
      <c r="E10" s="17">
        <v>0</v>
      </c>
      <c r="F10" s="17"/>
      <c r="G10" s="28" t="s">
        <v>194</v>
      </c>
      <c r="H10" s="30">
        <v>2322293.7599999998</v>
      </c>
      <c r="I10" s="30"/>
      <c r="J10" s="17">
        <v>0</v>
      </c>
    </row>
    <row r="11" spans="1:10" x14ac:dyDescent="0.25">
      <c r="A11" s="28" t="s">
        <v>191</v>
      </c>
      <c r="B11" s="28"/>
      <c r="C11" s="29">
        <v>139433.73000000001</v>
      </c>
      <c r="D11" s="30"/>
      <c r="E11" s="17">
        <v>0</v>
      </c>
      <c r="F11" s="17"/>
      <c r="G11" s="28" t="s">
        <v>307</v>
      </c>
      <c r="H11" s="30">
        <v>672686.19</v>
      </c>
      <c r="I11" s="30"/>
      <c r="J11" s="17">
        <v>0</v>
      </c>
    </row>
    <row r="12" spans="1:10" x14ac:dyDescent="0.25">
      <c r="A12" s="28" t="s">
        <v>192</v>
      </c>
      <c r="B12" s="28"/>
      <c r="C12" s="29">
        <v>4758419.21</v>
      </c>
      <c r="D12" s="30"/>
      <c r="E12" s="17">
        <v>0</v>
      </c>
      <c r="F12" s="17"/>
      <c r="G12" s="28" t="s">
        <v>195</v>
      </c>
      <c r="H12" s="30">
        <v>410266.58</v>
      </c>
      <c r="I12" s="30"/>
      <c r="J12" s="17">
        <v>0</v>
      </c>
    </row>
    <row r="13" spans="1:10" x14ac:dyDescent="0.25">
      <c r="A13" s="28" t="s">
        <v>333</v>
      </c>
      <c r="B13" s="28"/>
      <c r="C13" s="29">
        <v>765000.65</v>
      </c>
      <c r="D13" s="30"/>
      <c r="E13" s="17"/>
      <c r="F13" s="17"/>
      <c r="G13" s="28" t="s">
        <v>196</v>
      </c>
      <c r="H13" s="30">
        <v>1616838</v>
      </c>
      <c r="I13" s="30"/>
      <c r="J13" s="17">
        <v>0</v>
      </c>
    </row>
    <row r="14" spans="1:10" x14ac:dyDescent="0.25">
      <c r="A14" s="28" t="s">
        <v>353</v>
      </c>
      <c r="B14" s="28"/>
      <c r="C14" s="29">
        <v>744441.94</v>
      </c>
      <c r="D14" s="30"/>
      <c r="E14" s="17">
        <v>0</v>
      </c>
      <c r="F14" s="17"/>
      <c r="G14" s="28" t="s">
        <v>322</v>
      </c>
      <c r="H14" s="30">
        <v>115972.72</v>
      </c>
      <c r="J14" s="17">
        <v>0</v>
      </c>
    </row>
    <row r="15" spans="1:10" x14ac:dyDescent="0.25">
      <c r="A15" s="28" t="s">
        <v>193</v>
      </c>
      <c r="B15" s="28"/>
      <c r="C15" s="29">
        <v>498095.05</v>
      </c>
      <c r="D15" s="30"/>
      <c r="E15" s="17">
        <v>0</v>
      </c>
      <c r="F15" s="17"/>
      <c r="G15" s="28" t="s">
        <v>406</v>
      </c>
      <c r="H15" s="30">
        <v>500000</v>
      </c>
      <c r="I15" s="30"/>
      <c r="J15" s="17">
        <v>0</v>
      </c>
    </row>
    <row r="16" spans="1:10" x14ac:dyDescent="0.25">
      <c r="D16" s="30"/>
      <c r="E16" s="17"/>
      <c r="F16" s="17"/>
      <c r="G16" s="28" t="s">
        <v>197</v>
      </c>
      <c r="H16" s="30">
        <v>545342.5</v>
      </c>
      <c r="J16" s="17">
        <v>0</v>
      </c>
    </row>
    <row r="17" spans="1:11" x14ac:dyDescent="0.25">
      <c r="A17" s="18" t="s">
        <v>198</v>
      </c>
      <c r="B17" s="19"/>
      <c r="C17" s="31">
        <f>SUM(C18:C20)</f>
        <v>623909.55000000005</v>
      </c>
      <c r="D17" s="30"/>
      <c r="E17" s="17">
        <v>0</v>
      </c>
      <c r="F17" s="17"/>
    </row>
    <row r="18" spans="1:11" x14ac:dyDescent="0.25">
      <c r="A18" s="28" t="s">
        <v>199</v>
      </c>
      <c r="B18" s="19"/>
      <c r="C18" s="29">
        <v>92093.24</v>
      </c>
      <c r="D18" s="30"/>
      <c r="E18" s="17">
        <v>0</v>
      </c>
      <c r="F18" s="17"/>
      <c r="G18" s="18" t="s">
        <v>334</v>
      </c>
      <c r="H18" s="26">
        <f>SUM(H19:H19)</f>
        <v>323371.48</v>
      </c>
      <c r="I18" s="27"/>
      <c r="J18" s="12">
        <v>0</v>
      </c>
    </row>
    <row r="19" spans="1:11" x14ac:dyDescent="0.25">
      <c r="A19" s="21" t="s">
        <v>200</v>
      </c>
      <c r="B19" s="21"/>
      <c r="C19" s="29">
        <v>283913.17</v>
      </c>
      <c r="D19" s="30"/>
      <c r="E19" s="17">
        <v>0</v>
      </c>
      <c r="F19" s="17"/>
      <c r="G19" s="28" t="s">
        <v>354</v>
      </c>
      <c r="H19" s="38">
        <v>323371.48</v>
      </c>
      <c r="I19" s="27"/>
      <c r="J19" s="17">
        <v>0</v>
      </c>
    </row>
    <row r="20" spans="1:11" x14ac:dyDescent="0.25">
      <c r="A20" s="21" t="s">
        <v>355</v>
      </c>
      <c r="B20" s="23"/>
      <c r="C20" s="29">
        <v>247903.14</v>
      </c>
      <c r="D20" s="30"/>
      <c r="E20" s="32">
        <v>0</v>
      </c>
      <c r="F20" s="17"/>
      <c r="G20" s="23"/>
      <c r="H20" s="30"/>
      <c r="J20" s="17"/>
    </row>
    <row r="21" spans="1:11" x14ac:dyDescent="0.25">
      <c r="F21" s="17"/>
      <c r="G21" s="18" t="s">
        <v>198</v>
      </c>
      <c r="H21" s="26">
        <f>SUM(H22:H24)</f>
        <v>652169.08000000007</v>
      </c>
      <c r="I21" s="27"/>
      <c r="J21" s="12">
        <v>0</v>
      </c>
    </row>
    <row r="22" spans="1:11" x14ac:dyDescent="0.25">
      <c r="A22" s="21"/>
      <c r="B22" s="23"/>
      <c r="C22" s="29"/>
      <c r="D22" s="30"/>
      <c r="E22" s="32"/>
      <c r="F22" s="34"/>
      <c r="G22" s="33" t="s">
        <v>199</v>
      </c>
      <c r="H22" s="38">
        <v>92053.08</v>
      </c>
      <c r="I22" s="27"/>
      <c r="J22" s="17">
        <v>0</v>
      </c>
    </row>
    <row r="23" spans="1:11" x14ac:dyDescent="0.25">
      <c r="A23" s="21"/>
      <c r="C23" s="29"/>
      <c r="D23" s="30"/>
      <c r="E23" s="34"/>
      <c r="F23" s="34"/>
      <c r="G23" s="21" t="s">
        <v>200</v>
      </c>
      <c r="H23" s="30">
        <v>337282.18</v>
      </c>
      <c r="I23" s="30"/>
      <c r="J23" s="17">
        <v>0</v>
      </c>
      <c r="K23" s="34"/>
    </row>
    <row r="24" spans="1:11" ht="15" customHeight="1" x14ac:dyDescent="0.25">
      <c r="F24" s="34"/>
      <c r="G24" s="21" t="s">
        <v>355</v>
      </c>
      <c r="H24" s="30">
        <v>222833.82</v>
      </c>
      <c r="I24" s="30"/>
      <c r="J24" s="17">
        <v>0</v>
      </c>
    </row>
    <row r="25" spans="1:11" ht="15" customHeight="1" x14ac:dyDescent="0.25">
      <c r="F25" s="34"/>
      <c r="G25" s="23"/>
      <c r="H25" s="30"/>
      <c r="J25" s="17"/>
    </row>
    <row r="26" spans="1:11" ht="15" customHeight="1" x14ac:dyDescent="0.25">
      <c r="D26" s="12">
        <v>0</v>
      </c>
      <c r="F26" s="34"/>
      <c r="G26" s="10" t="s">
        <v>411</v>
      </c>
      <c r="H26" s="26">
        <f>+C29-H9-H18-H21</f>
        <v>418976.2500000014</v>
      </c>
      <c r="I26" s="26"/>
    </row>
    <row r="27" spans="1:11" ht="15" customHeight="1" x14ac:dyDescent="0.25">
      <c r="F27" s="34"/>
    </row>
    <row r="28" spans="1:11" ht="15" customHeight="1" x14ac:dyDescent="0.25">
      <c r="F28" s="34"/>
    </row>
    <row r="29" spans="1:11" x14ac:dyDescent="0.25">
      <c r="A29" s="10" t="s">
        <v>203</v>
      </c>
      <c r="B29" s="37"/>
      <c r="C29" s="31">
        <f>+C9+C17+I26</f>
        <v>7577916.5600000005</v>
      </c>
      <c r="D29" s="30"/>
      <c r="E29" s="36">
        <v>0</v>
      </c>
      <c r="F29" s="34"/>
      <c r="G29" s="18" t="s">
        <v>202</v>
      </c>
      <c r="H29" s="26">
        <f>H9+H18+H21+H26</f>
        <v>7577916.5600000005</v>
      </c>
      <c r="I29" s="27"/>
      <c r="J29" s="36">
        <v>0</v>
      </c>
    </row>
    <row r="30" spans="1:11" x14ac:dyDescent="0.25">
      <c r="C30" s="35"/>
      <c r="D30" s="30"/>
      <c r="E30" s="34"/>
      <c r="F30" s="34"/>
    </row>
    <row r="31" spans="1:11" ht="14.25" customHeight="1" x14ac:dyDescent="0.25">
      <c r="C31" s="35"/>
      <c r="F31" s="34"/>
    </row>
    <row r="32" spans="1:11" ht="12.75" customHeight="1" x14ac:dyDescent="0.25">
      <c r="D32" s="11"/>
      <c r="F32" s="34"/>
    </row>
    <row r="33" spans="1:6" x14ac:dyDescent="0.25">
      <c r="A33" s="7"/>
      <c r="B33" s="7"/>
      <c r="C33" s="7"/>
      <c r="D33" s="7"/>
      <c r="E33" s="7"/>
      <c r="F33" s="7"/>
    </row>
    <row r="34" spans="1:6" x14ac:dyDescent="0.25">
      <c r="A34" s="7"/>
      <c r="B34" s="7"/>
      <c r="C34" s="7"/>
      <c r="D34" s="7"/>
      <c r="E34" s="7"/>
      <c r="F34" s="7"/>
    </row>
    <row r="35" spans="1:6" x14ac:dyDescent="0.25">
      <c r="A35" s="7"/>
      <c r="B35" s="7"/>
      <c r="C35" s="7"/>
      <c r="D35" s="7"/>
      <c r="E35" s="7"/>
      <c r="F35" s="7"/>
    </row>
    <row r="36" spans="1:6" x14ac:dyDescent="0.25">
      <c r="F36" s="7"/>
    </row>
  </sheetData>
  <mergeCells count="4">
    <mergeCell ref="A1:J1"/>
    <mergeCell ref="A2:J2"/>
    <mergeCell ref="A3:J3"/>
    <mergeCell ref="A4:J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F42"/>
  <sheetViews>
    <sheetView workbookViewId="0">
      <selection activeCell="E45" sqref="E45"/>
    </sheetView>
  </sheetViews>
  <sheetFormatPr baseColWidth="10" defaultRowHeight="15" x14ac:dyDescent="0.25"/>
  <cols>
    <col min="1" max="1" width="9" style="1" customWidth="1"/>
    <col min="2" max="2" width="49.140625" style="1" customWidth="1"/>
    <col min="3" max="3" width="15.7109375" style="1" customWidth="1"/>
    <col min="4" max="4" width="14.7109375" style="1" bestFit="1" customWidth="1"/>
    <col min="5" max="5" width="17.140625" style="1" customWidth="1"/>
    <col min="6" max="6" width="14.5703125" style="1" bestFit="1" customWidth="1"/>
    <col min="7" max="16384" width="11.42578125" style="1"/>
  </cols>
  <sheetData>
    <row r="1" spans="1:5" x14ac:dyDescent="0.25">
      <c r="A1" s="90" t="s">
        <v>356</v>
      </c>
      <c r="B1" s="90"/>
      <c r="C1" s="90"/>
      <c r="D1" s="90"/>
      <c r="E1" s="90"/>
    </row>
    <row r="2" spans="1:5" x14ac:dyDescent="0.25">
      <c r="A2" s="90" t="s">
        <v>357</v>
      </c>
      <c r="B2" s="90"/>
      <c r="C2" s="90"/>
      <c r="D2" s="90"/>
      <c r="E2" s="90"/>
    </row>
    <row r="3" spans="1:5" x14ac:dyDescent="0.25">
      <c r="A3" s="90" t="s">
        <v>415</v>
      </c>
      <c r="B3" s="90"/>
      <c r="C3" s="90"/>
      <c r="D3" s="90"/>
      <c r="E3" s="90"/>
    </row>
    <row r="4" spans="1:5" x14ac:dyDescent="0.25">
      <c r="A4" s="90" t="s">
        <v>351</v>
      </c>
      <c r="B4" s="90"/>
      <c r="C4" s="90"/>
      <c r="D4" s="90"/>
      <c r="E4" s="90"/>
    </row>
    <row r="5" spans="1:5" x14ac:dyDescent="0.25">
      <c r="A5" s="2" t="s">
        <v>151</v>
      </c>
      <c r="B5" s="3"/>
      <c r="C5" s="3"/>
      <c r="D5" s="3"/>
      <c r="E5" s="3"/>
    </row>
    <row r="6" spans="1:5" x14ac:dyDescent="0.25">
      <c r="A6" s="3"/>
      <c r="B6" s="3"/>
      <c r="C6" s="3"/>
      <c r="D6" s="3"/>
      <c r="E6" s="3"/>
    </row>
    <row r="7" spans="1:5" ht="24.75" x14ac:dyDescent="0.25">
      <c r="A7" s="39" t="s">
        <v>358</v>
      </c>
      <c r="B7" s="40" t="s">
        <v>152</v>
      </c>
      <c r="C7" s="41" t="s">
        <v>314</v>
      </c>
      <c r="D7" s="40" t="s">
        <v>153</v>
      </c>
      <c r="E7" s="42" t="s">
        <v>154</v>
      </c>
    </row>
    <row r="8" spans="1:5" x14ac:dyDescent="0.25">
      <c r="A8" s="43" t="s">
        <v>158</v>
      </c>
      <c r="B8" s="44" t="s">
        <v>159</v>
      </c>
      <c r="C8" s="45">
        <f>C9</f>
        <v>165122.82999999999</v>
      </c>
      <c r="D8" s="45">
        <f>D9</f>
        <v>48616.43</v>
      </c>
      <c r="E8" s="45">
        <f>C8-D8</f>
        <v>116506.4</v>
      </c>
    </row>
    <row r="9" spans="1:5" x14ac:dyDescent="0.25">
      <c r="A9" s="43" t="s">
        <v>160</v>
      </c>
      <c r="B9" s="44" t="s">
        <v>161</v>
      </c>
      <c r="C9" s="45">
        <f>C10</f>
        <v>165122.82999999999</v>
      </c>
      <c r="D9" s="45">
        <f>D10</f>
        <v>48616.43</v>
      </c>
      <c r="E9" s="45">
        <f t="shared" ref="E9:E33" si="0">C9-D9</f>
        <v>116506.4</v>
      </c>
    </row>
    <row r="10" spans="1:5" x14ac:dyDescent="0.25">
      <c r="A10" s="49" t="s">
        <v>162</v>
      </c>
      <c r="B10" s="20" t="s">
        <v>163</v>
      </c>
      <c r="C10" s="50">
        <v>165122.82999999999</v>
      </c>
      <c r="D10" s="50">
        <v>48616.43</v>
      </c>
      <c r="E10" s="50">
        <f t="shared" si="0"/>
        <v>116506.4</v>
      </c>
    </row>
    <row r="11" spans="1:5" x14ac:dyDescent="0.25">
      <c r="A11" s="51" t="s">
        <v>164</v>
      </c>
      <c r="B11" s="52" t="s">
        <v>165</v>
      </c>
      <c r="C11" s="53">
        <f>C12+C15+C17+C19</f>
        <v>55824.05</v>
      </c>
      <c r="D11" s="53">
        <f>D12+D15+D17+D19</f>
        <v>139433.73000000001</v>
      </c>
      <c r="E11" s="53">
        <f t="shared" si="0"/>
        <v>-83609.680000000008</v>
      </c>
    </row>
    <row r="12" spans="1:5" x14ac:dyDescent="0.25">
      <c r="A12" s="51">
        <v>151</v>
      </c>
      <c r="B12" s="52" t="s">
        <v>359</v>
      </c>
      <c r="C12" s="53">
        <f>SUM(C13:C14)</f>
        <v>25179.02</v>
      </c>
      <c r="D12" s="53">
        <f>SUM(D13:D14)</f>
        <v>76430</v>
      </c>
      <c r="E12" s="53">
        <f>C12-D12</f>
        <v>-51250.979999999996</v>
      </c>
    </row>
    <row r="13" spans="1:5" x14ac:dyDescent="0.25">
      <c r="A13" s="49">
        <v>15105</v>
      </c>
      <c r="B13" s="20" t="s">
        <v>360</v>
      </c>
      <c r="C13" s="50">
        <v>20179.02</v>
      </c>
      <c r="D13" s="50">
        <v>71477.759999999995</v>
      </c>
      <c r="E13" s="50">
        <f t="shared" si="0"/>
        <v>-51298.739999999991</v>
      </c>
    </row>
    <row r="14" spans="1:5" x14ac:dyDescent="0.25">
      <c r="A14" s="49">
        <v>15199</v>
      </c>
      <c r="B14" s="20" t="s">
        <v>315</v>
      </c>
      <c r="C14" s="50">
        <v>5000</v>
      </c>
      <c r="D14" s="50">
        <v>4952.24</v>
      </c>
      <c r="E14" s="50">
        <f t="shared" si="0"/>
        <v>47.760000000000218</v>
      </c>
    </row>
    <row r="15" spans="1:5" x14ac:dyDescent="0.25">
      <c r="A15" s="43" t="s">
        <v>166</v>
      </c>
      <c r="B15" s="44" t="s">
        <v>167</v>
      </c>
      <c r="C15" s="45">
        <f>C16</f>
        <v>0</v>
      </c>
      <c r="D15" s="45">
        <f>D16</f>
        <v>4292.33</v>
      </c>
      <c r="E15" s="45">
        <f t="shared" si="0"/>
        <v>-4292.33</v>
      </c>
    </row>
    <row r="16" spans="1:5" x14ac:dyDescent="0.25">
      <c r="A16" s="49" t="s">
        <v>168</v>
      </c>
      <c r="B16" s="20" t="s">
        <v>169</v>
      </c>
      <c r="C16" s="50"/>
      <c r="D16" s="50">
        <v>4292.33</v>
      </c>
      <c r="E16" s="50">
        <f t="shared" si="0"/>
        <v>-4292.33</v>
      </c>
    </row>
    <row r="17" spans="1:6" x14ac:dyDescent="0.25">
      <c r="A17" s="43">
        <v>154</v>
      </c>
      <c r="B17" s="44" t="s">
        <v>342</v>
      </c>
      <c r="C17" s="45">
        <f>C18</f>
        <v>1750</v>
      </c>
      <c r="D17" s="45">
        <f>D18</f>
        <v>0</v>
      </c>
      <c r="E17" s="45">
        <f t="shared" ref="E17:E18" si="1">C17-D17</f>
        <v>1750</v>
      </c>
    </row>
    <row r="18" spans="1:6" x14ac:dyDescent="0.25">
      <c r="A18" s="49">
        <v>15402</v>
      </c>
      <c r="B18" s="20" t="s">
        <v>96</v>
      </c>
      <c r="C18" s="50">
        <v>1750</v>
      </c>
      <c r="D18" s="50"/>
      <c r="E18" s="50">
        <f t="shared" si="1"/>
        <v>1750</v>
      </c>
    </row>
    <row r="19" spans="1:6" x14ac:dyDescent="0.25">
      <c r="A19" s="51">
        <v>157</v>
      </c>
      <c r="B19" s="52" t="s">
        <v>316</v>
      </c>
      <c r="C19" s="53">
        <f>SUM(C20:C21)</f>
        <v>28895.03</v>
      </c>
      <c r="D19" s="53">
        <f>SUM(D20:D21)</f>
        <v>58711.4</v>
      </c>
      <c r="E19" s="53">
        <f t="shared" si="0"/>
        <v>-29816.370000000003</v>
      </c>
    </row>
    <row r="20" spans="1:6" x14ac:dyDescent="0.25">
      <c r="A20" s="49">
        <v>15703</v>
      </c>
      <c r="B20" s="20" t="s">
        <v>343</v>
      </c>
      <c r="C20" s="50">
        <v>4237</v>
      </c>
      <c r="D20" s="50">
        <v>0</v>
      </c>
      <c r="E20" s="46">
        <f t="shared" si="0"/>
        <v>4237</v>
      </c>
    </row>
    <row r="21" spans="1:6" x14ac:dyDescent="0.25">
      <c r="A21" s="47">
        <v>15799</v>
      </c>
      <c r="B21" s="48" t="s">
        <v>239</v>
      </c>
      <c r="C21" s="46">
        <v>24658.03</v>
      </c>
      <c r="D21" s="46">
        <v>58711.4</v>
      </c>
      <c r="E21" s="46">
        <f t="shared" si="0"/>
        <v>-34053.370000000003</v>
      </c>
    </row>
    <row r="22" spans="1:6" x14ac:dyDescent="0.25">
      <c r="A22" s="43" t="s">
        <v>170</v>
      </c>
      <c r="B22" s="44" t="s">
        <v>171</v>
      </c>
      <c r="C22" s="45">
        <f>C23</f>
        <v>10055417.550000001</v>
      </c>
      <c r="D22" s="45">
        <f>D23</f>
        <v>4905746.2799999993</v>
      </c>
      <c r="E22" s="45">
        <f t="shared" si="0"/>
        <v>5149671.2700000014</v>
      </c>
    </row>
    <row r="23" spans="1:6" x14ac:dyDescent="0.25">
      <c r="A23" s="51" t="s">
        <v>172</v>
      </c>
      <c r="B23" s="52" t="s">
        <v>173</v>
      </c>
      <c r="C23" s="53">
        <f>SUM(C24:C25)</f>
        <v>10055417.550000001</v>
      </c>
      <c r="D23" s="53">
        <f>SUM(D24:D25)</f>
        <v>4905746.2799999993</v>
      </c>
      <c r="E23" s="53">
        <f t="shared" si="0"/>
        <v>5149671.2700000014</v>
      </c>
    </row>
    <row r="24" spans="1:6" x14ac:dyDescent="0.25">
      <c r="A24" s="49" t="s">
        <v>174</v>
      </c>
      <c r="B24" s="20" t="s">
        <v>175</v>
      </c>
      <c r="C24" s="50">
        <v>6911152.5499999998</v>
      </c>
      <c r="D24" s="50">
        <v>3321784.28</v>
      </c>
      <c r="E24" s="50">
        <f t="shared" si="0"/>
        <v>3589368.27</v>
      </c>
    </row>
    <row r="25" spans="1:6" x14ac:dyDescent="0.25">
      <c r="A25" s="49">
        <v>1624201</v>
      </c>
      <c r="B25" s="20" t="s">
        <v>361</v>
      </c>
      <c r="C25" s="50">
        <v>3144265</v>
      </c>
      <c r="D25" s="50">
        <v>1583962</v>
      </c>
      <c r="E25" s="50">
        <f t="shared" si="0"/>
        <v>1560303</v>
      </c>
    </row>
    <row r="26" spans="1:6" x14ac:dyDescent="0.25">
      <c r="A26" s="51">
        <v>22</v>
      </c>
      <c r="B26" s="52" t="s">
        <v>344</v>
      </c>
      <c r="C26" s="53">
        <f>C27</f>
        <v>0</v>
      </c>
      <c r="D26" s="53">
        <f>D27</f>
        <v>765000.65</v>
      </c>
      <c r="E26" s="53">
        <f>C26-D26</f>
        <v>-765000.65</v>
      </c>
    </row>
    <row r="27" spans="1:6" x14ac:dyDescent="0.25">
      <c r="A27" s="51">
        <v>222</v>
      </c>
      <c r="B27" s="52" t="s">
        <v>231</v>
      </c>
      <c r="C27" s="53">
        <f>C28</f>
        <v>0</v>
      </c>
      <c r="D27" s="53">
        <f>D28</f>
        <v>765000.65</v>
      </c>
      <c r="E27" s="53">
        <f t="shared" ref="E27:E28" si="2">C27-D27</f>
        <v>-765000.65</v>
      </c>
    </row>
    <row r="28" spans="1:6" x14ac:dyDescent="0.25">
      <c r="A28" s="49">
        <v>22201</v>
      </c>
      <c r="B28" s="20" t="s">
        <v>231</v>
      </c>
      <c r="C28" s="50"/>
      <c r="D28" s="46">
        <v>765000.65</v>
      </c>
      <c r="E28" s="50">
        <f t="shared" si="2"/>
        <v>-765000.65</v>
      </c>
    </row>
    <row r="29" spans="1:6" x14ac:dyDescent="0.25">
      <c r="A29" s="51">
        <v>23</v>
      </c>
      <c r="B29" s="52" t="s">
        <v>362</v>
      </c>
      <c r="C29" s="53">
        <f>C32+C30</f>
        <v>8000</v>
      </c>
      <c r="D29" s="53">
        <f>D32+D30</f>
        <v>744441.94</v>
      </c>
      <c r="E29" s="53">
        <f>C29-D29</f>
        <v>-736441.94</v>
      </c>
    </row>
    <row r="30" spans="1:6" x14ac:dyDescent="0.25">
      <c r="A30" s="43">
        <v>231</v>
      </c>
      <c r="B30" s="44" t="s">
        <v>363</v>
      </c>
      <c r="C30" s="45">
        <f>SUM(C31)</f>
        <v>0</v>
      </c>
      <c r="D30" s="45">
        <f>SUM(D31)</f>
        <v>500000</v>
      </c>
      <c r="E30" s="45">
        <f t="shared" ref="E30:E31" si="3">C30-D30</f>
        <v>-500000</v>
      </c>
    </row>
    <row r="31" spans="1:6" x14ac:dyDescent="0.25">
      <c r="A31" s="49">
        <v>23105</v>
      </c>
      <c r="B31" s="20" t="s">
        <v>364</v>
      </c>
      <c r="C31" s="50"/>
      <c r="D31" s="50">
        <v>500000</v>
      </c>
      <c r="E31" s="50">
        <f t="shared" si="3"/>
        <v>-500000</v>
      </c>
    </row>
    <row r="32" spans="1:6" x14ac:dyDescent="0.25">
      <c r="A32" s="43">
        <v>232</v>
      </c>
      <c r="B32" s="44" t="s">
        <v>365</v>
      </c>
      <c r="C32" s="45">
        <f>SUM(C33)</f>
        <v>8000</v>
      </c>
      <c r="D32" s="45">
        <f>SUM(D33)</f>
        <v>244441.94</v>
      </c>
      <c r="E32" s="45">
        <f t="shared" si="0"/>
        <v>-236441.94</v>
      </c>
      <c r="F32" s="57"/>
    </row>
    <row r="33" spans="1:5" x14ac:dyDescent="0.25">
      <c r="A33" s="49">
        <v>23210</v>
      </c>
      <c r="B33" s="20" t="s">
        <v>169</v>
      </c>
      <c r="C33" s="50">
        <v>8000</v>
      </c>
      <c r="D33" s="50">
        <v>244441.94</v>
      </c>
      <c r="E33" s="50">
        <f t="shared" si="0"/>
        <v>-236441.94</v>
      </c>
    </row>
    <row r="34" spans="1:5" x14ac:dyDescent="0.25">
      <c r="A34" s="51">
        <v>32</v>
      </c>
      <c r="B34" s="52" t="s">
        <v>345</v>
      </c>
      <c r="C34" s="53">
        <f>C35</f>
        <v>66143.7</v>
      </c>
      <c r="D34" s="53">
        <f>D35</f>
        <v>0</v>
      </c>
      <c r="E34" s="53">
        <f>C34-D34</f>
        <v>66143.7</v>
      </c>
    </row>
    <row r="35" spans="1:5" x14ac:dyDescent="0.25">
      <c r="A35" s="43">
        <v>321</v>
      </c>
      <c r="B35" s="44" t="s">
        <v>346</v>
      </c>
      <c r="C35" s="45">
        <f>SUM(C36)</f>
        <v>66143.7</v>
      </c>
      <c r="D35" s="45">
        <f>SUM(D36)</f>
        <v>0</v>
      </c>
      <c r="E35" s="45">
        <f t="shared" ref="E35:E36" si="4">C35-D35</f>
        <v>66143.7</v>
      </c>
    </row>
    <row r="36" spans="1:5" x14ac:dyDescent="0.25">
      <c r="A36" s="49">
        <v>32102</v>
      </c>
      <c r="B36" s="20" t="s">
        <v>347</v>
      </c>
      <c r="C36" s="50">
        <v>66143.7</v>
      </c>
      <c r="D36" s="50">
        <v>0</v>
      </c>
      <c r="E36" s="50">
        <f t="shared" si="4"/>
        <v>66143.7</v>
      </c>
    </row>
    <row r="37" spans="1:5" x14ac:dyDescent="0.25">
      <c r="A37" s="54"/>
      <c r="B37" s="55" t="s">
        <v>155</v>
      </c>
      <c r="C37" s="56">
        <f>C8+C11+C22+C26+C29+C34</f>
        <v>10350508.130000001</v>
      </c>
      <c r="D37" s="56">
        <f>D8+D11+D22+D26+D29+D34</f>
        <v>6603239.0299999993</v>
      </c>
      <c r="E37" s="56">
        <f>E8+E11+E22+E26+E29+E34</f>
        <v>3747269.100000001</v>
      </c>
    </row>
    <row r="38" spans="1:5" x14ac:dyDescent="0.25">
      <c r="B38" s="58" t="s">
        <v>156</v>
      </c>
      <c r="C38" s="45">
        <f t="shared" ref="C38:E39" si="5">C37</f>
        <v>10350508.130000001</v>
      </c>
      <c r="D38" s="45">
        <f t="shared" si="5"/>
        <v>6603239.0299999993</v>
      </c>
      <c r="E38" s="45">
        <f t="shared" si="5"/>
        <v>3747269.100000001</v>
      </c>
    </row>
    <row r="39" spans="1:5" x14ac:dyDescent="0.25">
      <c r="B39" s="58" t="s">
        <v>157</v>
      </c>
      <c r="C39" s="45">
        <f t="shared" si="5"/>
        <v>10350508.130000001</v>
      </c>
      <c r="D39" s="45">
        <f t="shared" si="5"/>
        <v>6603239.0299999993</v>
      </c>
      <c r="E39" s="45">
        <f t="shared" si="5"/>
        <v>3747269.100000001</v>
      </c>
    </row>
    <row r="40" spans="1:5" x14ac:dyDescent="0.25">
      <c r="A40" s="59"/>
      <c r="B40" s="60"/>
      <c r="C40" s="61"/>
      <c r="D40" s="61"/>
      <c r="E40" s="61"/>
    </row>
    <row r="41" spans="1:5" x14ac:dyDescent="0.25">
      <c r="A41" s="59"/>
      <c r="B41" s="60"/>
      <c r="C41" s="61"/>
      <c r="D41" s="61"/>
      <c r="E41" s="61"/>
    </row>
    <row r="42" spans="1:5" x14ac:dyDescent="0.25">
      <c r="A42" s="59"/>
      <c r="B42" s="59"/>
      <c r="C42" s="59"/>
      <c r="D42" s="59"/>
      <c r="E42" s="59"/>
    </row>
  </sheetData>
  <mergeCells count="4">
    <mergeCell ref="A1:E1"/>
    <mergeCell ref="A2:E2"/>
    <mergeCell ref="A3:E3"/>
    <mergeCell ref="A4:E4"/>
  </mergeCells>
  <pageMargins left="0.25" right="0.25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1"/>
  <sheetViews>
    <sheetView topLeftCell="A112" zoomScaleNormal="100" workbookViewId="0">
      <selection activeCell="A92" sqref="A92:E92"/>
    </sheetView>
  </sheetViews>
  <sheetFormatPr baseColWidth="10" defaultRowHeight="15" x14ac:dyDescent="0.25"/>
  <cols>
    <col min="1" max="1" width="8.42578125" style="1" customWidth="1"/>
    <col min="2" max="2" width="45.7109375" style="1" bestFit="1" customWidth="1"/>
    <col min="3" max="3" width="16.85546875" style="1" customWidth="1"/>
    <col min="4" max="4" width="14.140625" style="1" bestFit="1" customWidth="1"/>
    <col min="5" max="5" width="16.7109375" style="1" customWidth="1"/>
    <col min="6" max="16384" width="11.42578125" style="1"/>
  </cols>
  <sheetData>
    <row r="1" spans="1:5" x14ac:dyDescent="0.25">
      <c r="A1" s="90" t="s">
        <v>356</v>
      </c>
      <c r="B1" s="90"/>
      <c r="C1" s="90"/>
      <c r="D1" s="90"/>
      <c r="E1" s="90"/>
    </row>
    <row r="2" spans="1:5" x14ac:dyDescent="0.25">
      <c r="A2" s="90" t="s">
        <v>366</v>
      </c>
      <c r="B2" s="90"/>
      <c r="C2" s="90"/>
      <c r="D2" s="90"/>
      <c r="E2" s="90"/>
    </row>
    <row r="3" spans="1:5" x14ac:dyDescent="0.25">
      <c r="A3" s="90" t="s">
        <v>415</v>
      </c>
      <c r="B3" s="90"/>
      <c r="C3" s="90"/>
      <c r="D3" s="90"/>
      <c r="E3" s="90"/>
    </row>
    <row r="4" spans="1:5" x14ac:dyDescent="0.25">
      <c r="A4" s="90" t="s">
        <v>351</v>
      </c>
      <c r="B4" s="90"/>
      <c r="C4" s="90"/>
      <c r="D4" s="90"/>
      <c r="E4" s="90"/>
    </row>
    <row r="5" spans="1:5" x14ac:dyDescent="0.25">
      <c r="A5" s="2" t="s">
        <v>151</v>
      </c>
      <c r="B5" s="3"/>
      <c r="C5" s="3"/>
      <c r="D5" s="3"/>
      <c r="E5" s="3"/>
    </row>
    <row r="6" spans="1:5" ht="15.75" thickBot="1" x14ac:dyDescent="0.3">
      <c r="A6" s="3"/>
      <c r="B6" s="3"/>
      <c r="C6" s="3"/>
      <c r="D6" s="3"/>
      <c r="E6" s="3"/>
    </row>
    <row r="7" spans="1:5" ht="25.5" thickBot="1" x14ac:dyDescent="0.3">
      <c r="A7" s="62" t="s">
        <v>358</v>
      </c>
      <c r="B7" s="63" t="s">
        <v>152</v>
      </c>
      <c r="C7" s="64" t="s">
        <v>367</v>
      </c>
      <c r="D7" s="65" t="s">
        <v>153</v>
      </c>
      <c r="E7" s="66" t="s">
        <v>154</v>
      </c>
    </row>
    <row r="8" spans="1:5" x14ac:dyDescent="0.25">
      <c r="A8" s="67" t="s">
        <v>0</v>
      </c>
      <c r="B8" s="67" t="s">
        <v>1</v>
      </c>
      <c r="C8" s="68">
        <f>C9+C14+C18+C20+C24+C28</f>
        <v>5390199.8100000005</v>
      </c>
      <c r="D8" s="68">
        <f>D9+D14+D18+D20+D24+D28</f>
        <v>2490855.4700000002</v>
      </c>
      <c r="E8" s="72">
        <f>C8-D8</f>
        <v>2899344.3400000003</v>
      </c>
    </row>
    <row r="9" spans="1:5" x14ac:dyDescent="0.25">
      <c r="A9" s="67" t="s">
        <v>2</v>
      </c>
      <c r="B9" s="67" t="s">
        <v>3</v>
      </c>
      <c r="C9" s="68">
        <f>SUM(C10:C13)</f>
        <v>1712992.31</v>
      </c>
      <c r="D9" s="68">
        <f>SUM(D10:D13)</f>
        <v>779398.98</v>
      </c>
      <c r="E9" s="72">
        <f t="shared" ref="E9:E44" si="0">C9-D9</f>
        <v>933593.33000000007</v>
      </c>
    </row>
    <row r="10" spans="1:5" x14ac:dyDescent="0.25">
      <c r="A10" s="70" t="s">
        <v>4</v>
      </c>
      <c r="B10" s="70" t="s">
        <v>5</v>
      </c>
      <c r="C10" s="16">
        <v>1327668.27</v>
      </c>
      <c r="D10" s="16">
        <v>598342.06000000006</v>
      </c>
      <c r="E10" s="69">
        <f t="shared" si="0"/>
        <v>729326.21</v>
      </c>
    </row>
    <row r="11" spans="1:5" x14ac:dyDescent="0.25">
      <c r="A11" s="70" t="s">
        <v>6</v>
      </c>
      <c r="B11" s="70" t="s">
        <v>7</v>
      </c>
      <c r="C11" s="16">
        <v>112485</v>
      </c>
      <c r="D11" s="16"/>
      <c r="E11" s="69">
        <f t="shared" si="0"/>
        <v>112485</v>
      </c>
    </row>
    <row r="12" spans="1:5" x14ac:dyDescent="0.25">
      <c r="A12" s="70" t="s">
        <v>8</v>
      </c>
      <c r="B12" s="70" t="s">
        <v>9</v>
      </c>
      <c r="C12" s="16">
        <v>17645.47</v>
      </c>
      <c r="D12" s="16">
        <v>6217.24</v>
      </c>
      <c r="E12" s="69">
        <f t="shared" si="0"/>
        <v>11428.230000000001</v>
      </c>
    </row>
    <row r="13" spans="1:5" x14ac:dyDescent="0.25">
      <c r="A13" s="70" t="s">
        <v>10</v>
      </c>
      <c r="B13" s="70" t="s">
        <v>11</v>
      </c>
      <c r="C13" s="16">
        <v>255193.57</v>
      </c>
      <c r="D13" s="16">
        <v>174839.67999999999</v>
      </c>
      <c r="E13" s="69">
        <f t="shared" si="0"/>
        <v>80353.890000000014</v>
      </c>
    </row>
    <row r="14" spans="1:5" x14ac:dyDescent="0.25">
      <c r="A14" s="67" t="s">
        <v>12</v>
      </c>
      <c r="B14" s="67" t="s">
        <v>13</v>
      </c>
      <c r="C14" s="68">
        <f>SUM(C15:C17)</f>
        <v>2765969.83</v>
      </c>
      <c r="D14" s="68">
        <f>SUM(D15:D17)</f>
        <v>1308038.76</v>
      </c>
      <c r="E14" s="72">
        <f t="shared" si="0"/>
        <v>1457931.07</v>
      </c>
    </row>
    <row r="15" spans="1:5" x14ac:dyDescent="0.25">
      <c r="A15" s="70" t="s">
        <v>14</v>
      </c>
      <c r="B15" s="70" t="s">
        <v>5</v>
      </c>
      <c r="C15" s="16">
        <v>2178871.63</v>
      </c>
      <c r="D15" s="16">
        <v>1036508.11</v>
      </c>
      <c r="E15" s="69">
        <f t="shared" si="0"/>
        <v>1142363.52</v>
      </c>
    </row>
    <row r="16" spans="1:5" x14ac:dyDescent="0.25">
      <c r="A16" s="70" t="s">
        <v>15</v>
      </c>
      <c r="B16" s="70" t="s">
        <v>7</v>
      </c>
      <c r="C16" s="16">
        <v>186085</v>
      </c>
      <c r="D16" s="16"/>
      <c r="E16" s="69">
        <f t="shared" si="0"/>
        <v>186085</v>
      </c>
    </row>
    <row r="17" spans="1:5" x14ac:dyDescent="0.25">
      <c r="A17" s="70" t="s">
        <v>16</v>
      </c>
      <c r="B17" s="70" t="s">
        <v>11</v>
      </c>
      <c r="C17" s="16">
        <v>401013.2</v>
      </c>
      <c r="D17" s="16">
        <v>271530.65000000002</v>
      </c>
      <c r="E17" s="69">
        <f t="shared" si="0"/>
        <v>129482.54999999999</v>
      </c>
    </row>
    <row r="18" spans="1:5" x14ac:dyDescent="0.25">
      <c r="A18" s="67" t="s">
        <v>17</v>
      </c>
      <c r="B18" s="67" t="s">
        <v>18</v>
      </c>
      <c r="C18" s="68">
        <f>+C19</f>
        <v>49039.96</v>
      </c>
      <c r="D18" s="68">
        <f>+D19</f>
        <v>29320.799999999999</v>
      </c>
      <c r="E18" s="72">
        <f t="shared" si="0"/>
        <v>19719.16</v>
      </c>
    </row>
    <row r="19" spans="1:5" x14ac:dyDescent="0.25">
      <c r="A19" s="70" t="s">
        <v>19</v>
      </c>
      <c r="B19" s="70" t="s">
        <v>20</v>
      </c>
      <c r="C19" s="16">
        <v>49039.96</v>
      </c>
      <c r="D19" s="16">
        <v>29320.799999999999</v>
      </c>
      <c r="E19" s="69">
        <f t="shared" si="0"/>
        <v>19719.16</v>
      </c>
    </row>
    <row r="20" spans="1:5" x14ac:dyDescent="0.25">
      <c r="A20" s="67" t="s">
        <v>21</v>
      </c>
      <c r="B20" s="67" t="s">
        <v>22</v>
      </c>
      <c r="C20" s="68">
        <f>SUM(C21:C23)</f>
        <v>289619.74</v>
      </c>
      <c r="D20" s="68">
        <f>SUM(D21:D23)</f>
        <v>126294.97</v>
      </c>
      <c r="E20" s="72">
        <f t="shared" si="0"/>
        <v>163324.76999999999</v>
      </c>
    </row>
    <row r="21" spans="1:5" x14ac:dyDescent="0.25">
      <c r="A21" s="70" t="s">
        <v>23</v>
      </c>
      <c r="B21" s="70" t="s">
        <v>24</v>
      </c>
      <c r="C21" s="16">
        <v>113596.18</v>
      </c>
      <c r="D21" s="16">
        <v>46223.839999999997</v>
      </c>
      <c r="E21" s="69">
        <f t="shared" si="0"/>
        <v>67372.34</v>
      </c>
    </row>
    <row r="22" spans="1:5" x14ac:dyDescent="0.25">
      <c r="A22" s="70" t="s">
        <v>25</v>
      </c>
      <c r="B22" s="70" t="s">
        <v>26</v>
      </c>
      <c r="C22" s="16">
        <v>170483.71</v>
      </c>
      <c r="D22" s="16">
        <v>77780.08</v>
      </c>
      <c r="E22" s="69">
        <f t="shared" si="0"/>
        <v>92703.62999999999</v>
      </c>
    </row>
    <row r="23" spans="1:5" x14ac:dyDescent="0.25">
      <c r="A23" s="70" t="s">
        <v>27</v>
      </c>
      <c r="B23" s="70" t="s">
        <v>28</v>
      </c>
      <c r="C23" s="16">
        <v>5539.85</v>
      </c>
      <c r="D23" s="16">
        <v>2291.0500000000002</v>
      </c>
      <c r="E23" s="69">
        <f t="shared" si="0"/>
        <v>3248.8</v>
      </c>
    </row>
    <row r="24" spans="1:5" x14ac:dyDescent="0.25">
      <c r="A24" s="67" t="s">
        <v>29</v>
      </c>
      <c r="B24" s="67" t="s">
        <v>30</v>
      </c>
      <c r="C24" s="68">
        <f>SUM(C25:C27)</f>
        <v>267632.34000000003</v>
      </c>
      <c r="D24" s="68">
        <f>SUM(D25:D27)</f>
        <v>117526.79000000001</v>
      </c>
      <c r="E24" s="72">
        <f t="shared" si="0"/>
        <v>150105.55000000002</v>
      </c>
    </row>
    <row r="25" spans="1:5" x14ac:dyDescent="0.25">
      <c r="A25" s="70" t="s">
        <v>31</v>
      </c>
      <c r="B25" s="70" t="s">
        <v>24</v>
      </c>
      <c r="C25" s="16">
        <v>96216.91</v>
      </c>
      <c r="D25" s="16">
        <v>38925.660000000003</v>
      </c>
      <c r="E25" s="69">
        <f t="shared" si="0"/>
        <v>57291.25</v>
      </c>
    </row>
    <row r="26" spans="1:5" x14ac:dyDescent="0.25">
      <c r="A26" s="70" t="s">
        <v>32</v>
      </c>
      <c r="B26" s="70" t="s">
        <v>26</v>
      </c>
      <c r="C26" s="16">
        <v>167727.28</v>
      </c>
      <c r="D26" s="16">
        <v>76446.13</v>
      </c>
      <c r="E26" s="69">
        <f t="shared" si="0"/>
        <v>91281.15</v>
      </c>
    </row>
    <row r="27" spans="1:5" x14ac:dyDescent="0.25">
      <c r="A27" s="70" t="s">
        <v>33</v>
      </c>
      <c r="B27" s="70" t="s">
        <v>28</v>
      </c>
      <c r="C27" s="16">
        <v>3688.15</v>
      </c>
      <c r="D27" s="16">
        <v>2155</v>
      </c>
      <c r="E27" s="69">
        <f t="shared" si="0"/>
        <v>1533.15</v>
      </c>
    </row>
    <row r="28" spans="1:5" x14ac:dyDescent="0.25">
      <c r="A28" s="67" t="s">
        <v>34</v>
      </c>
      <c r="B28" s="67" t="s">
        <v>35</v>
      </c>
      <c r="C28" s="68">
        <f>SUM(C29:C30)</f>
        <v>304945.63</v>
      </c>
      <c r="D28" s="68">
        <f>SUM(D29:D30)</f>
        <v>130275.17</v>
      </c>
      <c r="E28" s="72">
        <f t="shared" si="0"/>
        <v>174670.46000000002</v>
      </c>
    </row>
    <row r="29" spans="1:5" x14ac:dyDescent="0.25">
      <c r="A29" s="49">
        <v>51701</v>
      </c>
      <c r="B29" s="70" t="s">
        <v>407</v>
      </c>
      <c r="C29" s="16">
        <v>43740.72</v>
      </c>
      <c r="D29" s="16">
        <v>43740.72</v>
      </c>
      <c r="E29" s="69">
        <f t="shared" ref="E29" si="1">C29-D29</f>
        <v>0</v>
      </c>
    </row>
    <row r="30" spans="1:5" x14ac:dyDescent="0.25">
      <c r="A30" s="49">
        <v>51702</v>
      </c>
      <c r="B30" s="70" t="s">
        <v>317</v>
      </c>
      <c r="C30" s="16">
        <v>261204.91</v>
      </c>
      <c r="D30" s="16">
        <v>86534.45</v>
      </c>
      <c r="E30" s="69">
        <f t="shared" si="0"/>
        <v>174670.46000000002</v>
      </c>
    </row>
    <row r="31" spans="1:5" x14ac:dyDescent="0.25">
      <c r="A31" s="67" t="s">
        <v>36</v>
      </c>
      <c r="B31" s="67" t="s">
        <v>37</v>
      </c>
      <c r="C31" s="68">
        <f>C32+C57+C61+C72+C75</f>
        <v>1925594.74</v>
      </c>
      <c r="D31" s="68">
        <f>D32+D57+D61+D72+D75</f>
        <v>870554.82000000007</v>
      </c>
      <c r="E31" s="72">
        <f t="shared" si="0"/>
        <v>1055039.92</v>
      </c>
    </row>
    <row r="32" spans="1:5" x14ac:dyDescent="0.25">
      <c r="A32" s="67" t="s">
        <v>38</v>
      </c>
      <c r="B32" s="67" t="s">
        <v>39</v>
      </c>
      <c r="C32" s="68">
        <f>SUM(C33:C56)</f>
        <v>976379.25</v>
      </c>
      <c r="D32" s="68">
        <f>SUM(D33:D56)</f>
        <v>430692.74</v>
      </c>
      <c r="E32" s="72">
        <f t="shared" si="0"/>
        <v>545686.51</v>
      </c>
    </row>
    <row r="33" spans="1:5" x14ac:dyDescent="0.25">
      <c r="A33" s="70" t="s">
        <v>40</v>
      </c>
      <c r="B33" s="70" t="s">
        <v>41</v>
      </c>
      <c r="C33" s="16">
        <v>36553.480000000003</v>
      </c>
      <c r="D33" s="16">
        <v>14130.84</v>
      </c>
      <c r="E33" s="69">
        <f t="shared" si="0"/>
        <v>22422.640000000003</v>
      </c>
    </row>
    <row r="34" spans="1:5" x14ac:dyDescent="0.25">
      <c r="A34" s="70" t="s">
        <v>42</v>
      </c>
      <c r="B34" s="70" t="s">
        <v>43</v>
      </c>
      <c r="C34" s="16">
        <v>22257.7</v>
      </c>
      <c r="D34" s="16">
        <v>15310.7</v>
      </c>
      <c r="E34" s="69">
        <f t="shared" si="0"/>
        <v>6947</v>
      </c>
    </row>
    <row r="35" spans="1:5" x14ac:dyDescent="0.25">
      <c r="A35" s="70" t="s">
        <v>44</v>
      </c>
      <c r="B35" s="70" t="s">
        <v>45</v>
      </c>
      <c r="C35" s="16">
        <v>81020.55</v>
      </c>
      <c r="D35" s="16">
        <v>31814.65</v>
      </c>
      <c r="E35" s="69">
        <f t="shared" si="0"/>
        <v>49205.9</v>
      </c>
    </row>
    <row r="36" spans="1:5" x14ac:dyDescent="0.25">
      <c r="A36" s="70" t="s">
        <v>46</v>
      </c>
      <c r="B36" s="70" t="s">
        <v>47</v>
      </c>
      <c r="C36" s="16">
        <v>84225.91</v>
      </c>
      <c r="D36" s="16">
        <v>10410.91</v>
      </c>
      <c r="E36" s="69">
        <f t="shared" si="0"/>
        <v>73815</v>
      </c>
    </row>
    <row r="37" spans="1:5" x14ac:dyDescent="0.25">
      <c r="A37" s="70" t="s">
        <v>48</v>
      </c>
      <c r="B37" s="70" t="s">
        <v>49</v>
      </c>
      <c r="C37" s="16">
        <v>22494.35</v>
      </c>
      <c r="D37" s="16">
        <v>11390.11</v>
      </c>
      <c r="E37" s="69">
        <f t="shared" si="0"/>
        <v>11104.239999999998</v>
      </c>
    </row>
    <row r="38" spans="1:5" x14ac:dyDescent="0.25">
      <c r="A38" s="70" t="s">
        <v>50</v>
      </c>
      <c r="B38" s="70" t="s">
        <v>51</v>
      </c>
      <c r="C38" s="16">
        <v>370</v>
      </c>
      <c r="D38" s="16">
        <v>0</v>
      </c>
      <c r="E38" s="69">
        <f t="shared" si="0"/>
        <v>370</v>
      </c>
    </row>
    <row r="39" spans="1:5" x14ac:dyDescent="0.25">
      <c r="A39" s="70" t="s">
        <v>52</v>
      </c>
      <c r="B39" s="70" t="s">
        <v>53</v>
      </c>
      <c r="C39" s="16">
        <v>25304.39</v>
      </c>
      <c r="D39" s="16">
        <v>7509.14</v>
      </c>
      <c r="E39" s="69">
        <f t="shared" si="0"/>
        <v>17795.25</v>
      </c>
    </row>
    <row r="40" spans="1:5" x14ac:dyDescent="0.25">
      <c r="A40" s="70" t="s">
        <v>54</v>
      </c>
      <c r="B40" s="70" t="s">
        <v>55</v>
      </c>
      <c r="C40" s="16">
        <v>15649.04</v>
      </c>
      <c r="D40" s="16">
        <v>6999.04</v>
      </c>
      <c r="E40" s="69">
        <f t="shared" si="0"/>
        <v>8650</v>
      </c>
    </row>
    <row r="41" spans="1:5" x14ac:dyDescent="0.25">
      <c r="A41" s="49">
        <v>54109</v>
      </c>
      <c r="B41" s="70" t="s">
        <v>297</v>
      </c>
      <c r="C41" s="16">
        <v>12332</v>
      </c>
      <c r="D41" s="16">
        <v>8432</v>
      </c>
      <c r="E41" s="69">
        <f t="shared" si="0"/>
        <v>3900</v>
      </c>
    </row>
    <row r="42" spans="1:5" x14ac:dyDescent="0.25">
      <c r="A42" s="49">
        <v>54110</v>
      </c>
      <c r="B42" s="70" t="s">
        <v>299</v>
      </c>
      <c r="C42" s="16">
        <v>133893.26999999999</v>
      </c>
      <c r="D42" s="16">
        <v>66988.53</v>
      </c>
      <c r="E42" s="69">
        <f t="shared" si="0"/>
        <v>66904.739999999991</v>
      </c>
    </row>
    <row r="43" spans="1:5" x14ac:dyDescent="0.25">
      <c r="A43" s="70" t="s">
        <v>56</v>
      </c>
      <c r="B43" s="70" t="s">
        <v>368</v>
      </c>
      <c r="C43" s="16">
        <v>6980.58</v>
      </c>
      <c r="D43" s="16">
        <v>427.53</v>
      </c>
      <c r="E43" s="69">
        <f t="shared" si="0"/>
        <v>6553.05</v>
      </c>
    </row>
    <row r="44" spans="1:5" x14ac:dyDescent="0.25">
      <c r="A44" s="70" t="s">
        <v>57</v>
      </c>
      <c r="B44" s="70" t="s">
        <v>369</v>
      </c>
      <c r="C44" s="16">
        <v>9859.7199999999993</v>
      </c>
      <c r="D44" s="16">
        <v>2453.5300000000002</v>
      </c>
      <c r="E44" s="69">
        <f t="shared" si="0"/>
        <v>7406.1899999999987</v>
      </c>
    </row>
    <row r="45" spans="1:5" x14ac:dyDescent="0.25">
      <c r="A45" s="90"/>
      <c r="B45" s="90"/>
      <c r="C45" s="90"/>
      <c r="D45" s="90"/>
      <c r="E45" s="90"/>
    </row>
    <row r="46" spans="1:5" x14ac:dyDescent="0.25">
      <c r="A46" s="90" t="s">
        <v>356</v>
      </c>
      <c r="B46" s="90"/>
      <c r="C46" s="90"/>
      <c r="D46" s="90"/>
      <c r="E46" s="90"/>
    </row>
    <row r="47" spans="1:5" x14ac:dyDescent="0.25">
      <c r="A47" s="90" t="s">
        <v>366</v>
      </c>
      <c r="B47" s="90"/>
      <c r="C47" s="90"/>
      <c r="D47" s="90"/>
      <c r="E47" s="90"/>
    </row>
    <row r="48" spans="1:5" x14ac:dyDescent="0.25">
      <c r="A48" s="90" t="s">
        <v>420</v>
      </c>
      <c r="B48" s="90"/>
      <c r="C48" s="90"/>
      <c r="D48" s="90"/>
      <c r="E48" s="90"/>
    </row>
    <row r="49" spans="1:5" x14ac:dyDescent="0.25">
      <c r="A49" s="90" t="s">
        <v>351</v>
      </c>
      <c r="B49" s="90"/>
      <c r="C49" s="90"/>
      <c r="D49" s="90"/>
      <c r="E49" s="90"/>
    </row>
    <row r="50" spans="1:5" x14ac:dyDescent="0.25">
      <c r="A50" s="70" t="s">
        <v>58</v>
      </c>
      <c r="B50" s="70" t="s">
        <v>59</v>
      </c>
      <c r="C50" s="16">
        <v>9179.81</v>
      </c>
      <c r="D50" s="16">
        <v>4345.0600000000004</v>
      </c>
      <c r="E50" s="69">
        <f>C50-D50</f>
        <v>4834.7499999999991</v>
      </c>
    </row>
    <row r="51" spans="1:5" x14ac:dyDescent="0.25">
      <c r="A51" s="70" t="s">
        <v>60</v>
      </c>
      <c r="B51" s="70" t="s">
        <v>61</v>
      </c>
      <c r="C51" s="16">
        <v>9133.64</v>
      </c>
      <c r="D51" s="16">
        <v>835.29</v>
      </c>
      <c r="E51" s="69">
        <f>C51-D51</f>
        <v>8298.3499999999985</v>
      </c>
    </row>
    <row r="52" spans="1:5" x14ac:dyDescent="0.25">
      <c r="A52" s="70" t="s">
        <v>62</v>
      </c>
      <c r="B52" s="70" t="s">
        <v>63</v>
      </c>
      <c r="C52" s="16">
        <v>23101.81</v>
      </c>
      <c r="D52" s="16">
        <v>17036.310000000001</v>
      </c>
      <c r="E52" s="69">
        <f t="shared" ref="E52:E87" si="2">C52-D52</f>
        <v>6065.5</v>
      </c>
    </row>
    <row r="53" spans="1:5" x14ac:dyDescent="0.25">
      <c r="A53" s="70" t="s">
        <v>64</v>
      </c>
      <c r="B53" s="70" t="s">
        <v>370</v>
      </c>
      <c r="C53" s="16">
        <v>490</v>
      </c>
      <c r="D53" s="16">
        <v>474.6</v>
      </c>
      <c r="E53" s="69">
        <f t="shared" si="2"/>
        <v>15.399999999999977</v>
      </c>
    </row>
    <row r="54" spans="1:5" x14ac:dyDescent="0.25">
      <c r="A54" s="70" t="s">
        <v>65</v>
      </c>
      <c r="B54" s="70" t="s">
        <v>66</v>
      </c>
      <c r="C54" s="16">
        <v>47581.2</v>
      </c>
      <c r="D54" s="16">
        <v>32638.69</v>
      </c>
      <c r="E54" s="69">
        <f t="shared" si="2"/>
        <v>14942.509999999998</v>
      </c>
    </row>
    <row r="55" spans="1:5" x14ac:dyDescent="0.25">
      <c r="A55" s="70" t="s">
        <v>67</v>
      </c>
      <c r="B55" s="70" t="s">
        <v>68</v>
      </c>
      <c r="C55" s="16">
        <v>13456.55</v>
      </c>
      <c r="D55" s="16">
        <v>1439.25</v>
      </c>
      <c r="E55" s="69">
        <f>C55-D55</f>
        <v>12017.3</v>
      </c>
    </row>
    <row r="56" spans="1:5" x14ac:dyDescent="0.25">
      <c r="A56" s="70" t="s">
        <v>69</v>
      </c>
      <c r="B56" s="70" t="s">
        <v>70</v>
      </c>
      <c r="C56" s="16">
        <v>422495.25</v>
      </c>
      <c r="D56" s="16">
        <v>198056.56</v>
      </c>
      <c r="E56" s="69">
        <f t="shared" si="2"/>
        <v>224438.69</v>
      </c>
    </row>
    <row r="57" spans="1:5" x14ac:dyDescent="0.25">
      <c r="A57" s="67" t="s">
        <v>71</v>
      </c>
      <c r="B57" s="67" t="s">
        <v>72</v>
      </c>
      <c r="C57" s="68">
        <f>SUM(C58:C60)</f>
        <v>235665.26</v>
      </c>
      <c r="D57" s="68">
        <f>SUM(D58:D60)</f>
        <v>125364.20000000001</v>
      </c>
      <c r="E57" s="72">
        <f t="shared" si="2"/>
        <v>110301.06</v>
      </c>
    </row>
    <row r="58" spans="1:5" x14ac:dyDescent="0.25">
      <c r="A58" s="70" t="s">
        <v>73</v>
      </c>
      <c r="B58" s="70" t="s">
        <v>74</v>
      </c>
      <c r="C58" s="16">
        <v>82817.61</v>
      </c>
      <c r="D58" s="16">
        <v>55615.4</v>
      </c>
      <c r="E58" s="69">
        <f t="shared" si="2"/>
        <v>27202.21</v>
      </c>
    </row>
    <row r="59" spans="1:5" x14ac:dyDescent="0.25">
      <c r="A59" s="70" t="s">
        <v>75</v>
      </c>
      <c r="B59" s="70" t="s">
        <v>76</v>
      </c>
      <c r="C59" s="16">
        <v>80095.39</v>
      </c>
      <c r="D59" s="16">
        <v>42362.39</v>
      </c>
      <c r="E59" s="69">
        <f t="shared" si="2"/>
        <v>37733</v>
      </c>
    </row>
    <row r="60" spans="1:5" x14ac:dyDescent="0.25">
      <c r="A60" s="70" t="s">
        <v>77</v>
      </c>
      <c r="B60" s="70" t="s">
        <v>78</v>
      </c>
      <c r="C60" s="16">
        <v>72752.259999999995</v>
      </c>
      <c r="D60" s="16">
        <v>27386.41</v>
      </c>
      <c r="E60" s="69">
        <f t="shared" si="2"/>
        <v>45365.849999999991</v>
      </c>
    </row>
    <row r="61" spans="1:5" x14ac:dyDescent="0.25">
      <c r="A61" s="67" t="s">
        <v>79</v>
      </c>
      <c r="B61" s="67" t="s">
        <v>80</v>
      </c>
      <c r="C61" s="68">
        <f>SUM(C62:C71)</f>
        <v>519916.20000000007</v>
      </c>
      <c r="D61" s="68">
        <f>SUM(D62:D71)</f>
        <v>221233.85000000003</v>
      </c>
      <c r="E61" s="72">
        <f t="shared" si="2"/>
        <v>298682.35000000003</v>
      </c>
    </row>
    <row r="62" spans="1:5" x14ac:dyDescent="0.25">
      <c r="A62" s="70" t="s">
        <v>81</v>
      </c>
      <c r="B62" s="70" t="s">
        <v>82</v>
      </c>
      <c r="C62" s="16">
        <v>3702.8</v>
      </c>
      <c r="D62" s="16">
        <v>1602.8</v>
      </c>
      <c r="E62" s="69">
        <f t="shared" si="2"/>
        <v>2100</v>
      </c>
    </row>
    <row r="63" spans="1:5" x14ac:dyDescent="0.25">
      <c r="A63" s="70" t="s">
        <v>83</v>
      </c>
      <c r="B63" s="70" t="s">
        <v>84</v>
      </c>
      <c r="C63" s="16">
        <v>18654.12</v>
      </c>
      <c r="D63" s="16">
        <v>13110.36</v>
      </c>
      <c r="E63" s="69">
        <f t="shared" si="2"/>
        <v>5543.7599999999984</v>
      </c>
    </row>
    <row r="64" spans="1:5" x14ac:dyDescent="0.25">
      <c r="A64" s="70" t="s">
        <v>85</v>
      </c>
      <c r="B64" s="70" t="s">
        <v>86</v>
      </c>
      <c r="C64" s="16">
        <v>6393.64</v>
      </c>
      <c r="D64" s="16">
        <v>2884</v>
      </c>
      <c r="E64" s="69">
        <f t="shared" si="2"/>
        <v>3509.6400000000003</v>
      </c>
    </row>
    <row r="65" spans="1:5" x14ac:dyDescent="0.25">
      <c r="A65" s="70" t="s">
        <v>87</v>
      </c>
      <c r="B65" s="70" t="s">
        <v>88</v>
      </c>
      <c r="C65" s="16">
        <v>145400</v>
      </c>
      <c r="D65" s="16">
        <v>58870</v>
      </c>
      <c r="E65" s="69">
        <f t="shared" si="2"/>
        <v>86530</v>
      </c>
    </row>
    <row r="66" spans="1:5" x14ac:dyDescent="0.25">
      <c r="A66" s="70" t="s">
        <v>89</v>
      </c>
      <c r="B66" s="70" t="s">
        <v>90</v>
      </c>
      <c r="C66" s="16">
        <v>446.98</v>
      </c>
      <c r="D66" s="16">
        <v>40.82</v>
      </c>
      <c r="E66" s="69">
        <f t="shared" si="2"/>
        <v>406.16</v>
      </c>
    </row>
    <row r="67" spans="1:5" x14ac:dyDescent="0.25">
      <c r="A67" s="49">
        <v>54310</v>
      </c>
      <c r="B67" s="70" t="s">
        <v>371</v>
      </c>
      <c r="C67" s="16">
        <v>558.55999999999995</v>
      </c>
      <c r="D67" s="16">
        <v>0</v>
      </c>
      <c r="E67" s="69">
        <f t="shared" si="2"/>
        <v>558.55999999999995</v>
      </c>
    </row>
    <row r="68" spans="1:5" x14ac:dyDescent="0.25">
      <c r="A68" s="70" t="s">
        <v>91</v>
      </c>
      <c r="B68" s="70" t="s">
        <v>92</v>
      </c>
      <c r="C68" s="16">
        <v>5071.63</v>
      </c>
      <c r="D68" s="16">
        <v>2916.63</v>
      </c>
      <c r="E68" s="69">
        <f t="shared" si="2"/>
        <v>2155</v>
      </c>
    </row>
    <row r="69" spans="1:5" x14ac:dyDescent="0.25">
      <c r="A69" s="70" t="s">
        <v>93</v>
      </c>
      <c r="B69" s="70" t="s">
        <v>94</v>
      </c>
      <c r="C69" s="16">
        <v>19824.009999999998</v>
      </c>
      <c r="D69" s="16">
        <v>5056.32</v>
      </c>
      <c r="E69" s="69">
        <f t="shared" si="2"/>
        <v>14767.689999999999</v>
      </c>
    </row>
    <row r="70" spans="1:5" x14ac:dyDescent="0.25">
      <c r="A70" s="70" t="s">
        <v>95</v>
      </c>
      <c r="B70" s="70" t="s">
        <v>96</v>
      </c>
      <c r="C70" s="16">
        <v>41695</v>
      </c>
      <c r="D70" s="16">
        <v>19347.84</v>
      </c>
      <c r="E70" s="69">
        <f t="shared" si="2"/>
        <v>22347.16</v>
      </c>
    </row>
    <row r="71" spans="1:5" x14ac:dyDescent="0.25">
      <c r="A71" s="70" t="s">
        <v>97</v>
      </c>
      <c r="B71" s="70" t="s">
        <v>98</v>
      </c>
      <c r="C71" s="16">
        <v>278169.46000000002</v>
      </c>
      <c r="D71" s="16">
        <v>117405.08</v>
      </c>
      <c r="E71" s="69">
        <f t="shared" si="2"/>
        <v>160764.38</v>
      </c>
    </row>
    <row r="72" spans="1:5" x14ac:dyDescent="0.25">
      <c r="A72" s="51" t="s">
        <v>99</v>
      </c>
      <c r="B72" s="67" t="s">
        <v>100</v>
      </c>
      <c r="C72" s="68">
        <f>SUM(C73:C74)</f>
        <v>129500</v>
      </c>
      <c r="D72" s="68">
        <f>SUM(D73:D74)</f>
        <v>69150</v>
      </c>
      <c r="E72" s="72">
        <f t="shared" si="2"/>
        <v>60350</v>
      </c>
    </row>
    <row r="73" spans="1:5" x14ac:dyDescent="0.25">
      <c r="A73" s="70" t="s">
        <v>101</v>
      </c>
      <c r="B73" s="70" t="s">
        <v>102</v>
      </c>
      <c r="C73" s="16">
        <v>123500</v>
      </c>
      <c r="D73" s="16">
        <v>69150</v>
      </c>
      <c r="E73" s="69">
        <f t="shared" si="2"/>
        <v>54350</v>
      </c>
    </row>
    <row r="74" spans="1:5" x14ac:dyDescent="0.25">
      <c r="A74" s="70" t="s">
        <v>103</v>
      </c>
      <c r="B74" s="70" t="s">
        <v>104</v>
      </c>
      <c r="C74" s="16">
        <v>6000</v>
      </c>
      <c r="D74" s="16">
        <v>0</v>
      </c>
      <c r="E74" s="69">
        <f t="shared" si="2"/>
        <v>6000</v>
      </c>
    </row>
    <row r="75" spans="1:5" x14ac:dyDescent="0.25">
      <c r="A75" s="67" t="s">
        <v>105</v>
      </c>
      <c r="B75" s="67" t="s">
        <v>106</v>
      </c>
      <c r="C75" s="68">
        <f>SUM(C76:C78)</f>
        <v>64134.03</v>
      </c>
      <c r="D75" s="68">
        <f>SUM(D76:D78)</f>
        <v>24114.030000000002</v>
      </c>
      <c r="E75" s="72">
        <f t="shared" si="2"/>
        <v>40020</v>
      </c>
    </row>
    <row r="76" spans="1:5" x14ac:dyDescent="0.25">
      <c r="A76" s="70" t="s">
        <v>107</v>
      </c>
      <c r="B76" s="70" t="s">
        <v>108</v>
      </c>
      <c r="C76" s="16">
        <v>62206.33</v>
      </c>
      <c r="D76" s="16">
        <v>23786.33</v>
      </c>
      <c r="E76" s="69">
        <f t="shared" si="2"/>
        <v>38420</v>
      </c>
    </row>
    <row r="77" spans="1:5" x14ac:dyDescent="0.25">
      <c r="A77" s="70" t="s">
        <v>109</v>
      </c>
      <c r="B77" s="70" t="s">
        <v>110</v>
      </c>
      <c r="C77" s="16">
        <v>1600</v>
      </c>
      <c r="D77" s="16">
        <v>0</v>
      </c>
      <c r="E77" s="69">
        <f t="shared" si="2"/>
        <v>1600</v>
      </c>
    </row>
    <row r="78" spans="1:5" x14ac:dyDescent="0.25">
      <c r="A78" s="49">
        <v>54599</v>
      </c>
      <c r="B78" s="70" t="s">
        <v>408</v>
      </c>
      <c r="C78" s="16">
        <v>327.7</v>
      </c>
      <c r="D78" s="16">
        <v>327.7</v>
      </c>
      <c r="E78" s="69">
        <f t="shared" ref="E78" si="3">C78-D78</f>
        <v>0</v>
      </c>
    </row>
    <row r="79" spans="1:5" x14ac:dyDescent="0.25">
      <c r="A79" s="67" t="s">
        <v>111</v>
      </c>
      <c r="B79" s="67" t="s">
        <v>112</v>
      </c>
      <c r="C79" s="68">
        <f>C80+C82+C84+C94</f>
        <v>449561.99</v>
      </c>
      <c r="D79" s="68">
        <f>D80+D82+D84+D94</f>
        <v>410368.07</v>
      </c>
      <c r="E79" s="72">
        <f t="shared" si="2"/>
        <v>39193.919999999984</v>
      </c>
    </row>
    <row r="80" spans="1:5" x14ac:dyDescent="0.25">
      <c r="A80" s="51">
        <v>551</v>
      </c>
      <c r="B80" s="67" t="s">
        <v>372</v>
      </c>
      <c r="C80" s="68">
        <f>C81</f>
        <v>360948.55</v>
      </c>
      <c r="D80" s="68">
        <f>D81</f>
        <v>360948.55</v>
      </c>
      <c r="E80" s="72">
        <f t="shared" si="2"/>
        <v>0</v>
      </c>
    </row>
    <row r="81" spans="1:8" x14ac:dyDescent="0.25">
      <c r="A81" s="49">
        <v>55101</v>
      </c>
      <c r="B81" s="70" t="s">
        <v>340</v>
      </c>
      <c r="C81" s="16">
        <v>360948.55</v>
      </c>
      <c r="D81" s="16">
        <v>360948.55</v>
      </c>
      <c r="E81" s="69">
        <f t="shared" si="2"/>
        <v>0</v>
      </c>
    </row>
    <row r="82" spans="1:8" x14ac:dyDescent="0.25">
      <c r="A82" s="67" t="s">
        <v>113</v>
      </c>
      <c r="B82" s="67" t="s">
        <v>114</v>
      </c>
      <c r="C82" s="68">
        <f>C83</f>
        <v>30452.799999999999</v>
      </c>
      <c r="D82" s="68">
        <f>D83</f>
        <v>14510.53</v>
      </c>
      <c r="E82" s="72">
        <f t="shared" si="2"/>
        <v>15942.269999999999</v>
      </c>
    </row>
    <row r="83" spans="1:8" x14ac:dyDescent="0.25">
      <c r="A83" s="70" t="s">
        <v>115</v>
      </c>
      <c r="B83" s="70" t="s">
        <v>116</v>
      </c>
      <c r="C83" s="16">
        <v>30452.799999999999</v>
      </c>
      <c r="D83" s="16">
        <v>14510.53</v>
      </c>
      <c r="E83" s="69">
        <f t="shared" si="2"/>
        <v>15942.269999999999</v>
      </c>
    </row>
    <row r="84" spans="1:8" x14ac:dyDescent="0.25">
      <c r="A84" s="67" t="s">
        <v>117</v>
      </c>
      <c r="B84" s="67" t="s">
        <v>118</v>
      </c>
      <c r="C84" s="68">
        <f>SUM(C85:C87)</f>
        <v>57732.95</v>
      </c>
      <c r="D84" s="68">
        <f>SUM(D85:D87)</f>
        <v>34481.300000000003</v>
      </c>
      <c r="E84" s="72">
        <f t="shared" si="2"/>
        <v>23251.649999999994</v>
      </c>
    </row>
    <row r="85" spans="1:8" x14ac:dyDescent="0.25">
      <c r="A85" s="70" t="s">
        <v>119</v>
      </c>
      <c r="B85" s="70" t="s">
        <v>120</v>
      </c>
      <c r="C85" s="16">
        <v>3333.32</v>
      </c>
      <c r="D85" s="16">
        <v>1883.32</v>
      </c>
      <c r="E85" s="69">
        <f t="shared" si="2"/>
        <v>1450.0000000000002</v>
      </c>
    </row>
    <row r="86" spans="1:8" x14ac:dyDescent="0.25">
      <c r="A86" s="70" t="s">
        <v>121</v>
      </c>
      <c r="B86" s="70" t="s">
        <v>122</v>
      </c>
      <c r="C86" s="16">
        <v>54374.63</v>
      </c>
      <c r="D86" s="16">
        <v>32572.98</v>
      </c>
      <c r="E86" s="69">
        <f t="shared" si="2"/>
        <v>21801.649999999998</v>
      </c>
    </row>
    <row r="87" spans="1:8" x14ac:dyDescent="0.25">
      <c r="A87" s="70" t="s">
        <v>123</v>
      </c>
      <c r="B87" s="70" t="s">
        <v>124</v>
      </c>
      <c r="C87" s="89">
        <v>25</v>
      </c>
      <c r="D87" s="16">
        <v>25</v>
      </c>
      <c r="E87" s="69">
        <f t="shared" si="2"/>
        <v>0</v>
      </c>
      <c r="G87" s="88"/>
      <c r="H87" s="88"/>
    </row>
    <row r="88" spans="1:8" x14ac:dyDescent="0.25">
      <c r="A88" s="70"/>
      <c r="B88" s="70"/>
      <c r="C88" s="16"/>
      <c r="D88" s="16"/>
      <c r="E88" s="69"/>
    </row>
    <row r="89" spans="1:8" x14ac:dyDescent="0.25">
      <c r="A89" s="90" t="s">
        <v>356</v>
      </c>
      <c r="B89" s="90"/>
      <c r="C89" s="90"/>
      <c r="D89" s="90"/>
      <c r="E89" s="90"/>
    </row>
    <row r="90" spans="1:8" x14ac:dyDescent="0.25">
      <c r="A90" s="90" t="s">
        <v>366</v>
      </c>
      <c r="B90" s="90"/>
      <c r="C90" s="90"/>
      <c r="D90" s="90"/>
      <c r="E90" s="90"/>
    </row>
    <row r="91" spans="1:8" x14ac:dyDescent="0.25">
      <c r="A91" s="90" t="s">
        <v>420</v>
      </c>
      <c r="B91" s="90"/>
      <c r="C91" s="90"/>
      <c r="D91" s="90"/>
      <c r="E91" s="90"/>
    </row>
    <row r="92" spans="1:8" x14ac:dyDescent="0.25">
      <c r="A92" s="90" t="s">
        <v>351</v>
      </c>
      <c r="B92" s="90"/>
      <c r="C92" s="90"/>
      <c r="D92" s="90"/>
      <c r="E92" s="90"/>
    </row>
    <row r="93" spans="1:8" x14ac:dyDescent="0.25">
      <c r="A93" s="2" t="s">
        <v>151</v>
      </c>
      <c r="B93" s="3"/>
      <c r="C93" s="3"/>
      <c r="D93" s="3"/>
      <c r="E93" s="3"/>
    </row>
    <row r="94" spans="1:8" x14ac:dyDescent="0.25">
      <c r="A94" s="51">
        <v>557</v>
      </c>
      <c r="B94" s="67" t="s">
        <v>341</v>
      </c>
      <c r="C94" s="68">
        <f>SUM(C95:C96)</f>
        <v>427.69</v>
      </c>
      <c r="D94" s="68">
        <f>SUM(D95:D96)</f>
        <v>427.69</v>
      </c>
      <c r="E94" s="72">
        <f t="shared" ref="E94" si="4">C94-D94</f>
        <v>0</v>
      </c>
    </row>
    <row r="95" spans="1:8" x14ac:dyDescent="0.25">
      <c r="A95" s="49">
        <v>55703</v>
      </c>
      <c r="B95" s="70" t="s">
        <v>335</v>
      </c>
      <c r="C95" s="16">
        <v>11.42</v>
      </c>
      <c r="D95" s="16">
        <v>11.42</v>
      </c>
      <c r="E95" s="69">
        <f t="shared" ref="E95" si="5">C95-D95</f>
        <v>0</v>
      </c>
    </row>
    <row r="96" spans="1:8" x14ac:dyDescent="0.25">
      <c r="A96" s="49">
        <v>55799</v>
      </c>
      <c r="B96" s="70" t="s">
        <v>409</v>
      </c>
      <c r="C96" s="16">
        <v>416.27</v>
      </c>
      <c r="D96" s="16">
        <v>416.27</v>
      </c>
      <c r="E96" s="69">
        <f t="shared" ref="E96" si="6">C96-D96</f>
        <v>0</v>
      </c>
    </row>
    <row r="97" spans="1:5" x14ac:dyDescent="0.25">
      <c r="A97" s="67" t="s">
        <v>125</v>
      </c>
      <c r="B97" s="67" t="s">
        <v>126</v>
      </c>
      <c r="C97" s="68">
        <f>C98+C100</f>
        <v>3190083</v>
      </c>
      <c r="D97" s="68">
        <f>D98+D100</f>
        <v>1620314</v>
      </c>
      <c r="E97" s="72">
        <f t="shared" ref="E97:E116" si="7">C97-D97</f>
        <v>1569769</v>
      </c>
    </row>
    <row r="98" spans="1:5" x14ac:dyDescent="0.25">
      <c r="A98" s="67" t="s">
        <v>127</v>
      </c>
      <c r="B98" s="67" t="s">
        <v>128</v>
      </c>
      <c r="C98" s="68">
        <f>C99</f>
        <v>3144265</v>
      </c>
      <c r="D98" s="68">
        <f>D99</f>
        <v>1583962</v>
      </c>
      <c r="E98" s="72">
        <f t="shared" si="7"/>
        <v>1560303</v>
      </c>
    </row>
    <row r="99" spans="1:5" x14ac:dyDescent="0.25">
      <c r="A99" s="70" t="s">
        <v>129</v>
      </c>
      <c r="B99" s="70" t="s">
        <v>128</v>
      </c>
      <c r="C99" s="16">
        <v>3144265</v>
      </c>
      <c r="D99" s="16">
        <v>1583962</v>
      </c>
      <c r="E99" s="69">
        <f t="shared" si="7"/>
        <v>1560303</v>
      </c>
    </row>
    <row r="100" spans="1:5" x14ac:dyDescent="0.25">
      <c r="A100" s="67" t="s">
        <v>130</v>
      </c>
      <c r="B100" s="67" t="s">
        <v>131</v>
      </c>
      <c r="C100" s="68">
        <f>SUM(C101:C102)</f>
        <v>45818</v>
      </c>
      <c r="D100" s="68">
        <f>SUM(D101:D102)</f>
        <v>36352</v>
      </c>
      <c r="E100" s="72">
        <f t="shared" si="7"/>
        <v>9466</v>
      </c>
    </row>
    <row r="101" spans="1:5" x14ac:dyDescent="0.25">
      <c r="A101" s="70" t="s">
        <v>132</v>
      </c>
      <c r="B101" s="70" t="s">
        <v>133</v>
      </c>
      <c r="C101" s="16">
        <v>6105</v>
      </c>
      <c r="D101" s="16">
        <v>4352</v>
      </c>
      <c r="E101" s="69">
        <f t="shared" si="7"/>
        <v>1753</v>
      </c>
    </row>
    <row r="102" spans="1:5" x14ac:dyDescent="0.25">
      <c r="A102" s="70" t="s">
        <v>134</v>
      </c>
      <c r="B102" s="70" t="s">
        <v>135</v>
      </c>
      <c r="C102" s="16">
        <v>39713</v>
      </c>
      <c r="D102" s="16">
        <v>32000</v>
      </c>
      <c r="E102" s="69">
        <f t="shared" si="7"/>
        <v>7713</v>
      </c>
    </row>
    <row r="103" spans="1:5" x14ac:dyDescent="0.25">
      <c r="A103" s="67" t="s">
        <v>136</v>
      </c>
      <c r="B103" s="67" t="s">
        <v>137</v>
      </c>
      <c r="C103" s="68">
        <f>C104+C113+C115</f>
        <v>165114.87</v>
      </c>
      <c r="D103" s="68">
        <f>D104+D113+D115</f>
        <v>119697.42</v>
      </c>
      <c r="E103" s="72">
        <f t="shared" si="7"/>
        <v>45417.45</v>
      </c>
    </row>
    <row r="104" spans="1:5" x14ac:dyDescent="0.25">
      <c r="A104" s="67" t="s">
        <v>138</v>
      </c>
      <c r="B104" s="67" t="s">
        <v>139</v>
      </c>
      <c r="C104" s="68">
        <f>SUM(C105:C112)</f>
        <v>50878.21</v>
      </c>
      <c r="D104" s="68">
        <f>SUM(D105:D112)</f>
        <v>23517.7</v>
      </c>
      <c r="E104" s="72">
        <f t="shared" si="7"/>
        <v>27360.51</v>
      </c>
    </row>
    <row r="105" spans="1:5" x14ac:dyDescent="0.25">
      <c r="A105" s="70" t="s">
        <v>140</v>
      </c>
      <c r="B105" s="70" t="s">
        <v>141</v>
      </c>
      <c r="C105" s="16">
        <v>3022.82</v>
      </c>
      <c r="D105" s="16">
        <v>280</v>
      </c>
      <c r="E105" s="69">
        <f t="shared" si="7"/>
        <v>2742.82</v>
      </c>
    </row>
    <row r="106" spans="1:5" x14ac:dyDescent="0.25">
      <c r="A106" s="70" t="s">
        <v>142</v>
      </c>
      <c r="B106" s="70" t="s">
        <v>143</v>
      </c>
      <c r="C106" s="16">
        <v>7569.2</v>
      </c>
      <c r="D106" s="16">
        <v>2654.2</v>
      </c>
      <c r="E106" s="69">
        <f t="shared" si="7"/>
        <v>4915</v>
      </c>
    </row>
    <row r="107" spans="1:5" x14ac:dyDescent="0.25">
      <c r="A107" s="49">
        <v>61103</v>
      </c>
      <c r="B107" s="70" t="s">
        <v>373</v>
      </c>
      <c r="C107" s="16">
        <v>5165.29</v>
      </c>
      <c r="D107" s="16">
        <v>293.75</v>
      </c>
      <c r="E107" s="69">
        <f t="shared" ref="E107" si="8">C107-D107</f>
        <v>4871.54</v>
      </c>
    </row>
    <row r="108" spans="1:5" x14ac:dyDescent="0.25">
      <c r="A108" s="49">
        <v>61104</v>
      </c>
      <c r="B108" s="70" t="s">
        <v>144</v>
      </c>
      <c r="C108" s="16">
        <v>17458</v>
      </c>
      <c r="D108" s="16">
        <v>17348</v>
      </c>
      <c r="E108" s="69">
        <f t="shared" si="7"/>
        <v>110</v>
      </c>
    </row>
    <row r="109" spans="1:5" x14ac:dyDescent="0.25">
      <c r="A109" s="49">
        <v>61108</v>
      </c>
      <c r="B109" s="70" t="s">
        <v>301</v>
      </c>
      <c r="C109" s="16">
        <v>4550.1499999999996</v>
      </c>
      <c r="D109" s="16">
        <v>1249.9000000000001</v>
      </c>
      <c r="E109" s="69">
        <f t="shared" si="7"/>
        <v>3300.2499999999995</v>
      </c>
    </row>
    <row r="110" spans="1:5" x14ac:dyDescent="0.25">
      <c r="A110" s="49">
        <v>61109</v>
      </c>
      <c r="B110" s="70" t="s">
        <v>416</v>
      </c>
      <c r="C110" s="16">
        <v>6600</v>
      </c>
      <c r="D110" s="16">
        <v>0</v>
      </c>
      <c r="E110" s="69">
        <f t="shared" si="7"/>
        <v>6600</v>
      </c>
    </row>
    <row r="111" spans="1:5" x14ac:dyDescent="0.25">
      <c r="A111" s="49">
        <v>61110</v>
      </c>
      <c r="B111" s="70" t="s">
        <v>412</v>
      </c>
      <c r="C111" s="16">
        <v>1199.9000000000001</v>
      </c>
      <c r="D111" s="16">
        <v>0</v>
      </c>
      <c r="E111" s="69">
        <f t="shared" si="7"/>
        <v>1199.9000000000001</v>
      </c>
    </row>
    <row r="112" spans="1:5" x14ac:dyDescent="0.25">
      <c r="A112" s="70" t="s">
        <v>145</v>
      </c>
      <c r="B112" s="70" t="s">
        <v>146</v>
      </c>
      <c r="C112" s="16">
        <v>5312.85</v>
      </c>
      <c r="D112" s="16">
        <v>1691.85</v>
      </c>
      <c r="E112" s="69">
        <f t="shared" si="7"/>
        <v>3621.0000000000005</v>
      </c>
    </row>
    <row r="113" spans="1:5" x14ac:dyDescent="0.25">
      <c r="A113" s="51">
        <v>612</v>
      </c>
      <c r="B113" s="67" t="s">
        <v>281</v>
      </c>
      <c r="C113" s="68">
        <f>+C114</f>
        <v>87368.72</v>
      </c>
      <c r="D113" s="68">
        <f>+D114</f>
        <v>87368.72</v>
      </c>
      <c r="E113" s="72">
        <f t="shared" ref="E113:E114" si="9">C113-D113</f>
        <v>0</v>
      </c>
    </row>
    <row r="114" spans="1:5" x14ac:dyDescent="0.25">
      <c r="A114" s="49">
        <v>61201</v>
      </c>
      <c r="B114" s="70" t="s">
        <v>410</v>
      </c>
      <c r="C114" s="16">
        <v>87368.72</v>
      </c>
      <c r="D114" s="16">
        <v>87368.72</v>
      </c>
      <c r="E114" s="69">
        <f t="shared" si="9"/>
        <v>0</v>
      </c>
    </row>
    <row r="115" spans="1:5" x14ac:dyDescent="0.25">
      <c r="A115" s="67" t="s">
        <v>147</v>
      </c>
      <c r="B115" s="67" t="s">
        <v>148</v>
      </c>
      <c r="C115" s="68">
        <f>C116</f>
        <v>26867.94</v>
      </c>
      <c r="D115" s="68">
        <f>D116</f>
        <v>8811</v>
      </c>
      <c r="E115" s="72">
        <f t="shared" si="7"/>
        <v>18056.939999999999</v>
      </c>
    </row>
    <row r="116" spans="1:5" x14ac:dyDescent="0.25">
      <c r="A116" s="70" t="s">
        <v>149</v>
      </c>
      <c r="B116" s="70" t="s">
        <v>150</v>
      </c>
      <c r="C116" s="16">
        <v>26867.94</v>
      </c>
      <c r="D116" s="16">
        <v>8811</v>
      </c>
      <c r="E116" s="69">
        <f t="shared" si="7"/>
        <v>18056.939999999999</v>
      </c>
    </row>
    <row r="117" spans="1:5" x14ac:dyDescent="0.25">
      <c r="A117" s="51">
        <v>71</v>
      </c>
      <c r="B117" s="67" t="s">
        <v>374</v>
      </c>
      <c r="C117" s="68">
        <f>C118</f>
        <v>323371.48</v>
      </c>
      <c r="D117" s="68">
        <f>D118</f>
        <v>323371.48</v>
      </c>
      <c r="E117" s="72">
        <f t="shared" ref="E117:E119" si="10">C117-D117</f>
        <v>0</v>
      </c>
    </row>
    <row r="118" spans="1:5" x14ac:dyDescent="0.25">
      <c r="A118" s="51">
        <v>711</v>
      </c>
      <c r="B118" s="67" t="s">
        <v>375</v>
      </c>
      <c r="C118" s="68">
        <f>C119</f>
        <v>323371.48</v>
      </c>
      <c r="D118" s="68">
        <f>D119</f>
        <v>323371.48</v>
      </c>
      <c r="E118" s="72">
        <f t="shared" si="10"/>
        <v>0</v>
      </c>
    </row>
    <row r="119" spans="1:5" x14ac:dyDescent="0.25">
      <c r="A119" s="49">
        <v>71101</v>
      </c>
      <c r="B119" s="70" t="s">
        <v>336</v>
      </c>
      <c r="C119" s="16">
        <v>323371.48</v>
      </c>
      <c r="D119" s="16">
        <v>323371.48</v>
      </c>
      <c r="E119" s="69">
        <f t="shared" si="10"/>
        <v>0</v>
      </c>
    </row>
    <row r="120" spans="1:5" x14ac:dyDescent="0.25">
      <c r="A120" s="51">
        <v>99</v>
      </c>
      <c r="B120" s="67" t="s">
        <v>337</v>
      </c>
      <c r="C120" s="68">
        <f>C121+C123</f>
        <v>4268229.3600000003</v>
      </c>
      <c r="D120" s="68">
        <f>D121+D123</f>
        <v>0</v>
      </c>
      <c r="E120" s="72">
        <f t="shared" ref="E120:E122" si="11">C120-D120</f>
        <v>4268229.3600000003</v>
      </c>
    </row>
    <row r="121" spans="1:5" x14ac:dyDescent="0.25">
      <c r="A121" s="51">
        <v>991</v>
      </c>
      <c r="B121" s="67" t="s">
        <v>338</v>
      </c>
      <c r="C121" s="68">
        <f>C122</f>
        <v>4162320.48</v>
      </c>
      <c r="D121" s="68">
        <f>D122</f>
        <v>0</v>
      </c>
      <c r="E121" s="72">
        <f t="shared" si="11"/>
        <v>4162320.48</v>
      </c>
    </row>
    <row r="122" spans="1:5" x14ac:dyDescent="0.25">
      <c r="A122" s="49">
        <v>99101</v>
      </c>
      <c r="B122" s="70" t="s">
        <v>338</v>
      </c>
      <c r="C122" s="16">
        <v>4162320.48</v>
      </c>
      <c r="D122" s="16">
        <v>0</v>
      </c>
      <c r="E122" s="69">
        <f t="shared" si="11"/>
        <v>4162320.48</v>
      </c>
    </row>
    <row r="123" spans="1:5" x14ac:dyDescent="0.25">
      <c r="A123" s="51">
        <v>992</v>
      </c>
      <c r="B123" s="67" t="s">
        <v>339</v>
      </c>
      <c r="C123" s="68">
        <f>C124</f>
        <v>105908.88</v>
      </c>
      <c r="D123" s="68">
        <f>D124</f>
        <v>0</v>
      </c>
      <c r="E123" s="72">
        <f t="shared" ref="E123:E124" si="12">C123-D123</f>
        <v>105908.88</v>
      </c>
    </row>
    <row r="124" spans="1:5" x14ac:dyDescent="0.25">
      <c r="A124" s="49">
        <v>99201</v>
      </c>
      <c r="B124" s="70" t="s">
        <v>339</v>
      </c>
      <c r="C124" s="16">
        <v>105908.88</v>
      </c>
      <c r="D124" s="16">
        <v>0</v>
      </c>
      <c r="E124" s="69">
        <f t="shared" si="12"/>
        <v>105908.88</v>
      </c>
    </row>
    <row r="125" spans="1:5" x14ac:dyDescent="0.25">
      <c r="A125" s="49"/>
      <c r="B125" s="70"/>
      <c r="C125" s="16"/>
      <c r="D125" s="16"/>
      <c r="E125" s="69"/>
    </row>
    <row r="126" spans="1:5" x14ac:dyDescent="0.25">
      <c r="A126" s="49"/>
      <c r="B126" s="70"/>
      <c r="C126" s="16"/>
      <c r="D126" s="16"/>
      <c r="E126" s="69"/>
    </row>
    <row r="127" spans="1:5" x14ac:dyDescent="0.25">
      <c r="A127" s="3"/>
      <c r="B127" s="55" t="s">
        <v>155</v>
      </c>
      <c r="C127" s="71">
        <f>C8+C31+C79+C97+C103+C117+C120</f>
        <v>15712155.25</v>
      </c>
      <c r="D127" s="71">
        <f>D8+D31+D79+D97+D103+D117+D120</f>
        <v>5835161.2599999998</v>
      </c>
      <c r="E127" s="71">
        <f>E8+E31+E79+E97+E103+E117+E120</f>
        <v>9876993.9900000002</v>
      </c>
    </row>
    <row r="128" spans="1:5" x14ac:dyDescent="0.25">
      <c r="B128" s="58" t="s">
        <v>156</v>
      </c>
      <c r="C128" s="72">
        <f t="shared" ref="C128:E129" si="13">C127</f>
        <v>15712155.25</v>
      </c>
      <c r="D128" s="72">
        <f t="shared" si="13"/>
        <v>5835161.2599999998</v>
      </c>
      <c r="E128" s="72">
        <f t="shared" si="13"/>
        <v>9876993.9900000002</v>
      </c>
    </row>
    <row r="129" spans="1:5" x14ac:dyDescent="0.25">
      <c r="B129" s="58" t="s">
        <v>157</v>
      </c>
      <c r="C129" s="72">
        <f>C128</f>
        <v>15712155.25</v>
      </c>
      <c r="D129" s="72">
        <f t="shared" si="13"/>
        <v>5835161.2599999998</v>
      </c>
      <c r="E129" s="72">
        <f t="shared" si="13"/>
        <v>9876993.9900000002</v>
      </c>
    </row>
    <row r="130" spans="1:5" x14ac:dyDescent="0.25">
      <c r="A130" s="73"/>
      <c r="B130" s="73"/>
      <c r="C130" s="74"/>
      <c r="D130" s="74"/>
      <c r="E130" s="75"/>
    </row>
    <row r="131" spans="1:5" x14ac:dyDescent="0.25">
      <c r="A131" s="76"/>
      <c r="B131" s="73"/>
      <c r="C131" s="74"/>
      <c r="D131" s="74"/>
      <c r="E131" s="75"/>
    </row>
    <row r="132" spans="1:5" x14ac:dyDescent="0.25">
      <c r="A132" s="76"/>
      <c r="B132" s="73"/>
      <c r="C132" s="74"/>
      <c r="D132" s="74"/>
      <c r="E132" s="75"/>
    </row>
    <row r="133" spans="1:5" x14ac:dyDescent="0.25">
      <c r="A133" s="73"/>
      <c r="B133" s="73"/>
      <c r="C133" s="74"/>
      <c r="D133" s="74"/>
      <c r="E133" s="75"/>
    </row>
    <row r="134" spans="1:5" x14ac:dyDescent="0.25">
      <c r="A134" s="73"/>
      <c r="B134" s="73"/>
      <c r="C134" s="74"/>
      <c r="D134" s="74"/>
      <c r="E134" s="75"/>
    </row>
    <row r="135" spans="1:5" x14ac:dyDescent="0.25">
      <c r="A135" s="73"/>
      <c r="B135" s="73"/>
      <c r="C135" s="74"/>
      <c r="D135" s="74"/>
      <c r="E135" s="75"/>
    </row>
    <row r="136" spans="1:5" x14ac:dyDescent="0.25">
      <c r="A136" s="73"/>
      <c r="B136" s="73"/>
      <c r="C136" s="74"/>
      <c r="D136" s="74"/>
      <c r="E136" s="75"/>
    </row>
    <row r="137" spans="1:5" x14ac:dyDescent="0.25">
      <c r="A137" s="73"/>
      <c r="B137" s="73"/>
      <c r="C137" s="74"/>
      <c r="D137" s="74"/>
      <c r="E137" s="75"/>
    </row>
    <row r="138" spans="1:5" x14ac:dyDescent="0.25">
      <c r="A138" s="77"/>
      <c r="B138" s="78"/>
      <c r="C138" s="79"/>
      <c r="D138" s="79"/>
      <c r="E138" s="79"/>
    </row>
    <row r="139" spans="1:5" x14ac:dyDescent="0.25">
      <c r="A139" s="59"/>
      <c r="B139" s="60"/>
      <c r="C139" s="79"/>
      <c r="D139" s="79"/>
      <c r="E139" s="79"/>
    </row>
    <row r="140" spans="1:5" x14ac:dyDescent="0.25">
      <c r="A140" s="59"/>
      <c r="B140" s="60"/>
      <c r="C140" s="79"/>
      <c r="D140" s="79"/>
      <c r="E140" s="79"/>
    </row>
    <row r="141" spans="1:5" x14ac:dyDescent="0.25">
      <c r="A141" s="59"/>
      <c r="B141" s="59"/>
      <c r="C141" s="59"/>
      <c r="D141" s="59"/>
      <c r="E141" s="59"/>
    </row>
  </sheetData>
  <mergeCells count="13">
    <mergeCell ref="A91:E91"/>
    <mergeCell ref="A92:E92"/>
    <mergeCell ref="A89:E89"/>
    <mergeCell ref="A90:E90"/>
    <mergeCell ref="A1:E1"/>
    <mergeCell ref="A2:E2"/>
    <mergeCell ref="A3:E3"/>
    <mergeCell ref="A4:E4"/>
    <mergeCell ref="A45:E45"/>
    <mergeCell ref="A46:E46"/>
    <mergeCell ref="A47:E47"/>
    <mergeCell ref="A48:E48"/>
    <mergeCell ref="A49:E49"/>
  </mergeCells>
  <pageMargins left="0.23622047244094491" right="0.23622047244094491" top="0.74803149606299213" bottom="0.74803149606299213" header="0.31496062992125984" footer="0.31496062992125984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0"/>
  <sheetViews>
    <sheetView workbookViewId="0">
      <selection activeCell="A68" sqref="A68:D68"/>
    </sheetView>
  </sheetViews>
  <sheetFormatPr baseColWidth="10" defaultRowHeight="15" x14ac:dyDescent="0.25"/>
  <cols>
    <col min="1" max="1" width="50" style="1" bestFit="1" customWidth="1"/>
    <col min="2" max="2" width="14.7109375" style="1" customWidth="1"/>
    <col min="3" max="3" width="2.140625" style="1" customWidth="1"/>
    <col min="4" max="4" width="14.85546875" style="1" bestFit="1" customWidth="1"/>
    <col min="5" max="5" width="15.140625" style="1" bestFit="1" customWidth="1"/>
    <col min="6" max="6" width="11.42578125" style="1"/>
    <col min="7" max="7" width="14.28515625" style="1" bestFit="1" customWidth="1"/>
    <col min="8" max="16384" width="11.42578125" style="1"/>
  </cols>
  <sheetData>
    <row r="1" spans="1:11" x14ac:dyDescent="0.25">
      <c r="A1" s="90" t="s">
        <v>350</v>
      </c>
      <c r="B1" s="90"/>
      <c r="C1" s="90"/>
      <c r="D1" s="90"/>
      <c r="E1" s="44"/>
      <c r="F1" s="44"/>
      <c r="G1" s="44"/>
      <c r="H1" s="44"/>
      <c r="I1" s="44"/>
      <c r="J1" s="44"/>
      <c r="K1" s="44"/>
    </row>
    <row r="2" spans="1:11" x14ac:dyDescent="0.25">
      <c r="A2" s="90" t="s">
        <v>376</v>
      </c>
      <c r="B2" s="90"/>
      <c r="C2" s="90"/>
      <c r="D2" s="90"/>
      <c r="E2" s="44"/>
      <c r="F2" s="44"/>
      <c r="G2" s="44"/>
      <c r="H2" s="44"/>
      <c r="I2" s="44"/>
      <c r="J2" s="44"/>
      <c r="K2" s="44"/>
    </row>
    <row r="3" spans="1:11" x14ac:dyDescent="0.25">
      <c r="A3" s="90" t="s">
        <v>417</v>
      </c>
      <c r="B3" s="90"/>
      <c r="C3" s="90"/>
      <c r="D3" s="90"/>
      <c r="E3" s="44"/>
      <c r="F3" s="44"/>
      <c r="G3" s="44"/>
      <c r="H3" s="44"/>
      <c r="I3" s="44"/>
      <c r="J3" s="44"/>
      <c r="K3" s="44"/>
    </row>
    <row r="4" spans="1:11" x14ac:dyDescent="0.25">
      <c r="A4" s="90" t="s">
        <v>351</v>
      </c>
      <c r="B4" s="90"/>
      <c r="C4" s="90"/>
      <c r="D4" s="90"/>
      <c r="E4" s="44"/>
      <c r="F4" s="44"/>
      <c r="G4" s="44"/>
      <c r="H4" s="44"/>
      <c r="I4" s="44"/>
      <c r="J4" s="44"/>
      <c r="K4" s="44"/>
    </row>
    <row r="5" spans="1:11" x14ac:dyDescent="0.25">
      <c r="A5" s="2" t="s">
        <v>151</v>
      </c>
      <c r="B5" s="2"/>
      <c r="C5" s="2"/>
      <c r="D5" s="3"/>
      <c r="E5" s="3"/>
      <c r="F5" s="3"/>
      <c r="G5" s="3"/>
      <c r="H5" s="3"/>
    </row>
    <row r="6" spans="1:11" x14ac:dyDescent="0.25">
      <c r="A6" s="2"/>
      <c r="B6" s="2"/>
      <c r="C6" s="2"/>
      <c r="D6" s="3"/>
      <c r="E6" s="3"/>
      <c r="F6" s="3"/>
      <c r="G6" s="3"/>
      <c r="H6" s="3"/>
    </row>
    <row r="7" spans="1:11" x14ac:dyDescent="0.25">
      <c r="A7" s="4" t="s">
        <v>292</v>
      </c>
      <c r="B7" s="4" t="s">
        <v>258</v>
      </c>
      <c r="C7" s="5"/>
      <c r="D7" s="4" t="s">
        <v>259</v>
      </c>
    </row>
    <row r="8" spans="1:11" x14ac:dyDescent="0.25">
      <c r="A8" s="2" t="s">
        <v>260</v>
      </c>
      <c r="B8" s="80"/>
      <c r="C8" s="80"/>
      <c r="D8" s="81">
        <f>B9+B23+B27</f>
        <v>3469616.7199999997</v>
      </c>
      <c r="E8" s="80"/>
    </row>
    <row r="9" spans="1:11" x14ac:dyDescent="0.25">
      <c r="A9" s="2" t="s">
        <v>261</v>
      </c>
      <c r="B9" s="81">
        <f>B10+B11+B12+B21</f>
        <v>2255518.46</v>
      </c>
      <c r="C9" s="80"/>
      <c r="D9" s="80"/>
      <c r="E9" s="80"/>
    </row>
    <row r="10" spans="1:11" x14ac:dyDescent="0.25">
      <c r="A10" s="3" t="s">
        <v>348</v>
      </c>
      <c r="B10" s="80">
        <v>1206.8800000000001</v>
      </c>
      <c r="C10" s="80"/>
      <c r="D10" s="80"/>
      <c r="E10" s="80"/>
    </row>
    <row r="11" spans="1:11" x14ac:dyDescent="0.25">
      <c r="A11" s="3" t="s">
        <v>262</v>
      </c>
      <c r="B11" s="80">
        <v>1442207.11</v>
      </c>
      <c r="C11" s="80"/>
      <c r="D11" s="80"/>
      <c r="E11" s="80"/>
    </row>
    <row r="12" spans="1:11" x14ac:dyDescent="0.25">
      <c r="A12" s="2" t="s">
        <v>263</v>
      </c>
      <c r="B12" s="81">
        <f>SUM(B13:B20)</f>
        <v>792063.17</v>
      </c>
      <c r="C12" s="80"/>
      <c r="D12" s="80"/>
      <c r="E12" s="80"/>
    </row>
    <row r="13" spans="1:11" x14ac:dyDescent="0.25">
      <c r="A13" s="3" t="s">
        <v>325</v>
      </c>
      <c r="B13" s="80">
        <v>322506.17</v>
      </c>
      <c r="C13" s="80"/>
      <c r="D13" s="80"/>
      <c r="E13" s="80"/>
    </row>
    <row r="14" spans="1:11" x14ac:dyDescent="0.25">
      <c r="A14" s="3" t="s">
        <v>326</v>
      </c>
      <c r="B14" s="80">
        <v>7387.2</v>
      </c>
      <c r="C14" s="80"/>
      <c r="D14" s="80"/>
      <c r="E14" s="80"/>
    </row>
    <row r="15" spans="1:11" x14ac:dyDescent="0.25">
      <c r="A15" s="3" t="s">
        <v>327</v>
      </c>
      <c r="B15" s="80">
        <v>507.26</v>
      </c>
      <c r="C15" s="80"/>
      <c r="D15" s="80"/>
      <c r="E15" s="80"/>
    </row>
    <row r="16" spans="1:11" x14ac:dyDescent="0.25">
      <c r="A16" s="3" t="s">
        <v>328</v>
      </c>
      <c r="B16" s="80">
        <v>34501.760000000002</v>
      </c>
      <c r="C16" s="80"/>
      <c r="D16" s="80"/>
      <c r="E16" s="80"/>
    </row>
    <row r="17" spans="1:5" x14ac:dyDescent="0.25">
      <c r="A17" s="3" t="s">
        <v>330</v>
      </c>
      <c r="B17" s="80">
        <v>2182.0700000000002</v>
      </c>
      <c r="C17" s="80"/>
      <c r="D17" s="80"/>
      <c r="E17" s="80"/>
    </row>
    <row r="18" spans="1:5" x14ac:dyDescent="0.25">
      <c r="A18" s="3" t="s">
        <v>329</v>
      </c>
      <c r="B18" s="80">
        <v>364297.64</v>
      </c>
      <c r="C18" s="80"/>
      <c r="D18" s="80"/>
      <c r="E18" s="80"/>
    </row>
    <row r="19" spans="1:5" x14ac:dyDescent="0.25">
      <c r="A19" s="3" t="s">
        <v>377</v>
      </c>
      <c r="B19" s="80">
        <v>4041.47</v>
      </c>
      <c r="C19" s="80"/>
      <c r="D19" s="80"/>
      <c r="E19" s="80"/>
    </row>
    <row r="20" spans="1:5" x14ac:dyDescent="0.25">
      <c r="A20" s="3" t="s">
        <v>378</v>
      </c>
      <c r="B20" s="80">
        <v>56639.6</v>
      </c>
      <c r="C20" s="80"/>
      <c r="D20" s="80"/>
      <c r="E20" s="80"/>
    </row>
    <row r="21" spans="1:5" x14ac:dyDescent="0.25">
      <c r="A21" s="2" t="s">
        <v>379</v>
      </c>
      <c r="B21" s="81">
        <f>B22</f>
        <v>20041.3</v>
      </c>
      <c r="C21" s="80"/>
      <c r="D21" s="80"/>
      <c r="E21" s="80"/>
    </row>
    <row r="22" spans="1:5" x14ac:dyDescent="0.25">
      <c r="A22" s="3" t="s">
        <v>379</v>
      </c>
      <c r="B22" s="80">
        <v>20041.3</v>
      </c>
      <c r="C22" s="80"/>
      <c r="D22" s="80"/>
      <c r="E22" s="80"/>
    </row>
    <row r="23" spans="1:5" x14ac:dyDescent="0.25">
      <c r="A23" s="2" t="s">
        <v>264</v>
      </c>
      <c r="B23" s="81">
        <f>SUM(B24:B26)</f>
        <v>1066771.19</v>
      </c>
      <c r="C23" s="80"/>
      <c r="D23" s="80"/>
      <c r="E23" s="80"/>
    </row>
    <row r="24" spans="1:5" x14ac:dyDescent="0.25">
      <c r="A24" s="3" t="s">
        <v>199</v>
      </c>
      <c r="B24" s="80">
        <v>92533.1</v>
      </c>
      <c r="C24" s="80"/>
      <c r="D24" s="80"/>
      <c r="E24" s="80"/>
    </row>
    <row r="25" spans="1:5" x14ac:dyDescent="0.25">
      <c r="A25" s="3" t="s">
        <v>200</v>
      </c>
      <c r="B25" s="80">
        <v>973827.2</v>
      </c>
      <c r="C25" s="80"/>
      <c r="D25" s="80"/>
      <c r="E25" s="80"/>
    </row>
    <row r="26" spans="1:5" x14ac:dyDescent="0.25">
      <c r="A26" s="3" t="s">
        <v>380</v>
      </c>
      <c r="B26" s="80">
        <v>410.89</v>
      </c>
      <c r="C26" s="80"/>
      <c r="D26" s="80"/>
      <c r="E26" s="80"/>
    </row>
    <row r="27" spans="1:5" x14ac:dyDescent="0.25">
      <c r="A27" s="2" t="s">
        <v>349</v>
      </c>
      <c r="B27" s="81">
        <f>SUM(B28:B29)</f>
        <v>147327.07</v>
      </c>
      <c r="C27" s="80"/>
      <c r="D27" s="80"/>
      <c r="E27" s="80"/>
    </row>
    <row r="28" spans="1:5" x14ac:dyDescent="0.25">
      <c r="A28" s="3" t="s">
        <v>192</v>
      </c>
      <c r="B28" s="80">
        <v>147327.07</v>
      </c>
      <c r="C28" s="80"/>
      <c r="D28" s="80"/>
      <c r="E28" s="80"/>
    </row>
    <row r="29" spans="1:5" x14ac:dyDescent="0.25">
      <c r="A29" s="2" t="s">
        <v>381</v>
      </c>
      <c r="C29" s="80"/>
      <c r="D29" s="81">
        <f>B30+B32+B34+B38</f>
        <v>98092574.540000007</v>
      </c>
      <c r="E29" s="80"/>
    </row>
    <row r="30" spans="1:5" x14ac:dyDescent="0.25">
      <c r="A30" s="2" t="s">
        <v>265</v>
      </c>
      <c r="B30" s="81">
        <f>B31</f>
        <v>2991199.04</v>
      </c>
      <c r="C30" s="80"/>
      <c r="D30" s="80"/>
      <c r="E30" s="80"/>
    </row>
    <row r="31" spans="1:5" x14ac:dyDescent="0.25">
      <c r="A31" s="3" t="s">
        <v>382</v>
      </c>
      <c r="B31" s="80">
        <v>2991199.04</v>
      </c>
      <c r="C31" s="80"/>
      <c r="D31" s="80"/>
      <c r="E31" s="80"/>
    </row>
    <row r="32" spans="1:5" x14ac:dyDescent="0.25">
      <c r="A32" s="2" t="s">
        <v>293</v>
      </c>
      <c r="B32" s="81">
        <f>B33</f>
        <v>70492456.5</v>
      </c>
      <c r="C32" s="80"/>
      <c r="D32" s="80"/>
      <c r="E32" s="80"/>
    </row>
    <row r="33" spans="1:8" x14ac:dyDescent="0.25">
      <c r="A33" s="3" t="s">
        <v>266</v>
      </c>
      <c r="B33" s="80">
        <v>70492456.5</v>
      </c>
      <c r="C33" s="80"/>
      <c r="D33" s="80"/>
      <c r="E33" s="80"/>
    </row>
    <row r="34" spans="1:8" x14ac:dyDescent="0.25">
      <c r="A34" s="2" t="s">
        <v>267</v>
      </c>
      <c r="B34" s="81">
        <f>SUM(B35:B37)</f>
        <v>24457006.639999997</v>
      </c>
      <c r="C34" s="80"/>
      <c r="D34" s="80"/>
      <c r="E34" s="80"/>
    </row>
    <row r="35" spans="1:8" x14ac:dyDescent="0.25">
      <c r="A35" s="3" t="s">
        <v>268</v>
      </c>
      <c r="B35" s="80">
        <v>76806.009999999995</v>
      </c>
      <c r="C35" s="80"/>
      <c r="D35" s="80"/>
      <c r="E35" s="80"/>
    </row>
    <row r="36" spans="1:8" x14ac:dyDescent="0.25">
      <c r="A36" s="3" t="s">
        <v>269</v>
      </c>
      <c r="B36" s="80">
        <v>816421.23</v>
      </c>
      <c r="C36" s="80"/>
      <c r="D36" s="80"/>
      <c r="E36" s="80"/>
    </row>
    <row r="37" spans="1:8" x14ac:dyDescent="0.25">
      <c r="A37" s="3" t="s">
        <v>270</v>
      </c>
      <c r="B37" s="80">
        <v>23563779.399999999</v>
      </c>
      <c r="C37" s="80"/>
      <c r="D37" s="80"/>
      <c r="E37" s="80"/>
    </row>
    <row r="38" spans="1:8" x14ac:dyDescent="0.25">
      <c r="A38" s="2" t="s">
        <v>290</v>
      </c>
      <c r="B38" s="81">
        <f>SUM(B39:B41)</f>
        <v>151912.35999999999</v>
      </c>
      <c r="C38" s="80"/>
      <c r="D38" s="80"/>
      <c r="E38" s="80"/>
    </row>
    <row r="39" spans="1:8" x14ac:dyDescent="0.25">
      <c r="A39" s="3" t="s">
        <v>271</v>
      </c>
      <c r="B39" s="80">
        <v>34456.300000000003</v>
      </c>
      <c r="C39" s="80"/>
      <c r="D39" s="80"/>
      <c r="E39" s="80"/>
    </row>
    <row r="40" spans="1:8" x14ac:dyDescent="0.25">
      <c r="A40" s="3" t="s">
        <v>298</v>
      </c>
      <c r="B40" s="80">
        <v>425254.12</v>
      </c>
      <c r="C40" s="80"/>
      <c r="D40" s="80"/>
      <c r="E40" s="80"/>
    </row>
    <row r="41" spans="1:8" x14ac:dyDescent="0.25">
      <c r="A41" s="3" t="s">
        <v>272</v>
      </c>
      <c r="B41" s="80">
        <v>-307798.06</v>
      </c>
      <c r="C41" s="80"/>
      <c r="D41" s="80"/>
      <c r="E41" s="80"/>
    </row>
    <row r="42" spans="1:8" x14ac:dyDescent="0.25">
      <c r="A42" s="2" t="s">
        <v>273</v>
      </c>
      <c r="B42" s="80"/>
      <c r="C42" s="80"/>
      <c r="D42" s="81">
        <f>SUM(B43)</f>
        <v>32241544.34</v>
      </c>
      <c r="E42" s="80"/>
      <c r="H42" s="35"/>
    </row>
    <row r="43" spans="1:8" x14ac:dyDescent="0.25">
      <c r="A43" s="2" t="s">
        <v>274</v>
      </c>
      <c r="B43" s="81">
        <f>SUM(B44:B51)</f>
        <v>32241544.34</v>
      </c>
      <c r="C43" s="80"/>
      <c r="D43" s="80"/>
      <c r="E43" s="80"/>
    </row>
    <row r="44" spans="1:8" x14ac:dyDescent="0.25">
      <c r="A44" s="3" t="s">
        <v>275</v>
      </c>
      <c r="B44" s="80">
        <v>2934</v>
      </c>
      <c r="C44" s="80"/>
      <c r="D44" s="80"/>
      <c r="E44" s="80"/>
    </row>
    <row r="45" spans="1:8" x14ac:dyDescent="0.25">
      <c r="A45" s="3" t="s">
        <v>276</v>
      </c>
      <c r="B45" s="80">
        <v>13533.15</v>
      </c>
      <c r="C45" s="80"/>
      <c r="D45" s="80"/>
      <c r="E45" s="80"/>
    </row>
    <row r="46" spans="1:8" x14ac:dyDescent="0.25">
      <c r="A46" s="3" t="s">
        <v>51</v>
      </c>
      <c r="B46" s="80">
        <v>10950.54</v>
      </c>
      <c r="C46" s="80"/>
      <c r="D46" s="80"/>
      <c r="E46" s="80"/>
    </row>
    <row r="47" spans="1:8" x14ac:dyDescent="0.25">
      <c r="A47" s="3" t="s">
        <v>383</v>
      </c>
      <c r="B47" s="80">
        <v>63837.85</v>
      </c>
      <c r="C47" s="80"/>
      <c r="D47" s="80"/>
      <c r="E47" s="80"/>
    </row>
    <row r="48" spans="1:8" x14ac:dyDescent="0.25">
      <c r="A48" s="3" t="s">
        <v>215</v>
      </c>
      <c r="B48" s="80">
        <v>724.41</v>
      </c>
      <c r="C48" s="80"/>
      <c r="D48" s="82"/>
      <c r="E48" s="80"/>
    </row>
    <row r="49" spans="1:5" x14ac:dyDescent="0.25">
      <c r="A49" s="3" t="s">
        <v>277</v>
      </c>
      <c r="B49" s="80">
        <v>53957.96</v>
      </c>
      <c r="C49" s="80"/>
      <c r="D49" s="80"/>
      <c r="E49" s="80"/>
    </row>
    <row r="50" spans="1:5" x14ac:dyDescent="0.25">
      <c r="A50" s="3" t="s">
        <v>70</v>
      </c>
      <c r="B50" s="80">
        <v>50531.44</v>
      </c>
      <c r="C50" s="80"/>
      <c r="D50" s="80"/>
      <c r="E50" s="80"/>
    </row>
    <row r="51" spans="1:5" x14ac:dyDescent="0.25">
      <c r="A51" s="3" t="s">
        <v>278</v>
      </c>
      <c r="B51" s="80">
        <v>32045074.989999998</v>
      </c>
      <c r="C51" s="80"/>
      <c r="D51" s="80"/>
      <c r="E51" s="80"/>
    </row>
    <row r="52" spans="1:5" x14ac:dyDescent="0.25">
      <c r="A52" s="2" t="s">
        <v>279</v>
      </c>
      <c r="B52" s="80"/>
      <c r="C52" s="80"/>
      <c r="D52" s="81">
        <f>SUM(B53)</f>
        <v>1184129.0500000003</v>
      </c>
      <c r="E52" s="80"/>
    </row>
    <row r="53" spans="1:5" x14ac:dyDescent="0.25">
      <c r="A53" s="2" t="s">
        <v>280</v>
      </c>
      <c r="B53" s="81">
        <f>SUM(B54:B62)</f>
        <v>1184129.0500000003</v>
      </c>
      <c r="C53" s="80"/>
      <c r="D53" s="80"/>
      <c r="E53" s="80"/>
    </row>
    <row r="54" spans="1:5" x14ac:dyDescent="0.25">
      <c r="A54" s="3" t="s">
        <v>281</v>
      </c>
      <c r="B54" s="80">
        <v>758726.5</v>
      </c>
      <c r="C54" s="80"/>
      <c r="D54" s="80"/>
      <c r="E54" s="80"/>
    </row>
    <row r="55" spans="1:5" x14ac:dyDescent="0.25">
      <c r="A55" s="3" t="s">
        <v>306</v>
      </c>
      <c r="B55" s="80">
        <v>14768.34</v>
      </c>
      <c r="C55" s="80"/>
      <c r="D55" s="80"/>
      <c r="E55" s="80"/>
    </row>
    <row r="56" spans="1:5" x14ac:dyDescent="0.25">
      <c r="A56" s="3" t="s">
        <v>384</v>
      </c>
      <c r="B56" s="80">
        <v>82442.09</v>
      </c>
      <c r="C56" s="80"/>
      <c r="D56" s="80"/>
      <c r="E56" s="80"/>
    </row>
    <row r="57" spans="1:5" x14ac:dyDescent="0.25">
      <c r="A57" s="3" t="s">
        <v>385</v>
      </c>
      <c r="B57" s="80">
        <v>306265.53999999998</v>
      </c>
      <c r="C57" s="80"/>
      <c r="D57" s="80"/>
      <c r="E57" s="80"/>
    </row>
    <row r="58" spans="1:5" x14ac:dyDescent="0.25">
      <c r="A58" s="3" t="s">
        <v>373</v>
      </c>
      <c r="B58" s="80">
        <v>13988.81</v>
      </c>
      <c r="C58" s="80"/>
      <c r="D58" s="80"/>
      <c r="E58" s="80"/>
    </row>
    <row r="59" spans="1:5" x14ac:dyDescent="0.25">
      <c r="A59" s="3" t="s">
        <v>386</v>
      </c>
      <c r="B59" s="80">
        <v>2005946.41</v>
      </c>
      <c r="C59" s="80"/>
      <c r="D59" s="80"/>
      <c r="E59" s="80"/>
    </row>
    <row r="60" spans="1:5" x14ac:dyDescent="0.25">
      <c r="A60" s="3" t="s">
        <v>221</v>
      </c>
      <c r="B60" s="80">
        <v>1044147.59</v>
      </c>
      <c r="C60" s="80"/>
      <c r="D60" s="80"/>
      <c r="E60" s="80"/>
    </row>
    <row r="61" spans="1:5" x14ac:dyDescent="0.25">
      <c r="A61" s="3" t="s">
        <v>223</v>
      </c>
      <c r="B61" s="80">
        <v>500</v>
      </c>
      <c r="C61" s="80"/>
      <c r="D61" s="80"/>
      <c r="E61" s="80"/>
    </row>
    <row r="62" spans="1:5" x14ac:dyDescent="0.25">
      <c r="A62" s="3" t="s">
        <v>387</v>
      </c>
      <c r="B62" s="80">
        <v>-3042656.23</v>
      </c>
      <c r="C62" s="80"/>
      <c r="D62" s="80"/>
      <c r="E62" s="80"/>
    </row>
    <row r="63" spans="1:5" x14ac:dyDescent="0.25">
      <c r="A63" s="2" t="s">
        <v>282</v>
      </c>
      <c r="B63" s="80"/>
      <c r="C63" s="80"/>
      <c r="D63" s="83">
        <f>D8+D29+D42+D52</f>
        <v>134987864.65000001</v>
      </c>
      <c r="E63" s="80"/>
    </row>
    <row r="64" spans="1:5" x14ac:dyDescent="0.25">
      <c r="A64" s="2"/>
      <c r="B64" s="80"/>
      <c r="C64" s="80"/>
      <c r="D64" s="83"/>
      <c r="E64" s="80"/>
    </row>
    <row r="65" spans="1:5" x14ac:dyDescent="0.25">
      <c r="A65" s="90" t="s">
        <v>350</v>
      </c>
      <c r="B65" s="90"/>
      <c r="C65" s="90"/>
      <c r="D65" s="90"/>
      <c r="E65" s="80"/>
    </row>
    <row r="66" spans="1:5" x14ac:dyDescent="0.25">
      <c r="A66" s="90" t="s">
        <v>376</v>
      </c>
      <c r="B66" s="90"/>
      <c r="C66" s="90"/>
      <c r="D66" s="90"/>
      <c r="E66" s="80"/>
    </row>
    <row r="67" spans="1:5" x14ac:dyDescent="0.25">
      <c r="A67" s="90" t="s">
        <v>417</v>
      </c>
      <c r="B67" s="90"/>
      <c r="C67" s="90"/>
      <c r="D67" s="90"/>
      <c r="E67" s="80"/>
    </row>
    <row r="68" spans="1:5" x14ac:dyDescent="0.25">
      <c r="A68" s="90" t="s">
        <v>351</v>
      </c>
      <c r="B68" s="90"/>
      <c r="C68" s="90"/>
      <c r="D68" s="90"/>
      <c r="E68" s="80"/>
    </row>
    <row r="69" spans="1:5" x14ac:dyDescent="0.25">
      <c r="A69" s="2" t="s">
        <v>151</v>
      </c>
      <c r="B69" s="2"/>
      <c r="C69" s="2"/>
      <c r="D69" s="3"/>
      <c r="E69" s="80"/>
    </row>
    <row r="70" spans="1:5" s="48" customFormat="1" ht="15" customHeight="1" x14ac:dyDescent="0.2"/>
    <row r="71" spans="1:5" x14ac:dyDescent="0.25">
      <c r="A71" s="4" t="s">
        <v>308</v>
      </c>
      <c r="B71" s="84" t="s">
        <v>258</v>
      </c>
      <c r="C71" s="83"/>
      <c r="D71" s="84" t="s">
        <v>259</v>
      </c>
    </row>
    <row r="72" spans="1:5" x14ac:dyDescent="0.25">
      <c r="A72" s="2" t="s">
        <v>283</v>
      </c>
      <c r="B72" s="80"/>
      <c r="C72" s="80"/>
      <c r="D72" s="81">
        <f>B73+B76</f>
        <v>1346161.0699999998</v>
      </c>
    </row>
    <row r="73" spans="1:5" x14ac:dyDescent="0.25">
      <c r="A73" s="2" t="s">
        <v>388</v>
      </c>
      <c r="B73" s="81">
        <f>SUM(B74:B75)</f>
        <v>972428.54999999993</v>
      </c>
      <c r="C73" s="80"/>
      <c r="D73" s="80"/>
    </row>
    <row r="74" spans="1:5" x14ac:dyDescent="0.25">
      <c r="A74" s="3" t="s">
        <v>355</v>
      </c>
      <c r="B74" s="80">
        <v>972346.46</v>
      </c>
      <c r="C74" s="80"/>
      <c r="D74" s="80"/>
    </row>
    <row r="75" spans="1:5" x14ac:dyDescent="0.25">
      <c r="A75" s="3" t="s">
        <v>201</v>
      </c>
      <c r="B75" s="80">
        <v>82.09</v>
      </c>
      <c r="C75" s="80"/>
      <c r="D75" s="80"/>
    </row>
    <row r="76" spans="1:5" x14ac:dyDescent="0.25">
      <c r="A76" s="2" t="s">
        <v>318</v>
      </c>
      <c r="B76" s="81">
        <f>SUM(B77:B81)</f>
        <v>373732.52</v>
      </c>
      <c r="C76" s="80"/>
      <c r="D76" s="80"/>
    </row>
    <row r="77" spans="1:5" x14ac:dyDescent="0.25">
      <c r="A77" s="3" t="s">
        <v>194</v>
      </c>
      <c r="B77" s="80">
        <v>168561.7</v>
      </c>
      <c r="C77" s="80"/>
      <c r="D77" s="80"/>
    </row>
    <row r="78" spans="1:5" x14ac:dyDescent="0.25">
      <c r="A78" s="3" t="s">
        <v>319</v>
      </c>
      <c r="B78" s="80">
        <v>197868.63</v>
      </c>
      <c r="C78" s="80"/>
      <c r="D78" s="80"/>
    </row>
    <row r="79" spans="1:5" x14ac:dyDescent="0.25">
      <c r="A79" s="3" t="s">
        <v>195</v>
      </c>
      <c r="B79" s="80">
        <v>101.49</v>
      </c>
      <c r="C79" s="80"/>
      <c r="D79" s="80"/>
    </row>
    <row r="80" spans="1:5" x14ac:dyDescent="0.25">
      <c r="A80" s="3" t="s">
        <v>320</v>
      </c>
      <c r="B80" s="80">
        <v>3476</v>
      </c>
      <c r="C80" s="80"/>
      <c r="D80" s="80"/>
    </row>
    <row r="81" spans="1:4" x14ac:dyDescent="0.25">
      <c r="A81" s="3" t="s">
        <v>321</v>
      </c>
      <c r="B81" s="80">
        <v>3724.7</v>
      </c>
      <c r="C81" s="80"/>
      <c r="D81" s="80"/>
    </row>
    <row r="82" spans="1:4" x14ac:dyDescent="0.25">
      <c r="A82" s="2" t="s">
        <v>294</v>
      </c>
      <c r="B82" s="80"/>
      <c r="C82" s="80"/>
      <c r="D82" s="81">
        <f>B83+B86</f>
        <v>246283751.66</v>
      </c>
    </row>
    <row r="83" spans="1:4" x14ac:dyDescent="0.25">
      <c r="A83" s="2" t="s">
        <v>284</v>
      </c>
      <c r="B83" s="81">
        <f>SUM(B84:B85)</f>
        <v>168862209.74000001</v>
      </c>
      <c r="C83" s="80"/>
      <c r="D83" s="80"/>
    </row>
    <row r="84" spans="1:4" x14ac:dyDescent="0.25">
      <c r="A84" s="3" t="s">
        <v>389</v>
      </c>
      <c r="B84" s="80">
        <v>54673931.659999996</v>
      </c>
      <c r="C84" s="80"/>
      <c r="D84" s="80"/>
    </row>
    <row r="85" spans="1:4" x14ac:dyDescent="0.25">
      <c r="A85" s="3" t="s">
        <v>390</v>
      </c>
      <c r="B85" s="80">
        <v>114188278.08</v>
      </c>
      <c r="C85" s="80"/>
      <c r="D85" s="80"/>
    </row>
    <row r="86" spans="1:4" x14ac:dyDescent="0.25">
      <c r="A86" s="2" t="s">
        <v>323</v>
      </c>
      <c r="B86" s="81">
        <f>SUM(B87:B88)</f>
        <v>77421541.919999987</v>
      </c>
      <c r="C86" s="80"/>
      <c r="D86" s="80"/>
    </row>
    <row r="87" spans="1:4" x14ac:dyDescent="0.25">
      <c r="A87" s="3" t="s">
        <v>324</v>
      </c>
      <c r="B87" s="80">
        <v>3462144.35</v>
      </c>
      <c r="C87" s="80"/>
      <c r="D87" s="80"/>
    </row>
    <row r="88" spans="1:4" x14ac:dyDescent="0.25">
      <c r="A88" s="3" t="s">
        <v>391</v>
      </c>
      <c r="B88" s="80">
        <v>73959397.569999993</v>
      </c>
      <c r="C88" s="80"/>
      <c r="D88" s="80"/>
    </row>
    <row r="89" spans="1:4" x14ac:dyDescent="0.25">
      <c r="A89" s="2" t="s">
        <v>285</v>
      </c>
      <c r="B89" s="80"/>
      <c r="C89" s="80"/>
      <c r="D89" s="81">
        <f>B90+B94</f>
        <v>-80141198.260000005</v>
      </c>
    </row>
    <row r="90" spans="1:4" x14ac:dyDescent="0.25">
      <c r="A90" s="2" t="s">
        <v>286</v>
      </c>
      <c r="B90" s="81">
        <f>SUM(B91:B93)</f>
        <v>-79731368.680000007</v>
      </c>
      <c r="C90" s="80"/>
    </row>
    <row r="91" spans="1:4" x14ac:dyDescent="0.25">
      <c r="A91" s="3" t="s">
        <v>287</v>
      </c>
      <c r="B91" s="80">
        <v>21052789.75</v>
      </c>
      <c r="C91" s="80"/>
      <c r="D91" s="80"/>
    </row>
    <row r="92" spans="1:4" x14ac:dyDescent="0.25">
      <c r="A92" s="3" t="s">
        <v>288</v>
      </c>
      <c r="B92" s="80">
        <v>539415.49</v>
      </c>
      <c r="C92" s="80"/>
      <c r="D92" s="80"/>
    </row>
    <row r="93" spans="1:4" x14ac:dyDescent="0.25">
      <c r="A93" s="3" t="s">
        <v>309</v>
      </c>
      <c r="B93" s="80">
        <v>-101323573.92</v>
      </c>
      <c r="C93" s="80"/>
      <c r="D93" s="80"/>
    </row>
    <row r="94" spans="1:4" x14ac:dyDescent="0.25">
      <c r="A94" s="2" t="s">
        <v>295</v>
      </c>
      <c r="B94" s="81">
        <f>B95+B96</f>
        <v>-409829.58</v>
      </c>
      <c r="C94" s="80"/>
      <c r="D94" s="80"/>
    </row>
    <row r="95" spans="1:4" x14ac:dyDescent="0.25">
      <c r="A95" s="3" t="s">
        <v>310</v>
      </c>
      <c r="B95" s="80">
        <v>-409049.26</v>
      </c>
      <c r="C95" s="80"/>
      <c r="D95" s="80"/>
    </row>
    <row r="96" spans="1:4" x14ac:dyDescent="0.25">
      <c r="A96" s="3" t="s">
        <v>296</v>
      </c>
      <c r="B96" s="80">
        <v>-780.32</v>
      </c>
      <c r="C96" s="80"/>
      <c r="D96" s="80"/>
    </row>
    <row r="97" spans="1:7" x14ac:dyDescent="0.25">
      <c r="A97" s="2" t="s">
        <v>289</v>
      </c>
      <c r="B97" s="81">
        <f>D63-D72-D82-D89</f>
        <v>-32500849.819999978</v>
      </c>
      <c r="C97" s="80"/>
      <c r="D97" s="81">
        <f>B97</f>
        <v>-32500849.819999978</v>
      </c>
    </row>
    <row r="98" spans="1:7" x14ac:dyDescent="0.25">
      <c r="A98" s="2" t="s">
        <v>291</v>
      </c>
      <c r="B98" s="80"/>
      <c r="C98" s="80"/>
      <c r="D98" s="81">
        <f>D72+D82+D89+D97</f>
        <v>134987864.64999998</v>
      </c>
      <c r="G98" s="35"/>
    </row>
    <row r="99" spans="1:7" x14ac:dyDescent="0.25">
      <c r="A99" s="3"/>
      <c r="B99" s="80"/>
      <c r="C99" s="80"/>
      <c r="D99" s="80"/>
    </row>
    <row r="100" spans="1:7" x14ac:dyDescent="0.25">
      <c r="A100" s="3"/>
      <c r="B100" s="80"/>
      <c r="C100" s="80"/>
      <c r="D100" s="80"/>
    </row>
  </sheetData>
  <mergeCells count="8">
    <mergeCell ref="A65:D65"/>
    <mergeCell ref="A66:D66"/>
    <mergeCell ref="A67:D67"/>
    <mergeCell ref="A68:D68"/>
    <mergeCell ref="A1:D1"/>
    <mergeCell ref="A2:D2"/>
    <mergeCell ref="A3:D3"/>
    <mergeCell ref="A4:D4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1"/>
  <sheetViews>
    <sheetView workbookViewId="0">
      <selection activeCell="A4" sqref="A4:J4"/>
    </sheetView>
  </sheetViews>
  <sheetFormatPr baseColWidth="10" defaultRowHeight="15" x14ac:dyDescent="0.25"/>
  <cols>
    <col min="1" max="1" width="47.28515625" style="1" customWidth="1"/>
    <col min="2" max="2" width="1.7109375" style="1" customWidth="1"/>
    <col min="3" max="3" width="15.28515625" style="1" bestFit="1" customWidth="1"/>
    <col min="4" max="4" width="1.85546875" style="1" customWidth="1"/>
    <col min="5" max="5" width="9.140625" style="1" customWidth="1"/>
    <col min="6" max="6" width="3.5703125" style="1" customWidth="1"/>
    <col min="7" max="7" width="41.28515625" style="1" customWidth="1"/>
    <col min="8" max="8" width="1.85546875" style="1" customWidth="1"/>
    <col min="9" max="9" width="14.7109375" style="1" bestFit="1" customWidth="1"/>
    <col min="10" max="10" width="1.85546875" style="1" customWidth="1"/>
    <col min="11" max="11" width="11.5703125" style="1" bestFit="1" customWidth="1"/>
    <col min="12" max="16384" width="11.42578125" style="1"/>
  </cols>
  <sheetData>
    <row r="1" spans="1:12" x14ac:dyDescent="0.25">
      <c r="A1" s="90" t="s">
        <v>350</v>
      </c>
      <c r="B1" s="90"/>
      <c r="C1" s="90"/>
      <c r="D1" s="90"/>
      <c r="E1" s="90"/>
      <c r="F1" s="90"/>
      <c r="G1" s="90"/>
      <c r="H1" s="90"/>
      <c r="I1" s="90"/>
      <c r="J1" s="90"/>
    </row>
    <row r="2" spans="1:12" x14ac:dyDescent="0.25">
      <c r="A2" s="90" t="s">
        <v>394</v>
      </c>
      <c r="B2" s="90"/>
      <c r="C2" s="90"/>
      <c r="D2" s="90"/>
      <c r="E2" s="90"/>
      <c r="F2" s="90"/>
      <c r="G2" s="90"/>
      <c r="H2" s="90"/>
      <c r="I2" s="90"/>
      <c r="J2" s="90"/>
    </row>
    <row r="3" spans="1:12" x14ac:dyDescent="0.25">
      <c r="A3" s="90" t="s">
        <v>419</v>
      </c>
      <c r="B3" s="90"/>
      <c r="C3" s="90"/>
      <c r="D3" s="90"/>
      <c r="E3" s="90"/>
      <c r="F3" s="90"/>
      <c r="G3" s="90"/>
      <c r="H3" s="90"/>
      <c r="I3" s="90"/>
      <c r="J3" s="90"/>
    </row>
    <row r="4" spans="1:12" x14ac:dyDescent="0.25">
      <c r="A4" s="90" t="s">
        <v>351</v>
      </c>
      <c r="B4" s="90"/>
      <c r="C4" s="90"/>
      <c r="D4" s="90"/>
      <c r="E4" s="90"/>
      <c r="F4" s="90"/>
      <c r="G4" s="90"/>
      <c r="H4" s="90"/>
      <c r="I4" s="90"/>
      <c r="J4" s="90"/>
    </row>
    <row r="5" spans="1:12" x14ac:dyDescent="0.25">
      <c r="A5" s="2" t="s">
        <v>151</v>
      </c>
      <c r="B5" s="2"/>
      <c r="C5" s="3"/>
      <c r="D5" s="3"/>
      <c r="E5" s="3"/>
      <c r="F5" s="3"/>
      <c r="G5" s="3"/>
    </row>
    <row r="7" spans="1:12" x14ac:dyDescent="0.25">
      <c r="A7" s="4" t="s">
        <v>204</v>
      </c>
      <c r="B7" s="2"/>
      <c r="C7" s="4" t="s">
        <v>178</v>
      </c>
      <c r="D7" s="2"/>
      <c r="E7" s="4" t="s">
        <v>179</v>
      </c>
      <c r="F7" s="2"/>
      <c r="G7" s="4" t="s">
        <v>256</v>
      </c>
      <c r="H7" s="2"/>
      <c r="I7" s="4" t="s">
        <v>178</v>
      </c>
      <c r="J7" s="2"/>
      <c r="K7" s="4" t="s">
        <v>179</v>
      </c>
      <c r="L7" s="3"/>
    </row>
    <row r="8" spans="1:12" x14ac:dyDescent="0.25">
      <c r="A8" s="2" t="s">
        <v>205</v>
      </c>
      <c r="B8" s="3"/>
      <c r="C8" s="81">
        <f>SUM(C9:C15)</f>
        <v>50145089.729999997</v>
      </c>
      <c r="D8" s="3"/>
      <c r="E8" s="85">
        <v>0</v>
      </c>
      <c r="F8" s="3"/>
      <c r="G8" s="2" t="s">
        <v>224</v>
      </c>
      <c r="H8" s="3"/>
      <c r="I8" s="81">
        <f>SUM(I9:I11)</f>
        <v>42526312.409999996</v>
      </c>
      <c r="J8" s="3"/>
      <c r="K8" s="86">
        <v>0</v>
      </c>
      <c r="L8" s="3"/>
    </row>
    <row r="9" spans="1:12" x14ac:dyDescent="0.25">
      <c r="A9" s="3" t="s">
        <v>206</v>
      </c>
      <c r="B9" s="3"/>
      <c r="C9" s="80">
        <v>1349987.53</v>
      </c>
      <c r="D9" s="3"/>
      <c r="E9" s="85">
        <v>0</v>
      </c>
      <c r="F9" s="3"/>
      <c r="G9" s="3" t="s">
        <v>225</v>
      </c>
      <c r="H9" s="3"/>
      <c r="I9" s="80">
        <v>13966072.58</v>
      </c>
      <c r="J9" s="3"/>
      <c r="K9" s="85">
        <v>0</v>
      </c>
      <c r="L9" s="3"/>
    </row>
    <row r="10" spans="1:12" x14ac:dyDescent="0.25">
      <c r="A10" s="3" t="s">
        <v>207</v>
      </c>
      <c r="B10" s="3"/>
      <c r="C10" s="80">
        <v>38231439.530000001</v>
      </c>
      <c r="D10" s="3"/>
      <c r="E10" s="85">
        <v>0</v>
      </c>
      <c r="F10" s="3"/>
      <c r="G10" s="3" t="s">
        <v>226</v>
      </c>
      <c r="H10" s="3"/>
      <c r="I10" s="80">
        <v>28534066.93</v>
      </c>
      <c r="J10" s="3"/>
      <c r="K10" s="85">
        <v>0</v>
      </c>
      <c r="L10" s="3"/>
    </row>
    <row r="11" spans="1:12" x14ac:dyDescent="0.25">
      <c r="A11" s="3" t="s">
        <v>208</v>
      </c>
      <c r="B11" s="3"/>
      <c r="C11" s="80">
        <v>2649776.08</v>
      </c>
      <c r="D11" s="3"/>
      <c r="E11" s="85">
        <v>0</v>
      </c>
      <c r="F11" s="3"/>
      <c r="G11" s="3" t="s">
        <v>305</v>
      </c>
      <c r="H11" s="3"/>
      <c r="I11" s="80">
        <v>26172.9</v>
      </c>
      <c r="J11" s="3"/>
      <c r="K11" s="85">
        <v>0</v>
      </c>
      <c r="L11" s="3"/>
    </row>
    <row r="12" spans="1:12" x14ac:dyDescent="0.25">
      <c r="A12" s="3" t="s">
        <v>209</v>
      </c>
      <c r="B12" s="3"/>
      <c r="C12" s="80">
        <v>2673169.4900000002</v>
      </c>
      <c r="D12" s="3"/>
      <c r="E12" s="85">
        <v>0</v>
      </c>
      <c r="F12" s="3"/>
      <c r="G12" s="2" t="s">
        <v>227</v>
      </c>
      <c r="H12" s="3"/>
      <c r="I12" s="81">
        <f>SUM(I13:I15)</f>
        <v>40460147.609999999</v>
      </c>
      <c r="J12" s="3"/>
      <c r="K12" s="86">
        <v>0</v>
      </c>
      <c r="L12" s="3"/>
    </row>
    <row r="13" spans="1:12" x14ac:dyDescent="0.25">
      <c r="A13" s="3" t="s">
        <v>210</v>
      </c>
      <c r="B13" s="3"/>
      <c r="C13" s="80">
        <v>2063608.41</v>
      </c>
      <c r="D13" s="3"/>
      <c r="E13" s="85">
        <v>0</v>
      </c>
      <c r="F13" s="3"/>
      <c r="G13" s="3" t="s">
        <v>312</v>
      </c>
      <c r="H13" s="3"/>
      <c r="I13" s="80">
        <v>0</v>
      </c>
      <c r="J13" s="3"/>
      <c r="K13" s="86"/>
      <c r="L13" s="3"/>
    </row>
    <row r="14" spans="1:12" x14ac:dyDescent="0.25">
      <c r="A14" s="3" t="s">
        <v>35</v>
      </c>
      <c r="B14" s="3"/>
      <c r="C14" s="80">
        <v>2396523.2200000002</v>
      </c>
      <c r="D14" s="3"/>
      <c r="E14" s="85">
        <v>0</v>
      </c>
      <c r="F14" s="3"/>
      <c r="G14" s="3" t="s">
        <v>228</v>
      </c>
      <c r="H14" s="3"/>
      <c r="I14" s="80">
        <v>36454308.009999998</v>
      </c>
      <c r="J14" s="3"/>
      <c r="K14" s="85">
        <v>0</v>
      </c>
      <c r="L14" s="3"/>
    </row>
    <row r="15" spans="1:12" x14ac:dyDescent="0.25">
      <c r="A15" s="3" t="s">
        <v>211</v>
      </c>
      <c r="B15" s="3"/>
      <c r="C15" s="80">
        <v>780585.47</v>
      </c>
      <c r="D15" s="3"/>
      <c r="E15" s="85">
        <v>0</v>
      </c>
      <c r="F15" s="3"/>
      <c r="G15" s="3" t="s">
        <v>229</v>
      </c>
      <c r="H15" s="3"/>
      <c r="I15" s="80">
        <v>4005839.6</v>
      </c>
      <c r="J15" s="3"/>
      <c r="K15" s="85">
        <v>0</v>
      </c>
      <c r="L15" s="3"/>
    </row>
    <row r="16" spans="1:12" x14ac:dyDescent="0.25">
      <c r="A16" s="2" t="s">
        <v>212</v>
      </c>
      <c r="B16" s="2"/>
      <c r="C16" s="81">
        <f>SUM(C17:C31)</f>
        <v>11352522.09</v>
      </c>
      <c r="D16" s="2"/>
      <c r="E16" s="86">
        <v>0</v>
      </c>
      <c r="F16" s="3"/>
      <c r="G16" s="2" t="s">
        <v>230</v>
      </c>
      <c r="H16" s="3"/>
      <c r="I16" s="81">
        <f>SUM(I17:I18)</f>
        <v>131946250.38</v>
      </c>
      <c r="J16" s="3"/>
      <c r="K16" s="85">
        <v>0</v>
      </c>
      <c r="L16" s="3"/>
    </row>
    <row r="17" spans="1:12" x14ac:dyDescent="0.25">
      <c r="A17" s="3" t="s">
        <v>213</v>
      </c>
      <c r="B17" s="3"/>
      <c r="C17" s="80">
        <v>406797.35</v>
      </c>
      <c r="D17" s="3"/>
      <c r="E17" s="85">
        <v>0</v>
      </c>
      <c r="F17" s="3"/>
      <c r="G17" s="3" t="s">
        <v>313</v>
      </c>
      <c r="H17" s="3"/>
      <c r="I17" s="80">
        <v>0</v>
      </c>
      <c r="J17" s="3"/>
      <c r="K17" s="85">
        <v>0</v>
      </c>
      <c r="L17" s="3"/>
    </row>
    <row r="18" spans="1:12" x14ac:dyDescent="0.25">
      <c r="A18" s="3" t="s">
        <v>47</v>
      </c>
      <c r="B18" s="3"/>
      <c r="C18" s="80">
        <v>88941.119999999995</v>
      </c>
      <c r="D18" s="3"/>
      <c r="E18" s="85">
        <v>0</v>
      </c>
      <c r="F18" s="3"/>
      <c r="G18" s="3" t="s">
        <v>231</v>
      </c>
      <c r="H18" s="3"/>
      <c r="I18" s="80">
        <v>131946250.38</v>
      </c>
      <c r="J18" s="3"/>
      <c r="K18" s="85">
        <v>0</v>
      </c>
      <c r="L18" s="3"/>
    </row>
    <row r="19" spans="1:12" x14ac:dyDescent="0.25">
      <c r="A19" s="3" t="s">
        <v>214</v>
      </c>
      <c r="B19" s="3"/>
      <c r="C19" s="80">
        <v>168424.55</v>
      </c>
      <c r="D19" s="3"/>
      <c r="E19" s="85">
        <v>0</v>
      </c>
      <c r="F19" s="3"/>
      <c r="G19" s="2" t="s">
        <v>232</v>
      </c>
      <c r="H19" s="3"/>
      <c r="I19" s="81">
        <f>SUM(I20:I25)</f>
        <v>7355829.5099999998</v>
      </c>
      <c r="J19" s="3"/>
      <c r="K19" s="86">
        <v>0</v>
      </c>
      <c r="L19" s="3"/>
    </row>
    <row r="20" spans="1:12" x14ac:dyDescent="0.25">
      <c r="A20" s="3" t="s">
        <v>51</v>
      </c>
      <c r="B20" s="3"/>
      <c r="C20" s="80">
        <v>93054.46</v>
      </c>
      <c r="D20" s="3"/>
      <c r="E20" s="85">
        <v>0</v>
      </c>
      <c r="F20" s="3"/>
      <c r="G20" s="3" t="s">
        <v>401</v>
      </c>
      <c r="H20" s="3"/>
      <c r="I20" s="80">
        <v>223858.34</v>
      </c>
      <c r="J20" s="3"/>
      <c r="K20" s="85">
        <v>0</v>
      </c>
      <c r="L20" s="3"/>
    </row>
    <row r="21" spans="1:12" x14ac:dyDescent="0.25">
      <c r="A21" s="3" t="s">
        <v>383</v>
      </c>
      <c r="B21" s="3"/>
      <c r="C21" s="80">
        <v>540011.21</v>
      </c>
      <c r="D21" s="3"/>
      <c r="E21" s="85">
        <v>0</v>
      </c>
      <c r="F21" s="3"/>
      <c r="G21" s="3" t="s">
        <v>233</v>
      </c>
      <c r="H21" s="3"/>
      <c r="I21" s="80">
        <v>405402.4</v>
      </c>
      <c r="J21" s="3"/>
      <c r="K21" s="85">
        <v>0</v>
      </c>
      <c r="L21" s="3"/>
    </row>
    <row r="22" spans="1:12" x14ac:dyDescent="0.25">
      <c r="A22" s="3" t="s">
        <v>215</v>
      </c>
      <c r="B22" s="3"/>
      <c r="C22" s="80">
        <v>102515.19</v>
      </c>
      <c r="D22" s="3"/>
      <c r="E22" s="85">
        <v>0</v>
      </c>
      <c r="F22" s="3"/>
      <c r="G22" s="3" t="s">
        <v>402</v>
      </c>
      <c r="H22" s="3"/>
      <c r="I22" s="80">
        <v>6670431.2599999998</v>
      </c>
      <c r="J22" s="3"/>
      <c r="K22" s="85">
        <v>0</v>
      </c>
      <c r="L22" s="3"/>
    </row>
    <row r="23" spans="1:12" x14ac:dyDescent="0.25">
      <c r="A23" s="3" t="s">
        <v>257</v>
      </c>
      <c r="B23" s="3"/>
      <c r="C23" s="80">
        <v>129500.54</v>
      </c>
      <c r="D23" s="3"/>
      <c r="E23" s="85">
        <v>0</v>
      </c>
      <c r="F23" s="3"/>
      <c r="G23" s="3" t="s">
        <v>234</v>
      </c>
      <c r="H23" s="3"/>
      <c r="I23" s="80">
        <v>4647.41</v>
      </c>
      <c r="J23" s="3"/>
      <c r="K23" s="85">
        <v>0</v>
      </c>
      <c r="L23" s="3"/>
    </row>
    <row r="24" spans="1:12" x14ac:dyDescent="0.25">
      <c r="A24" s="3" t="s">
        <v>302</v>
      </c>
      <c r="B24" s="3"/>
      <c r="C24" s="80">
        <v>1229702.51</v>
      </c>
      <c r="D24" s="3"/>
      <c r="E24" s="85">
        <v>0</v>
      </c>
      <c r="F24" s="3"/>
      <c r="G24" s="3" t="s">
        <v>235</v>
      </c>
      <c r="H24" s="3"/>
      <c r="I24" s="80">
        <v>33073.050000000003</v>
      </c>
      <c r="J24" s="3"/>
      <c r="K24" s="85">
        <v>0</v>
      </c>
      <c r="L24" s="3"/>
    </row>
    <row r="25" spans="1:12" x14ac:dyDescent="0.25">
      <c r="A25" s="3" t="s">
        <v>72</v>
      </c>
      <c r="B25" s="3"/>
      <c r="C25" s="80">
        <v>162313.31</v>
      </c>
      <c r="D25" s="3"/>
      <c r="E25" s="85">
        <v>0</v>
      </c>
      <c r="F25" s="3"/>
      <c r="G25" s="3" t="s">
        <v>236</v>
      </c>
      <c r="H25" s="3"/>
      <c r="I25" s="80">
        <v>18417.05</v>
      </c>
      <c r="J25" s="3"/>
      <c r="K25" s="85">
        <v>0</v>
      </c>
      <c r="L25" s="3"/>
    </row>
    <row r="26" spans="1:12" x14ac:dyDescent="0.25">
      <c r="A26" s="3" t="s">
        <v>403</v>
      </c>
      <c r="B26" s="3"/>
      <c r="C26" s="80">
        <v>197816.82</v>
      </c>
      <c r="D26" s="3"/>
      <c r="E26" s="85">
        <v>0</v>
      </c>
      <c r="F26" s="3"/>
      <c r="G26" s="2" t="s">
        <v>237</v>
      </c>
      <c r="H26" s="3"/>
      <c r="I26" s="81">
        <f>SUM(I27:I30)</f>
        <v>128916752.23999999</v>
      </c>
      <c r="J26" s="3"/>
      <c r="K26" s="86">
        <v>0</v>
      </c>
      <c r="L26" s="3"/>
    </row>
    <row r="27" spans="1:12" x14ac:dyDescent="0.25">
      <c r="A27" s="3" t="s">
        <v>216</v>
      </c>
      <c r="B27" s="3"/>
      <c r="C27" s="80">
        <v>567042.98</v>
      </c>
      <c r="D27" s="3"/>
      <c r="E27" s="85">
        <v>0</v>
      </c>
      <c r="F27" s="3"/>
      <c r="G27" s="3" t="s">
        <v>238</v>
      </c>
      <c r="H27" s="3"/>
      <c r="I27" s="80">
        <v>38455.9</v>
      </c>
      <c r="J27" s="3"/>
      <c r="K27" s="85">
        <v>0</v>
      </c>
      <c r="L27" s="3"/>
    </row>
    <row r="28" spans="1:12" x14ac:dyDescent="0.25">
      <c r="A28" s="3" t="s">
        <v>217</v>
      </c>
      <c r="B28" s="3"/>
      <c r="C28" s="80">
        <v>4697674.57</v>
      </c>
      <c r="D28" s="3"/>
      <c r="E28" s="85">
        <v>0</v>
      </c>
      <c r="F28" s="3"/>
      <c r="G28" s="3" t="s">
        <v>239</v>
      </c>
      <c r="H28" s="3"/>
      <c r="I28" s="80">
        <v>2939635.17</v>
      </c>
      <c r="J28" s="3"/>
      <c r="K28" s="85">
        <v>0</v>
      </c>
      <c r="L28" s="3"/>
    </row>
    <row r="29" spans="1:12" x14ac:dyDescent="0.25">
      <c r="A29" s="3" t="s">
        <v>218</v>
      </c>
      <c r="B29" s="3"/>
      <c r="C29" s="80">
        <v>186345.16</v>
      </c>
      <c r="D29" s="3"/>
      <c r="E29" s="85">
        <v>0</v>
      </c>
      <c r="F29" s="3"/>
      <c r="G29" s="3" t="s">
        <v>404</v>
      </c>
      <c r="H29" s="3"/>
      <c r="I29" s="80">
        <v>29759837.039999999</v>
      </c>
      <c r="J29" s="3"/>
      <c r="K29" s="85"/>
      <c r="L29" s="3"/>
    </row>
    <row r="30" spans="1:12" x14ac:dyDescent="0.25">
      <c r="A30" s="3" t="s">
        <v>100</v>
      </c>
      <c r="B30" s="3"/>
      <c r="C30" s="80">
        <v>938153</v>
      </c>
      <c r="D30" s="3"/>
      <c r="E30" s="85">
        <v>0</v>
      </c>
      <c r="F30" s="3"/>
      <c r="G30" s="3" t="s">
        <v>240</v>
      </c>
      <c r="H30" s="3"/>
      <c r="I30" s="80">
        <v>96178824.129999995</v>
      </c>
      <c r="J30" s="3"/>
      <c r="K30" s="85">
        <v>0</v>
      </c>
      <c r="L30" s="3"/>
    </row>
    <row r="31" spans="1:12" x14ac:dyDescent="0.25">
      <c r="A31" s="3" t="s">
        <v>405</v>
      </c>
      <c r="B31" s="3"/>
      <c r="C31" s="80">
        <v>1844229.32</v>
      </c>
      <c r="D31" s="3"/>
      <c r="E31" s="86">
        <v>0</v>
      </c>
      <c r="F31" s="3"/>
      <c r="G31" s="3"/>
      <c r="H31" s="3"/>
      <c r="I31" s="80"/>
      <c r="J31" s="3"/>
      <c r="K31" s="85">
        <v>0</v>
      </c>
      <c r="L31" s="3"/>
    </row>
    <row r="32" spans="1:12" x14ac:dyDescent="0.25">
      <c r="A32" s="2" t="s">
        <v>219</v>
      </c>
      <c r="B32" s="3"/>
      <c r="C32" s="81">
        <f>SUM(C33:C45)</f>
        <v>472608.57</v>
      </c>
      <c r="D32" s="3"/>
      <c r="E32" s="85">
        <v>0</v>
      </c>
      <c r="F32" s="3"/>
      <c r="G32" s="87" t="s">
        <v>241</v>
      </c>
      <c r="H32" s="3"/>
      <c r="I32" s="81">
        <f>I26+I19+I16+I12+I8</f>
        <v>351205292.14999998</v>
      </c>
      <c r="J32" s="3"/>
      <c r="K32" s="85">
        <v>0</v>
      </c>
      <c r="L32" s="3"/>
    </row>
    <row r="33" spans="1:12" x14ac:dyDescent="0.25">
      <c r="A33" s="3" t="s">
        <v>392</v>
      </c>
      <c r="B33" s="3"/>
      <c r="C33" s="80">
        <v>23285.18</v>
      </c>
      <c r="D33" s="3"/>
      <c r="E33" s="85">
        <v>0</v>
      </c>
      <c r="F33" s="3"/>
      <c r="G33" s="87" t="s">
        <v>242</v>
      </c>
      <c r="H33" s="3"/>
      <c r="I33" s="81">
        <f>C71-I32</f>
        <v>32500849.819999993</v>
      </c>
      <c r="J33" s="3"/>
      <c r="K33" s="85">
        <v>0</v>
      </c>
      <c r="L33" s="3"/>
    </row>
    <row r="34" spans="1:12" x14ac:dyDescent="0.25">
      <c r="A34" s="3" t="s">
        <v>373</v>
      </c>
      <c r="B34" s="3"/>
      <c r="C34" s="80">
        <v>1095.56</v>
      </c>
      <c r="D34" s="3"/>
      <c r="E34" s="85">
        <v>0</v>
      </c>
      <c r="F34" s="3"/>
      <c r="G34" s="87" t="s">
        <v>393</v>
      </c>
      <c r="H34" s="3"/>
      <c r="I34" s="81">
        <f>I32+I33</f>
        <v>383706141.96999997</v>
      </c>
      <c r="J34" s="3"/>
      <c r="K34" s="86">
        <v>0</v>
      </c>
      <c r="L34" s="3"/>
    </row>
    <row r="35" spans="1:12" x14ac:dyDescent="0.25">
      <c r="A35" s="3" t="s">
        <v>220</v>
      </c>
      <c r="B35" s="3"/>
      <c r="C35" s="80">
        <v>5600.98</v>
      </c>
      <c r="D35" s="3"/>
      <c r="E35" s="85">
        <v>0</v>
      </c>
      <c r="F35" s="3"/>
      <c r="L35" s="3"/>
    </row>
    <row r="36" spans="1:12" x14ac:dyDescent="0.25">
      <c r="A36" s="3" t="s">
        <v>221</v>
      </c>
      <c r="B36" s="3"/>
      <c r="C36" s="80">
        <v>139644.23000000001</v>
      </c>
      <c r="D36" s="3"/>
      <c r="E36" s="85">
        <v>0</v>
      </c>
      <c r="F36" s="3"/>
      <c r="G36" s="3"/>
      <c r="H36" s="3"/>
      <c r="I36" s="3"/>
      <c r="J36" s="3"/>
      <c r="K36" s="3"/>
      <c r="L36" s="3"/>
    </row>
    <row r="37" spans="1:12" x14ac:dyDescent="0.25">
      <c r="A37" s="3" t="s">
        <v>222</v>
      </c>
      <c r="B37" s="3"/>
      <c r="C37" s="80">
        <v>1711.26</v>
      </c>
      <c r="D37" s="3"/>
      <c r="E37" s="85">
        <v>0</v>
      </c>
      <c r="F37" s="3"/>
      <c r="G37" s="3"/>
      <c r="H37" s="3"/>
      <c r="I37" s="3"/>
      <c r="J37" s="3"/>
      <c r="K37" s="3"/>
      <c r="L37" s="3"/>
    </row>
    <row r="38" spans="1:12" x14ac:dyDescent="0.25">
      <c r="A38" s="3" t="s">
        <v>223</v>
      </c>
      <c r="B38" s="3"/>
      <c r="C38" s="80">
        <v>215714.29</v>
      </c>
      <c r="D38" s="3"/>
      <c r="E38" s="85">
        <v>0</v>
      </c>
      <c r="F38" s="3"/>
      <c r="G38" s="3"/>
      <c r="H38" s="3"/>
      <c r="I38" s="3"/>
      <c r="J38" s="3"/>
      <c r="K38" s="3"/>
      <c r="L38" s="3"/>
    </row>
    <row r="39" spans="1:12" x14ac:dyDescent="0.25">
      <c r="A39" s="3" t="s">
        <v>395</v>
      </c>
      <c r="B39" s="3"/>
      <c r="C39" s="80">
        <v>85557.07</v>
      </c>
      <c r="D39" s="3"/>
      <c r="E39" s="85">
        <v>0</v>
      </c>
      <c r="F39" s="3"/>
      <c r="G39" s="3"/>
      <c r="H39" s="3"/>
      <c r="I39" s="3"/>
      <c r="J39" s="3"/>
      <c r="K39" s="3"/>
      <c r="L39" s="3"/>
    </row>
    <row r="40" spans="1:12" x14ac:dyDescent="0.25">
      <c r="F40" s="3"/>
      <c r="G40" s="3"/>
      <c r="H40" s="3"/>
      <c r="I40" s="3"/>
      <c r="J40" s="3"/>
      <c r="K40" s="3"/>
      <c r="L40" s="3"/>
    </row>
    <row r="41" spans="1:12" x14ac:dyDescent="0.25">
      <c r="A41" s="90"/>
      <c r="B41" s="90"/>
      <c r="C41" s="90"/>
      <c r="D41" s="90"/>
      <c r="E41" s="90"/>
      <c r="F41" s="90"/>
      <c r="G41" s="90"/>
      <c r="H41" s="90"/>
      <c r="I41" s="90"/>
      <c r="J41" s="90"/>
    </row>
    <row r="42" spans="1:12" x14ac:dyDescent="0.25">
      <c r="A42" s="90" t="s">
        <v>394</v>
      </c>
      <c r="B42" s="90"/>
      <c r="C42" s="90"/>
      <c r="D42" s="90"/>
      <c r="E42" s="90"/>
      <c r="F42" s="90"/>
      <c r="G42" s="90"/>
      <c r="H42" s="90"/>
      <c r="I42" s="90"/>
      <c r="J42" s="90"/>
    </row>
    <row r="43" spans="1:12" x14ac:dyDescent="0.25">
      <c r="A43" s="90" t="s">
        <v>418</v>
      </c>
      <c r="B43" s="90"/>
      <c r="C43" s="90"/>
      <c r="D43" s="90"/>
      <c r="E43" s="90"/>
      <c r="F43" s="90"/>
      <c r="G43" s="90"/>
      <c r="H43" s="90"/>
      <c r="I43" s="90"/>
      <c r="J43" s="90"/>
    </row>
    <row r="44" spans="1:12" x14ac:dyDescent="0.25">
      <c r="A44" s="90" t="s">
        <v>351</v>
      </c>
      <c r="B44" s="90"/>
      <c r="C44" s="90"/>
      <c r="D44" s="90"/>
      <c r="E44" s="90"/>
      <c r="F44" s="90"/>
      <c r="G44" s="90"/>
      <c r="H44" s="90"/>
      <c r="I44" s="90"/>
      <c r="J44" s="90"/>
    </row>
    <row r="45" spans="1:12" x14ac:dyDescent="0.25">
      <c r="A45" s="2" t="s">
        <v>151</v>
      </c>
      <c r="B45" s="2"/>
      <c r="C45" s="3"/>
      <c r="D45" s="3"/>
      <c r="E45" s="3"/>
      <c r="F45" s="3"/>
      <c r="G45" s="3"/>
    </row>
    <row r="46" spans="1:12" x14ac:dyDescent="0.25">
      <c r="A46" s="2" t="s">
        <v>112</v>
      </c>
      <c r="B46" s="3"/>
      <c r="C46" s="81">
        <f>SUM(C47:C51)</f>
        <v>124180487.14999999</v>
      </c>
      <c r="D46" s="3"/>
      <c r="E46" s="85">
        <v>0</v>
      </c>
      <c r="F46" s="3"/>
      <c r="G46" s="3"/>
      <c r="H46" s="3"/>
      <c r="I46" s="3"/>
      <c r="J46" s="3"/>
      <c r="K46" s="3"/>
      <c r="L46" s="3"/>
    </row>
    <row r="47" spans="1:12" x14ac:dyDescent="0.25">
      <c r="A47" s="3" t="s">
        <v>303</v>
      </c>
      <c r="B47" s="3"/>
      <c r="C47" s="80">
        <v>79753.429999999993</v>
      </c>
      <c r="D47" s="3"/>
      <c r="E47" s="85">
        <v>0</v>
      </c>
      <c r="F47" s="3"/>
      <c r="G47" s="3"/>
      <c r="H47" s="3"/>
      <c r="I47" s="3"/>
      <c r="J47" s="3"/>
      <c r="K47" s="3"/>
      <c r="L47" s="3"/>
    </row>
    <row r="48" spans="1:12" x14ac:dyDescent="0.25">
      <c r="A48" s="3" t="s">
        <v>114</v>
      </c>
      <c r="B48" s="3"/>
      <c r="C48" s="80">
        <v>129719.49</v>
      </c>
      <c r="D48" s="3"/>
      <c r="E48" s="85">
        <v>0</v>
      </c>
      <c r="F48" s="3"/>
      <c r="G48" s="3"/>
      <c r="H48" s="3"/>
      <c r="I48" s="3"/>
      <c r="J48" s="3"/>
      <c r="K48" s="3"/>
      <c r="L48" s="3"/>
    </row>
    <row r="49" spans="1:12" x14ac:dyDescent="0.25">
      <c r="A49" s="3" t="s">
        <v>396</v>
      </c>
      <c r="B49" s="3"/>
      <c r="C49" s="80">
        <v>39154265.880000003</v>
      </c>
      <c r="D49" s="3"/>
      <c r="E49" s="85">
        <v>0</v>
      </c>
      <c r="F49" s="3"/>
      <c r="G49" s="3"/>
      <c r="H49" s="3"/>
      <c r="I49" s="3"/>
      <c r="J49" s="3"/>
      <c r="K49" s="3"/>
      <c r="L49" s="3"/>
    </row>
    <row r="50" spans="1:12" x14ac:dyDescent="0.25">
      <c r="A50" s="3" t="s">
        <v>243</v>
      </c>
      <c r="B50" s="3"/>
      <c r="C50" s="80">
        <v>76092162.299999997</v>
      </c>
      <c r="D50" s="3"/>
      <c r="E50" s="85">
        <v>0</v>
      </c>
      <c r="F50" s="3"/>
      <c r="G50" s="3"/>
      <c r="H50" s="3"/>
      <c r="I50" s="3"/>
      <c r="J50" s="3"/>
      <c r="K50" s="3"/>
      <c r="L50" s="3"/>
    </row>
    <row r="51" spans="1:12" x14ac:dyDescent="0.25">
      <c r="A51" s="3" t="s">
        <v>244</v>
      </c>
      <c r="B51" s="3"/>
      <c r="C51" s="80">
        <v>8724586.0500000007</v>
      </c>
      <c r="D51" s="3"/>
      <c r="E51" s="85">
        <v>0</v>
      </c>
      <c r="F51" s="3"/>
      <c r="G51" s="3"/>
      <c r="H51" s="3"/>
      <c r="I51" s="3"/>
      <c r="J51" s="3"/>
      <c r="K51" s="3"/>
      <c r="L51" s="3"/>
    </row>
    <row r="52" spans="1:12" x14ac:dyDescent="0.25">
      <c r="A52" s="2" t="s">
        <v>245</v>
      </c>
      <c r="B52" s="3"/>
      <c r="C52" s="81">
        <f>SUM(C53:C57)</f>
        <v>48858763.57</v>
      </c>
      <c r="D52" s="3"/>
      <c r="E52" s="85">
        <v>0</v>
      </c>
      <c r="F52" s="3"/>
      <c r="G52" s="3"/>
      <c r="H52" s="3"/>
      <c r="I52" s="3"/>
      <c r="J52" s="3"/>
      <c r="K52" s="3"/>
      <c r="L52" s="3"/>
    </row>
    <row r="53" spans="1:12" x14ac:dyDescent="0.25">
      <c r="A53" s="3" t="s">
        <v>246</v>
      </c>
      <c r="B53" s="3"/>
      <c r="C53" s="80">
        <v>1583962</v>
      </c>
      <c r="D53" s="3"/>
      <c r="E53" s="85">
        <v>0</v>
      </c>
      <c r="F53" s="3"/>
      <c r="G53" s="3"/>
      <c r="H53" s="3"/>
      <c r="I53" s="3"/>
      <c r="J53" s="3"/>
      <c r="K53" s="3"/>
      <c r="L53" s="3"/>
    </row>
    <row r="54" spans="1:12" x14ac:dyDescent="0.25">
      <c r="A54" s="3" t="s">
        <v>247</v>
      </c>
      <c r="B54" s="3"/>
      <c r="C54" s="80">
        <v>17280350.73</v>
      </c>
      <c r="D54" s="3"/>
      <c r="E54" s="85">
        <v>0</v>
      </c>
      <c r="F54" s="3"/>
      <c r="G54" s="3"/>
      <c r="H54" s="3"/>
      <c r="I54" s="3"/>
      <c r="J54" s="3"/>
      <c r="K54" s="3"/>
      <c r="L54" s="3"/>
    </row>
    <row r="55" spans="1:12" x14ac:dyDescent="0.25">
      <c r="A55" s="3" t="s">
        <v>131</v>
      </c>
      <c r="B55" s="3"/>
      <c r="C55" s="80">
        <v>244144.15</v>
      </c>
      <c r="D55" s="3"/>
      <c r="E55" s="85">
        <v>0</v>
      </c>
      <c r="F55" s="3"/>
      <c r="G55" s="3"/>
      <c r="H55" s="3"/>
      <c r="I55" s="3"/>
      <c r="J55" s="3"/>
      <c r="K55" s="3"/>
      <c r="L55" s="3"/>
    </row>
    <row r="56" spans="1:12" x14ac:dyDescent="0.25">
      <c r="A56" s="3" t="s">
        <v>248</v>
      </c>
      <c r="B56" s="3"/>
      <c r="C56" s="80">
        <v>25717924.960000001</v>
      </c>
      <c r="D56" s="3"/>
      <c r="E56" s="85">
        <v>0</v>
      </c>
      <c r="F56" s="3"/>
      <c r="G56" s="3"/>
      <c r="H56" s="3"/>
      <c r="I56" s="3"/>
      <c r="J56" s="3"/>
      <c r="K56" s="3"/>
      <c r="L56" s="3"/>
    </row>
    <row r="57" spans="1:12" x14ac:dyDescent="0.25">
      <c r="A57" s="3" t="s">
        <v>229</v>
      </c>
      <c r="B57" s="3"/>
      <c r="C57" s="80">
        <v>4032381.73</v>
      </c>
      <c r="D57" s="3"/>
      <c r="E57" s="85">
        <v>0</v>
      </c>
      <c r="F57" s="3"/>
      <c r="G57" s="3"/>
      <c r="H57" s="3"/>
      <c r="I57" s="3"/>
      <c r="J57" s="3"/>
      <c r="K57" s="3"/>
      <c r="L57" s="3"/>
    </row>
    <row r="58" spans="1:12" x14ac:dyDescent="0.25">
      <c r="A58" s="2" t="s">
        <v>249</v>
      </c>
      <c r="B58" s="3"/>
      <c r="C58" s="81">
        <f>SUM(C59:C65)</f>
        <v>63360091.239999995</v>
      </c>
      <c r="D58" s="3"/>
      <c r="E58" s="85">
        <v>0</v>
      </c>
      <c r="F58" s="3"/>
      <c r="G58" s="3"/>
      <c r="H58" s="3"/>
      <c r="I58" s="3"/>
      <c r="J58" s="3"/>
      <c r="K58" s="3"/>
      <c r="L58" s="3"/>
    </row>
    <row r="59" spans="1:12" x14ac:dyDescent="0.25">
      <c r="A59" s="3" t="s">
        <v>311</v>
      </c>
      <c r="B59" s="3"/>
      <c r="C59" s="80">
        <v>25.65</v>
      </c>
      <c r="D59" s="3"/>
      <c r="E59" s="85">
        <v>0</v>
      </c>
      <c r="F59" s="3"/>
      <c r="G59" s="3"/>
      <c r="H59" s="3"/>
      <c r="I59" s="3"/>
      <c r="J59" s="3"/>
      <c r="K59" s="3"/>
      <c r="L59" s="3"/>
    </row>
    <row r="60" spans="1:12" x14ac:dyDescent="0.25">
      <c r="A60" s="3" t="s">
        <v>397</v>
      </c>
      <c r="B60" s="3"/>
      <c r="C60" s="80">
        <v>5399315.96</v>
      </c>
      <c r="D60" s="3"/>
      <c r="E60" s="85">
        <v>0</v>
      </c>
      <c r="F60" s="3"/>
      <c r="G60" s="3"/>
      <c r="H60" s="3"/>
      <c r="I60" s="3"/>
      <c r="J60" s="3"/>
      <c r="K60" s="3"/>
      <c r="L60" s="3"/>
    </row>
    <row r="61" spans="1:12" x14ac:dyDescent="0.25">
      <c r="A61" s="3" t="s">
        <v>304</v>
      </c>
      <c r="B61" s="3"/>
      <c r="C61" s="80">
        <v>1416.71</v>
      </c>
      <c r="D61" s="3"/>
      <c r="E61" s="85">
        <v>0</v>
      </c>
      <c r="F61" s="3"/>
      <c r="G61" s="3"/>
      <c r="H61" s="3"/>
      <c r="I61" s="3"/>
      <c r="J61" s="3"/>
      <c r="K61" s="3"/>
      <c r="L61" s="3"/>
    </row>
    <row r="62" spans="1:12" x14ac:dyDescent="0.25">
      <c r="A62" s="3" t="s">
        <v>398</v>
      </c>
      <c r="B62" s="3"/>
      <c r="C62" s="80">
        <v>67443.66</v>
      </c>
      <c r="D62" s="3"/>
      <c r="E62" s="85">
        <v>0</v>
      </c>
      <c r="F62" s="3"/>
      <c r="G62" s="3"/>
      <c r="H62" s="3"/>
      <c r="I62" s="3"/>
      <c r="J62" s="3"/>
      <c r="K62" s="3"/>
      <c r="L62" s="3"/>
    </row>
    <row r="63" spans="1:12" x14ac:dyDescent="0.25">
      <c r="A63" s="3" t="s">
        <v>250</v>
      </c>
      <c r="B63" s="3"/>
      <c r="C63" s="80">
        <v>56116667.960000001</v>
      </c>
      <c r="D63" s="3"/>
      <c r="E63" s="85">
        <v>0</v>
      </c>
      <c r="F63" s="3"/>
      <c r="G63" s="3"/>
      <c r="H63" s="3"/>
      <c r="I63" s="3"/>
      <c r="J63" s="3"/>
      <c r="K63" s="3"/>
      <c r="L63" s="3"/>
    </row>
    <row r="64" spans="1:12" x14ac:dyDescent="0.25">
      <c r="A64" s="3" t="s">
        <v>399</v>
      </c>
      <c r="B64" s="3"/>
      <c r="C64" s="80">
        <v>1773228.65</v>
      </c>
      <c r="D64" s="3"/>
      <c r="E64" s="85">
        <v>0</v>
      </c>
      <c r="F64" s="3"/>
      <c r="G64" s="3"/>
      <c r="H64" s="3"/>
      <c r="I64" s="3"/>
      <c r="J64" s="3"/>
      <c r="K64" s="3"/>
      <c r="L64" s="3"/>
    </row>
    <row r="65" spans="1:12" x14ac:dyDescent="0.25">
      <c r="A65" s="3" t="s">
        <v>251</v>
      </c>
      <c r="B65" s="3"/>
      <c r="C65" s="80">
        <v>1992.65</v>
      </c>
      <c r="D65" s="3"/>
      <c r="E65" s="85">
        <v>0</v>
      </c>
      <c r="F65" s="3"/>
      <c r="G65" s="3"/>
      <c r="H65" s="3"/>
      <c r="I65" s="3"/>
      <c r="J65" s="3"/>
      <c r="K65" s="3"/>
      <c r="L65" s="3"/>
    </row>
    <row r="66" spans="1:12" x14ac:dyDescent="0.25">
      <c r="A66" s="2" t="s">
        <v>252</v>
      </c>
      <c r="B66" s="3"/>
      <c r="C66" s="81">
        <f>SUM(C67:C70)</f>
        <v>85336579.61999999</v>
      </c>
      <c r="D66" s="3"/>
      <c r="E66" s="85">
        <v>0</v>
      </c>
      <c r="F66" s="3"/>
      <c r="G66" s="3"/>
      <c r="H66" s="3"/>
      <c r="I66" s="3"/>
      <c r="J66" s="3"/>
      <c r="K66" s="3"/>
      <c r="L66" s="3"/>
    </row>
    <row r="67" spans="1:12" x14ac:dyDescent="0.25">
      <c r="A67" s="3" t="s">
        <v>253</v>
      </c>
      <c r="B67" s="3"/>
      <c r="C67" s="80">
        <v>757579.16</v>
      </c>
      <c r="D67" s="3"/>
      <c r="E67" s="85">
        <v>0</v>
      </c>
      <c r="F67" s="3"/>
      <c r="G67" s="3"/>
      <c r="H67" s="3"/>
      <c r="I67" s="3"/>
      <c r="J67" s="3"/>
      <c r="K67" s="3"/>
      <c r="L67" s="3"/>
    </row>
    <row r="68" spans="1:12" x14ac:dyDescent="0.25">
      <c r="A68" s="3" t="s">
        <v>254</v>
      </c>
      <c r="B68" s="3"/>
      <c r="C68" s="80">
        <v>21716.25</v>
      </c>
      <c r="D68" s="3"/>
      <c r="E68" s="85">
        <v>0</v>
      </c>
      <c r="F68" s="3"/>
      <c r="G68" s="3"/>
      <c r="H68" s="3"/>
      <c r="I68" s="3"/>
      <c r="J68" s="3"/>
      <c r="K68" s="3"/>
      <c r="L68" s="3"/>
    </row>
    <row r="69" spans="1:12" x14ac:dyDescent="0.25">
      <c r="A69" s="3" t="s">
        <v>400</v>
      </c>
      <c r="B69" s="3"/>
      <c r="C69" s="80">
        <v>15613.58</v>
      </c>
      <c r="D69" s="3"/>
      <c r="E69" s="85"/>
      <c r="F69" s="3"/>
      <c r="G69" s="3"/>
      <c r="H69" s="3"/>
      <c r="I69" s="3"/>
      <c r="J69" s="3"/>
      <c r="K69" s="3"/>
      <c r="L69" s="3"/>
    </row>
    <row r="70" spans="1:12" x14ac:dyDescent="0.25">
      <c r="A70" s="3" t="s">
        <v>240</v>
      </c>
      <c r="B70" s="3"/>
      <c r="C70" s="80">
        <v>84541670.629999995</v>
      </c>
      <c r="D70" s="3"/>
      <c r="E70" s="85">
        <v>0</v>
      </c>
      <c r="F70" s="3"/>
      <c r="G70" s="3"/>
      <c r="H70" s="3"/>
      <c r="I70" s="3"/>
      <c r="J70" s="3"/>
      <c r="K70" s="3"/>
      <c r="L70" s="3"/>
    </row>
    <row r="71" spans="1:12" x14ac:dyDescent="0.25">
      <c r="A71" s="87" t="s">
        <v>255</v>
      </c>
      <c r="C71" s="81">
        <f>C66+C58+C52+C46+C32+C16+C8</f>
        <v>383706141.96999997</v>
      </c>
      <c r="E71" s="85">
        <v>0</v>
      </c>
    </row>
  </sheetData>
  <mergeCells count="8">
    <mergeCell ref="A43:J43"/>
    <mergeCell ref="A44:J44"/>
    <mergeCell ref="A1:J1"/>
    <mergeCell ref="A2:J2"/>
    <mergeCell ref="A3:J3"/>
    <mergeCell ref="A4:J4"/>
    <mergeCell ref="A41:J41"/>
    <mergeCell ref="A42:J42"/>
  </mergeCells>
  <pageMargins left="0.23622047244094491" right="0.23622047244094491" top="0.74803149606299213" bottom="0.74803149606299213" header="0.31496062992125984" footer="0.31496062992125984"/>
  <pageSetup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 FLUJO DE FONDOS </vt:lpstr>
      <vt:lpstr>composicion de Flujo fondos</vt:lpstr>
      <vt:lpstr>ESTADO EJEC. PRES. INGRESOS </vt:lpstr>
      <vt:lpstr>ESTADO DE EJEC. PRES.EGRESOS</vt:lpstr>
      <vt:lpstr>Estado Situacion Financiera </vt:lpstr>
      <vt:lpstr>EstadRendimiento Economico 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Martínez</dc:creator>
  <cp:lastModifiedBy>Carmen Montoya</cp:lastModifiedBy>
  <cp:lastPrinted>2021-02-08T21:30:03Z</cp:lastPrinted>
  <dcterms:created xsi:type="dcterms:W3CDTF">2016-09-19T20:30:24Z</dcterms:created>
  <dcterms:modified xsi:type="dcterms:W3CDTF">2021-09-27T16:00:16Z</dcterms:modified>
</cp:coreProperties>
</file>