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rpeno\Desktop\CORPEÑO\DIGITACION DE ESTADOS FINANCIEROS\"/>
    </mc:Choice>
  </mc:AlternateContent>
  <bookViews>
    <workbookView xWindow="240" yWindow="315" windowWidth="12240" windowHeight="7755" tabRatio="1000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H26" i="6" l="1"/>
  <c r="D75" i="7" l="1"/>
  <c r="B27" i="7"/>
  <c r="E37" i="3" l="1"/>
  <c r="D35" i="3"/>
  <c r="D30" i="3"/>
  <c r="E30" i="3" s="1"/>
  <c r="C37" i="3"/>
  <c r="D34" i="3"/>
  <c r="C34" i="3"/>
  <c r="E36" i="3"/>
  <c r="E35" i="3"/>
  <c r="C35" i="3"/>
  <c r="D29" i="3"/>
  <c r="C29" i="3"/>
  <c r="E31" i="3"/>
  <c r="C30" i="3"/>
  <c r="D19" i="3"/>
  <c r="C19" i="3"/>
  <c r="E20" i="3"/>
  <c r="E18" i="3"/>
  <c r="D17" i="3"/>
  <c r="C17" i="3"/>
  <c r="E17" i="3" s="1"/>
  <c r="D12" i="3"/>
  <c r="C12" i="3"/>
  <c r="D113" i="2"/>
  <c r="C113" i="2"/>
  <c r="D110" i="2"/>
  <c r="C110" i="2"/>
  <c r="D86" i="2"/>
  <c r="D77" i="2" s="1"/>
  <c r="D120" i="2" s="1"/>
  <c r="C86" i="2"/>
  <c r="E86" i="2" s="1"/>
  <c r="C30" i="2"/>
  <c r="C8" i="2"/>
  <c r="E117" i="2"/>
  <c r="D116" i="2"/>
  <c r="C116" i="2"/>
  <c r="E116" i="2" s="1"/>
  <c r="D100" i="2"/>
  <c r="C100" i="2"/>
  <c r="E112" i="2"/>
  <c r="D111" i="2"/>
  <c r="C111" i="2"/>
  <c r="E111" i="2" s="1"/>
  <c r="E104" i="2"/>
  <c r="E93" i="2"/>
  <c r="E66" i="2"/>
  <c r="C77" i="2" l="1"/>
  <c r="C120" i="2" s="1"/>
  <c r="D37" i="3"/>
  <c r="E34" i="3"/>
  <c r="H29" i="6"/>
  <c r="H18" i="6"/>
  <c r="C19" i="4"/>
  <c r="C14" i="4"/>
  <c r="D78" i="2" l="1"/>
  <c r="C78" i="2"/>
  <c r="E79" i="2"/>
  <c r="E78" i="2" l="1"/>
  <c r="C8" i="5"/>
  <c r="B39" i="7" l="1"/>
  <c r="B23" i="7"/>
  <c r="B21" i="7"/>
  <c r="B12" i="7"/>
  <c r="B9" i="7" s="1"/>
  <c r="D8" i="7" s="1"/>
  <c r="H21" i="6" l="1"/>
  <c r="C17" i="6"/>
  <c r="B79" i="7"/>
  <c r="C46" i="5"/>
  <c r="B33" i="7"/>
  <c r="C9" i="6"/>
  <c r="H9" i="6"/>
  <c r="D114" i="2"/>
  <c r="C114" i="2"/>
  <c r="E110" i="2" s="1"/>
  <c r="E115" i="2"/>
  <c r="D74" i="2"/>
  <c r="C74" i="2"/>
  <c r="E54" i="2"/>
  <c r="D28" i="2"/>
  <c r="C28" i="2"/>
  <c r="E29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3" i="7"/>
  <c r="B86" i="7"/>
  <c r="B76" i="7"/>
  <c r="B44" i="7"/>
  <c r="B35" i="7"/>
  <c r="B98" i="7"/>
  <c r="C29" i="6" l="1"/>
  <c r="E113" i="2"/>
  <c r="E114" i="2"/>
  <c r="E26" i="3"/>
  <c r="E12" i="3"/>
  <c r="E27" i="3"/>
  <c r="D15" i="3"/>
  <c r="D11" i="3" s="1"/>
  <c r="B31" i="7"/>
  <c r="D30" i="7" s="1"/>
  <c r="I26" i="6" l="1"/>
  <c r="D32" i="3"/>
  <c r="D22" i="3"/>
  <c r="D9" i="3"/>
  <c r="D8" i="3" s="1"/>
  <c r="C15" i="3"/>
  <c r="C11" i="3" s="1"/>
  <c r="C32" i="3"/>
  <c r="C9" i="3"/>
  <c r="C8" i="3" s="1"/>
  <c r="I19" i="5"/>
  <c r="I8" i="5"/>
  <c r="C66" i="5"/>
  <c r="C52" i="5"/>
  <c r="C16" i="5"/>
  <c r="E29" i="3" l="1"/>
  <c r="I32" i="5"/>
  <c r="D108" i="2"/>
  <c r="D101" i="2"/>
  <c r="D97" i="2"/>
  <c r="D95" i="2"/>
  <c r="D82" i="2"/>
  <c r="D80" i="2"/>
  <c r="D71" i="2"/>
  <c r="D60" i="2"/>
  <c r="D56" i="2"/>
  <c r="D31" i="2"/>
  <c r="D24" i="2"/>
  <c r="D20" i="2"/>
  <c r="D18" i="2"/>
  <c r="D14" i="2"/>
  <c r="D9" i="2"/>
  <c r="C108" i="2"/>
  <c r="C101" i="2"/>
  <c r="C97" i="2"/>
  <c r="C95" i="2"/>
  <c r="C82" i="2"/>
  <c r="C80" i="2"/>
  <c r="C71" i="2"/>
  <c r="C60" i="2"/>
  <c r="C56" i="2"/>
  <c r="C31" i="2"/>
  <c r="C24" i="2"/>
  <c r="C20" i="2"/>
  <c r="C18" i="2"/>
  <c r="C14" i="2"/>
  <c r="C9" i="2"/>
  <c r="C94" i="2" l="1"/>
  <c r="D94" i="2"/>
  <c r="D30" i="2"/>
  <c r="D8" i="2"/>
  <c r="B89" i="7" l="1"/>
  <c r="D85" i="7" s="1"/>
  <c r="B55" i="7"/>
  <c r="E106" i="2" l="1"/>
  <c r="E41" i="2" l="1"/>
  <c r="E40" i="2" l="1"/>
  <c r="D92" i="7" l="1"/>
  <c r="C9" i="4"/>
  <c r="C16" i="4"/>
  <c r="C11" i="4"/>
  <c r="E105" i="2" l="1"/>
  <c r="D54" i="7" l="1"/>
  <c r="D43" i="7"/>
  <c r="D66" i="7" l="1"/>
  <c r="C71" i="5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D121" i="2"/>
  <c r="D122" i="2" s="1"/>
  <c r="C121" i="2"/>
  <c r="C122" i="2" s="1"/>
  <c r="E109" i="2"/>
  <c r="E108" i="2"/>
  <c r="E107" i="2"/>
  <c r="E103" i="2"/>
  <c r="E102" i="2"/>
  <c r="E101" i="2"/>
  <c r="E100" i="2"/>
  <c r="E99" i="2"/>
  <c r="E98" i="2"/>
  <c r="E97" i="2"/>
  <c r="E96" i="2"/>
  <c r="E95" i="2"/>
  <c r="E94" i="2"/>
  <c r="E85" i="2"/>
  <c r="E84" i="2"/>
  <c r="E83" i="2"/>
  <c r="E82" i="2"/>
  <c r="E81" i="2"/>
  <c r="E80" i="2"/>
  <c r="E77" i="2"/>
  <c r="E120" i="2" s="1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8" i="3" l="1"/>
  <c r="E39" i="3" s="1"/>
  <c r="E121" i="2"/>
  <c r="E122" i="2" s="1"/>
  <c r="I33" i="5"/>
  <c r="I34" i="5" s="1"/>
  <c r="C38" i="3"/>
  <c r="C39" i="3" s="1"/>
  <c r="B101" i="7" l="1"/>
  <c r="D101" i="7" s="1"/>
  <c r="D102" i="7" s="1"/>
</calcChain>
</file>

<file path=xl/sharedStrings.xml><?xml version="1.0" encoding="utf-8"?>
<sst xmlns="http://schemas.openxmlformats.org/spreadsheetml/2006/main" count="512" uniqueCount="414">
  <si>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</si>
  <si>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</si>
  <si>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</si>
  <si>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</si>
  <si>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</si>
  <si>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</si>
  <si>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</si>
  <si>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</si>
  <si>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</si>
  <si>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</si>
  <si>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</si>
  <si>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</si>
  <si>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</si>
  <si>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</si>
  <si>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</si>
  <si>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</si>
  <si>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</si>
  <si>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</si>
  <si>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</si>
  <si>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</si>
  <si>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</si>
  <si>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</si>
  <si>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</si>
  <si>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</si>
  <si>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</si>
  <si>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</si>
  <si>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</si>
  <si>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</si>
  <si>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</si>
  <si>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</si>
  <si>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</si>
  <si>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</si>
  <si>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</si>
  <si>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</si>
  <si>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</si>
  <si>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</si>
  <si>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</si>
  <si>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</si>
  <si>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</si>
  <si>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</si>
  <si>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</si>
  <si>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</si>
  <si>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</si>
  <si>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</si>
  <si>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</si>
  <si>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</si>
  <si>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</si>
  <si>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</si>
  <si>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</si>
  <si>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</si>
  <si>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</si>
  <si>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</si>
  <si>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</si>
  <si>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</si>
  <si>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</si>
  <si>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</si>
  <si>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</si>
  <si>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</si>
  <si>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</si>
  <si>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</si>
  <si>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</si>
  <si>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</si>
  <si>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</si>
  <si>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</si>
  <si>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</si>
  <si>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</si>
  <si>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</si>
  <si>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</si>
  <si>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</si>
  <si>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</si>
  <si>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</si>
  <si>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</si>
  <si>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</si>
  <si>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</si>
  <si>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</si>
  <si>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</si>
  <si>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</si>
  <si>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</si>
  <si>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</si>
  <si>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</si>
  <si>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</si>
  <si>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</si>
  <si>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</si>
  <si>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</si>
  <si>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</si>
  <si>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</si>
  <si>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</si>
  <si>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</si>
  <si>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</si>
  <si>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</si>
  <si>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</si>
  <si>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</si>
  <si>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</si>
  <si>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</si>
  <si>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</si>
  <si>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</si>
  <si>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</si>
  <si>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</si>
  <si>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</si>
  <si>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</si>
  <si>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</si>
  <si>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</si>
  <si>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</si>
  <si>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</si>
  <si>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</si>
  <si>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</si>
  <si>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</si>
  <si>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</si>
  <si>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</si>
  <si>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</si>
  <si>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</si>
  <si>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</si>
  <si>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</si>
  <si>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</si>
  <si>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</si>
  <si>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</si>
  <si>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</si>
  <si>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</si>
  <si>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</si>
  <si>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</si>
  <si>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</si>
  <si>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</si>
  <si>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</si>
  <si>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</si>
  <si>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</si>
  <si>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</si>
  <si>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</si>
  <si>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</si>
  <si>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</si>
  <si>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</si>
  <si>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</si>
  <si>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</si>
  <si>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</si>
  <si>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</si>
  <si>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</si>
  <si>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</si>
  <si>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</si>
  <si>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</si>
  <si>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</si>
  <si>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</si>
  <si>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</si>
  <si>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</si>
  <si>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</si>
  <si>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</si>
  <si>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</si>
  <si>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</si>
  <si>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</si>
  <si>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</si>
  <si>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</si>
  <si>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</si>
  <si>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</si>
  <si>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</si>
  <si>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</si>
  <si>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</si>
  <si>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</si>
  <si>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</si>
  <si>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</si>
  <si>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</si>
  <si>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</si>
  <si>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</si>
  <si>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</si>
  <si>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</si>
  <si>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</si>
  <si>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</si>
  <si>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</si>
  <si>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</si>
  <si>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</si>
  <si>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</si>
  <si>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</si>
  <si>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</si>
  <si>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</si>
  <si>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</si>
  <si>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</si>
  <si>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</si>
  <si>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</si>
  <si>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</si>
  <si>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</si>
  <si>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</si>
  <si>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</si>
  <si>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</si>
  <si>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</si>
  <si>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</si>
  <si>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</si>
  <si>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</si>
  <si>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</si>
  <si>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</si>
  <si>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</si>
  <si>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</si>
  <si>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</si>
  <si>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</si>
  <si>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</si>
  <si>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</si>
  <si>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</si>
  <si>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</si>
  <si>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</si>
  <si>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</si>
  <si>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</si>
  <si>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</si>
  <si>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</si>
  <si>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</si>
  <si>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</si>
  <si>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</si>
  <si>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</si>
  <si>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</si>
  <si>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</si>
  <si>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</si>
  <si>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</si>
  <si>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</si>
  <si>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</si>
  <si>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</si>
  <si>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</si>
  <si>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</si>
  <si>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</si>
  <si>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</si>
  <si>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</si>
  <si>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</si>
  <si>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</si>
  <si>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</si>
  <si>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</si>
  <si>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</si>
  <si>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</si>
  <si>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</si>
  <si>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</si>
  <si>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</si>
  <si>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</si>
  <si>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</si>
  <si>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</si>
  <si>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</si>
  <si>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</si>
  <si>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</si>
  <si>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</si>
  <si>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</si>
  <si>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</si>
  <si>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</si>
  <si>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</si>
  <si>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</si>
  <si>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</si>
  <si>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</si>
  <si>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</si>
  <si>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</si>
  <si>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</si>
  <si>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</si>
  <si>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</si>
  <si>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</si>
  <si>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</si>
  <si>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</si>
  <si>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</si>
  <si>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</si>
  <si>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</si>
  <si>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</si>
  <si>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</si>
  <si>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</si>
  <si>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</si>
  <si>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</si>
  <si>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</si>
  <si>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</si>
  <si>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</si>
  <si>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</si>
  <si>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</si>
  <si>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</si>
  <si>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</si>
  <si>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</si>
  <si>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</si>
  <si>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</si>
  <si>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</si>
  <si>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</si>
  <si>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</si>
  <si>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</si>
  <si>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</si>
  <si>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</si>
  <si>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</si>
  <si>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</si>
  <si>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</si>
  <si>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</si>
  <si>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</si>
  <si>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</si>
  <si>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</si>
  <si>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</si>
  <si>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</si>
  <si>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</si>
  <si>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</si>
  <si>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</si>
  <si>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</si>
  <si>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</si>
  <si>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</si>
  <si>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</si>
  <si>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</si>
  <si>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</si>
  <si>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</si>
  <si>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</si>
  <si>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</si>
  <si>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</si>
  <si>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</si>
  <si>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</si>
  <si>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</si>
  <si>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</si>
  <si>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</si>
  <si>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</si>
  <si>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</si>
  <si>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</si>
  <si>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</si>
  <si>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</si>
  <si>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</si>
  <si>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</si>
  <si>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</si>
  <si>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</si>
  <si>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</si>
  <si>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</si>
  <si>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>Adiciones, Reparaciones y Mejoras de Bienes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</si>
  <si>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</si>
  <si>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</si>
  <si>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</si>
  <si>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</si>
  <si>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</si>
  <si>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</si>
  <si>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</si>
  <si>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</si>
  <si>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</si>
  <si>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</si>
  <si>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</si>
  <si>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</si>
  <si>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</si>
  <si>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</si>
  <si>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Financieras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</si>
  <si>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</si>
  <si>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</si>
  <si>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</si>
  <si>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</si>
  <si>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</si>
  <si>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</si>
  <si>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</si>
  <si>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</si>
  <si>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</si>
  <si>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</si>
  <si>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Del  1  de  Enero  al  31  de  Marzo del 2021</t>
  </si>
  <si>
    <t>FINANCIAMIENTO DE TERCEROS NETO</t>
  </si>
  <si>
    <t>SERVICIO DE LA DEUDA</t>
  </si>
  <si>
    <t>Del  1  de  Enero  al  31  de  Marzo de 2021</t>
  </si>
  <si>
    <t>D.M. x Transferencias de Capital Recibidas</t>
  </si>
  <si>
    <t>AUMENTO NETO DE DISPONIBILIDADES</t>
  </si>
  <si>
    <t>SERVICIOS DE LA DEUDA</t>
  </si>
  <si>
    <t>Reporte Acumulado del  1  de  Enero del 2021  al  31  de  Marzo del 2021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</si>
  <si>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</si>
  <si>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</si>
  <si>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</si>
  <si>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</si>
  <si>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</si>
  <si>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</si>
  <si>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</si>
  <si>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</si>
  <si>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</si>
  <si>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</si>
  <si>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</si>
  <si>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</si>
  <si>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</si>
  <si>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al  31 de Marzo de 2021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</si>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</sst>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0" fontId="4" fillId="0" borderId="0" xfId="0" applyFont="1" applyFill="1" applyProtection="1">
      <protection locked="0"/>
    </xf>
    <xf numFmtId="166" fontId="4" fillId="3" borderId="0" xfId="2" applyNumberFormat="1" applyFont="1" applyFill="1"/>
    <xf numFmtId="165" fontId="3" fillId="0" borderId="0" xfId="0" applyNumberFormat="1" applyFont="1"/>
    <xf numFmtId="165" fontId="2" fillId="3" borderId="0" xfId="2" applyNumberFormat="1" applyFont="1" applyFill="1" applyProtection="1">
      <protection locked="0"/>
    </xf>
    <xf numFmtId="166" fontId="2" fillId="2" borderId="0" xfId="2" applyNumberFormat="1" applyFont="1" applyFill="1"/>
    <xf numFmtId="164" fontId="2" fillId="0" borderId="0" xfId="1" applyFont="1" applyFill="1" applyProtection="1">
      <protection locked="0"/>
    </xf>
    <xf numFmtId="165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5" fillId="0" borderId="0" xfId="2" applyFont="1"/>
    <xf numFmtId="165" fontId="2" fillId="3" borderId="0" xfId="2" applyFont="1" applyFill="1"/>
    <xf numFmtId="165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G18" sqref="G18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89" t="s">
        <v>358</v>
      </c>
      <c r="B1" s="89"/>
      <c r="C1" s="89"/>
      <c r="D1" s="89"/>
      <c r="E1" s="89"/>
      <c r="F1" s="89"/>
    </row>
    <row r="2" spans="1:6" x14ac:dyDescent="0.25">
      <c r="A2" s="89" t="s">
        <v>300</v>
      </c>
      <c r="B2" s="89"/>
      <c r="C2" s="89"/>
      <c r="D2" s="89"/>
      <c r="E2" s="89"/>
      <c r="F2" s="89"/>
    </row>
    <row r="3" spans="1:6" x14ac:dyDescent="0.25">
      <c r="A3" s="89" t="s">
        <v>334</v>
      </c>
      <c r="B3" s="89"/>
      <c r="C3" s="89"/>
      <c r="D3" s="89"/>
      <c r="E3" s="89"/>
      <c r="F3" s="89"/>
    </row>
    <row r="4" spans="1:6" x14ac:dyDescent="0.25">
      <c r="A4" s="89" t="s">
        <v>359</v>
      </c>
      <c r="B4" s="89"/>
      <c r="C4" s="89"/>
      <c r="D4" s="89"/>
      <c r="E4" s="89"/>
      <c r="F4" s="89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483584.89999999991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3525601.21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3042016.31</v>
      </c>
      <c r="D13" s="11"/>
      <c r="E13" s="17">
        <v>0</v>
      </c>
      <c r="F13" s="13"/>
    </row>
    <row r="14" spans="1:6" x14ac:dyDescent="0.25">
      <c r="A14" s="18" t="s">
        <v>335</v>
      </c>
      <c r="B14" s="19"/>
      <c r="C14" s="10">
        <f>-C15</f>
        <v>-323371.48</v>
      </c>
      <c r="D14" s="11"/>
      <c r="E14" s="12">
        <v>0</v>
      </c>
      <c r="F14" s="13"/>
    </row>
    <row r="15" spans="1:6" x14ac:dyDescent="0.25">
      <c r="A15" s="24" t="s">
        <v>336</v>
      </c>
      <c r="B15" s="25"/>
      <c r="C15" s="24">
        <v>323371.48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10012.429999999993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141087.13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131074.70000000001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2006768.07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20" sqref="A20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9" t="s">
        <v>358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A2" s="89" t="s">
        <v>360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5">
      <c r="A3" s="89" t="s">
        <v>337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x14ac:dyDescent="0.25">
      <c r="A4" s="89" t="s">
        <v>359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3525601.2100000004</v>
      </c>
      <c r="D9" s="27"/>
      <c r="E9" s="12">
        <v>0</v>
      </c>
      <c r="F9" s="17"/>
      <c r="G9" s="18" t="s">
        <v>189</v>
      </c>
      <c r="H9" s="26">
        <f>SUM(H10:H16)</f>
        <v>3042016.3100000005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20307.09</v>
      </c>
      <c r="D10" s="30"/>
      <c r="E10" s="17">
        <v>0</v>
      </c>
      <c r="F10" s="17"/>
      <c r="G10" s="28" t="s">
        <v>194</v>
      </c>
      <c r="H10" s="30">
        <v>961048.72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56423.19</v>
      </c>
      <c r="D11" s="30"/>
      <c r="E11" s="17">
        <v>0</v>
      </c>
      <c r="F11" s="17"/>
      <c r="G11" s="28" t="s">
        <v>307</v>
      </c>
      <c r="H11" s="30">
        <v>193080.35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1888669.87</v>
      </c>
      <c r="D12" s="30"/>
      <c r="E12" s="17">
        <v>0</v>
      </c>
      <c r="F12" s="17"/>
      <c r="G12" s="28" t="s">
        <v>195</v>
      </c>
      <c r="H12" s="30">
        <v>365738.23999999999</v>
      </c>
      <c r="I12" s="30"/>
      <c r="J12" s="17">
        <v>0</v>
      </c>
    </row>
    <row r="13" spans="1:10" x14ac:dyDescent="0.25">
      <c r="A13" s="28" t="s">
        <v>338</v>
      </c>
      <c r="B13" s="28"/>
      <c r="C13" s="29">
        <v>765000.65</v>
      </c>
      <c r="D13" s="30"/>
      <c r="E13" s="17"/>
      <c r="F13" s="17"/>
      <c r="G13" s="28" t="s">
        <v>196</v>
      </c>
      <c r="H13" s="30">
        <v>694527</v>
      </c>
      <c r="I13" s="30"/>
      <c r="J13" s="17">
        <v>0</v>
      </c>
    </row>
    <row r="14" spans="1:10" x14ac:dyDescent="0.25">
      <c r="A14" s="28" t="s">
        <v>361</v>
      </c>
      <c r="B14" s="28"/>
      <c r="C14" s="29">
        <v>582086.23</v>
      </c>
      <c r="D14" s="30"/>
      <c r="E14" s="17">
        <v>0</v>
      </c>
      <c r="F14" s="17"/>
      <c r="G14" s="28" t="s">
        <v>325</v>
      </c>
      <c r="H14" s="30">
        <v>1863.97</v>
      </c>
      <c r="J14" s="17">
        <v>0</v>
      </c>
    </row>
    <row r="15" spans="1:10" x14ac:dyDescent="0.25">
      <c r="A15" s="28" t="s">
        <v>193</v>
      </c>
      <c r="B15" s="28"/>
      <c r="C15" s="29">
        <v>213114.18</v>
      </c>
      <c r="D15" s="30"/>
      <c r="E15" s="17">
        <v>0</v>
      </c>
      <c r="F15" s="17"/>
      <c r="G15" s="28" t="s">
        <v>323</v>
      </c>
      <c r="H15" s="30">
        <v>500000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325758.03000000003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141087.12999999998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90248.9</v>
      </c>
      <c r="D18" s="30"/>
      <c r="E18" s="17">
        <v>0</v>
      </c>
      <c r="F18" s="17"/>
      <c r="G18" s="18" t="s">
        <v>340</v>
      </c>
      <c r="H18" s="26">
        <f>SUM(H19:H19)</f>
        <v>323371.48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45922.49</v>
      </c>
      <c r="D19" s="30"/>
      <c r="E19" s="17">
        <v>0</v>
      </c>
      <c r="F19" s="17"/>
      <c r="G19" s="28" t="s">
        <v>362</v>
      </c>
      <c r="H19" s="39">
        <v>323371.48</v>
      </c>
      <c r="I19" s="27"/>
      <c r="J19" s="17">
        <v>0</v>
      </c>
    </row>
    <row r="20" spans="1:11" x14ac:dyDescent="0.25">
      <c r="A20" s="21" t="s">
        <v>363</v>
      </c>
      <c r="B20" s="23"/>
      <c r="C20" s="29">
        <v>4915.74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131074.69999999998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9">
        <v>90211.62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35237.93</v>
      </c>
      <c r="I23" s="30"/>
      <c r="J23" s="17">
        <v>0</v>
      </c>
      <c r="K23" s="34"/>
    </row>
    <row r="24" spans="1:11" ht="15" customHeight="1" x14ac:dyDescent="0.25">
      <c r="F24" s="34"/>
      <c r="G24" s="21" t="s">
        <v>363</v>
      </c>
      <c r="H24" s="30">
        <v>5625.15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F26" s="34"/>
      <c r="G26" s="10" t="s">
        <v>339</v>
      </c>
      <c r="H26" s="26">
        <f>C29-H9-H18-H21</f>
        <v>170225.84999999983</v>
      </c>
      <c r="I26" s="36">
        <f>H29-C9-C17</f>
        <v>0</v>
      </c>
      <c r="J26" s="12">
        <v>0</v>
      </c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8"/>
      <c r="C29" s="31">
        <f>+C9+C17</f>
        <v>3666688.3400000003</v>
      </c>
      <c r="D29" s="30"/>
      <c r="E29" s="37">
        <v>0</v>
      </c>
      <c r="F29" s="34"/>
      <c r="G29" s="18" t="s">
        <v>202</v>
      </c>
      <c r="H29" s="26">
        <f>H9+H18+H21+H26</f>
        <v>3666688.3400000003</v>
      </c>
      <c r="I29" s="27"/>
      <c r="J29" s="37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8" workbookViewId="0">
      <selection activeCell="B31" sqref="B31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89" t="s">
        <v>364</v>
      </c>
      <c r="B1" s="89"/>
      <c r="C1" s="89"/>
      <c r="D1" s="89"/>
      <c r="E1" s="89"/>
    </row>
    <row r="2" spans="1:5" x14ac:dyDescent="0.25">
      <c r="A2" s="89" t="s">
        <v>365</v>
      </c>
      <c r="B2" s="89"/>
      <c r="C2" s="89"/>
      <c r="D2" s="89"/>
      <c r="E2" s="89"/>
    </row>
    <row r="3" spans="1:5" x14ac:dyDescent="0.25">
      <c r="A3" s="89" t="s">
        <v>341</v>
      </c>
      <c r="B3" s="89"/>
      <c r="C3" s="89"/>
      <c r="D3" s="89"/>
      <c r="E3" s="89"/>
    </row>
    <row r="4" spans="1:5" x14ac:dyDescent="0.25">
      <c r="A4" s="89" t="s">
        <v>359</v>
      </c>
      <c r="B4" s="89"/>
      <c r="C4" s="89"/>
      <c r="D4" s="89"/>
      <c r="E4" s="89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40" t="s">
        <v>366</v>
      </c>
      <c r="B7" s="41" t="s">
        <v>152</v>
      </c>
      <c r="C7" s="42" t="s">
        <v>316</v>
      </c>
      <c r="D7" s="41" t="s">
        <v>153</v>
      </c>
      <c r="E7" s="43" t="s">
        <v>154</v>
      </c>
    </row>
    <row r="8" spans="1:5" x14ac:dyDescent="0.25">
      <c r="A8" s="44" t="s">
        <v>158</v>
      </c>
      <c r="B8" s="45" t="s">
        <v>159</v>
      </c>
      <c r="C8" s="46">
        <f>C9</f>
        <v>157334.38</v>
      </c>
      <c r="D8" s="46">
        <f>D9</f>
        <v>20307.09</v>
      </c>
      <c r="E8" s="46">
        <f>C8-D8</f>
        <v>137027.29</v>
      </c>
    </row>
    <row r="9" spans="1:5" x14ac:dyDescent="0.25">
      <c r="A9" s="44" t="s">
        <v>160</v>
      </c>
      <c r="B9" s="45" t="s">
        <v>161</v>
      </c>
      <c r="C9" s="46">
        <f>C10</f>
        <v>157334.38</v>
      </c>
      <c r="D9" s="46">
        <f>D10</f>
        <v>20307.09</v>
      </c>
      <c r="E9" s="46">
        <f t="shared" ref="E9:E33" si="0">C9-D9</f>
        <v>137027.29</v>
      </c>
    </row>
    <row r="10" spans="1:5" x14ac:dyDescent="0.25">
      <c r="A10" s="50" t="s">
        <v>162</v>
      </c>
      <c r="B10" s="20" t="s">
        <v>163</v>
      </c>
      <c r="C10" s="51">
        <v>157334.38</v>
      </c>
      <c r="D10" s="51">
        <v>20307.09</v>
      </c>
      <c r="E10" s="51">
        <f t="shared" si="0"/>
        <v>137027.29</v>
      </c>
    </row>
    <row r="11" spans="1:5" x14ac:dyDescent="0.25">
      <c r="A11" s="52" t="s">
        <v>164</v>
      </c>
      <c r="B11" s="53" t="s">
        <v>165</v>
      </c>
      <c r="C11" s="54">
        <f>C12+C15+C17+C19</f>
        <v>55824.05</v>
      </c>
      <c r="D11" s="54">
        <f>D12+D15+D17+D19</f>
        <v>56423.19</v>
      </c>
      <c r="E11" s="54">
        <f t="shared" si="0"/>
        <v>-599.13999999999942</v>
      </c>
    </row>
    <row r="12" spans="1:5" x14ac:dyDescent="0.25">
      <c r="A12" s="52">
        <v>151</v>
      </c>
      <c r="B12" s="53" t="s">
        <v>367</v>
      </c>
      <c r="C12" s="54">
        <f>SUM(C13:C14)</f>
        <v>25179.02</v>
      </c>
      <c r="D12" s="54">
        <f>SUM(D13:D14)</f>
        <v>31920.9</v>
      </c>
      <c r="E12" s="54">
        <f>C12-D12</f>
        <v>-6741.880000000001</v>
      </c>
    </row>
    <row r="13" spans="1:5" x14ac:dyDescent="0.25">
      <c r="A13" s="50">
        <v>15105</v>
      </c>
      <c r="B13" s="20" t="s">
        <v>368</v>
      </c>
      <c r="C13" s="51">
        <v>20179.02</v>
      </c>
      <c r="D13" s="51">
        <v>29352.75</v>
      </c>
      <c r="E13" s="51">
        <f t="shared" si="0"/>
        <v>-9173.73</v>
      </c>
    </row>
    <row r="14" spans="1:5" x14ac:dyDescent="0.25">
      <c r="A14" s="50">
        <v>15199</v>
      </c>
      <c r="B14" s="20" t="s">
        <v>317</v>
      </c>
      <c r="C14" s="51">
        <v>5000</v>
      </c>
      <c r="D14" s="51">
        <v>2568.15</v>
      </c>
      <c r="E14" s="51">
        <f t="shared" si="0"/>
        <v>2431.85</v>
      </c>
    </row>
    <row r="15" spans="1:5" x14ac:dyDescent="0.25">
      <c r="A15" s="44" t="s">
        <v>166</v>
      </c>
      <c r="B15" s="45" t="s">
        <v>167</v>
      </c>
      <c r="C15" s="46">
        <f>C16</f>
        <v>0</v>
      </c>
      <c r="D15" s="46">
        <f>D16</f>
        <v>731.01</v>
      </c>
      <c r="E15" s="46">
        <f t="shared" si="0"/>
        <v>-731.01</v>
      </c>
    </row>
    <row r="16" spans="1:5" x14ac:dyDescent="0.25">
      <c r="A16" s="50" t="s">
        <v>168</v>
      </c>
      <c r="B16" s="20" t="s">
        <v>169</v>
      </c>
      <c r="C16" s="51"/>
      <c r="D16" s="51">
        <v>731.01</v>
      </c>
      <c r="E16" s="51">
        <f t="shared" si="0"/>
        <v>-731.01</v>
      </c>
    </row>
    <row r="17" spans="1:6" x14ac:dyDescent="0.25">
      <c r="A17" s="44">
        <v>154</v>
      </c>
      <c r="B17" s="45" t="s">
        <v>349</v>
      </c>
      <c r="C17" s="46">
        <f>C18</f>
        <v>1750</v>
      </c>
      <c r="D17" s="46">
        <f>D18</f>
        <v>0</v>
      </c>
      <c r="E17" s="46">
        <f t="shared" ref="E17:E18" si="1">C17-D17</f>
        <v>1750</v>
      </c>
    </row>
    <row r="18" spans="1:6" x14ac:dyDescent="0.25">
      <c r="A18" s="50">
        <v>15402</v>
      </c>
      <c r="B18" s="20" t="s">
        <v>96</v>
      </c>
      <c r="C18" s="51">
        <v>1750</v>
      </c>
      <c r="D18" s="51"/>
      <c r="E18" s="51">
        <f t="shared" si="1"/>
        <v>1750</v>
      </c>
    </row>
    <row r="19" spans="1:6" x14ac:dyDescent="0.25">
      <c r="A19" s="52">
        <v>157</v>
      </c>
      <c r="B19" s="53" t="s">
        <v>318</v>
      </c>
      <c r="C19" s="54">
        <f>SUM(C20:C21)</f>
        <v>28895.03</v>
      </c>
      <c r="D19" s="54">
        <f>SUM(D20:D21)</f>
        <v>23771.279999999999</v>
      </c>
      <c r="E19" s="54">
        <f t="shared" si="0"/>
        <v>5123.75</v>
      </c>
    </row>
    <row r="20" spans="1:6" x14ac:dyDescent="0.25">
      <c r="A20" s="50">
        <v>15703</v>
      </c>
      <c r="B20" s="20" t="s">
        <v>350</v>
      </c>
      <c r="C20" s="51">
        <v>4237</v>
      </c>
      <c r="D20" s="51">
        <v>0</v>
      </c>
      <c r="E20" s="47">
        <f t="shared" si="0"/>
        <v>4237</v>
      </c>
    </row>
    <row r="21" spans="1:6" x14ac:dyDescent="0.25">
      <c r="A21" s="48">
        <v>15799</v>
      </c>
      <c r="B21" s="49" t="s">
        <v>239</v>
      </c>
      <c r="C21" s="47">
        <v>24658.03</v>
      </c>
      <c r="D21" s="47">
        <v>23771.279999999999</v>
      </c>
      <c r="E21" s="47">
        <f t="shared" si="0"/>
        <v>886.75</v>
      </c>
    </row>
    <row r="22" spans="1:6" x14ac:dyDescent="0.25">
      <c r="A22" s="44" t="s">
        <v>170</v>
      </c>
      <c r="B22" s="45" t="s">
        <v>171</v>
      </c>
      <c r="C22" s="46">
        <f>C23</f>
        <v>10063206</v>
      </c>
      <c r="D22" s="46">
        <f>D23</f>
        <v>2037660.17</v>
      </c>
      <c r="E22" s="46">
        <f t="shared" si="0"/>
        <v>8025545.8300000001</v>
      </c>
    </row>
    <row r="23" spans="1:6" x14ac:dyDescent="0.25">
      <c r="A23" s="52" t="s">
        <v>172</v>
      </c>
      <c r="B23" s="53" t="s">
        <v>173</v>
      </c>
      <c r="C23" s="54">
        <f>SUM(C24:C25)</f>
        <v>10063206</v>
      </c>
      <c r="D23" s="54">
        <f>SUM(D24:D25)</f>
        <v>2037660.17</v>
      </c>
      <c r="E23" s="54">
        <f t="shared" si="0"/>
        <v>8025545.8300000001</v>
      </c>
    </row>
    <row r="24" spans="1:6" x14ac:dyDescent="0.25">
      <c r="A24" s="50" t="s">
        <v>174</v>
      </c>
      <c r="B24" s="20" t="s">
        <v>175</v>
      </c>
      <c r="C24" s="51">
        <v>6918941</v>
      </c>
      <c r="D24" s="51">
        <v>1347675.17</v>
      </c>
      <c r="E24" s="51">
        <f t="shared" si="0"/>
        <v>5571265.8300000001</v>
      </c>
    </row>
    <row r="25" spans="1:6" x14ac:dyDescent="0.25">
      <c r="A25" s="50">
        <v>1624201</v>
      </c>
      <c r="B25" s="20" t="s">
        <v>369</v>
      </c>
      <c r="C25" s="51">
        <v>3144265</v>
      </c>
      <c r="D25" s="51">
        <v>689985</v>
      </c>
      <c r="E25" s="51">
        <f t="shared" si="0"/>
        <v>2454280</v>
      </c>
    </row>
    <row r="26" spans="1:6" x14ac:dyDescent="0.25">
      <c r="A26" s="52">
        <v>22</v>
      </c>
      <c r="B26" s="53" t="s">
        <v>351</v>
      </c>
      <c r="C26" s="54">
        <f>C27</f>
        <v>0</v>
      </c>
      <c r="D26" s="54">
        <f>D27</f>
        <v>765000.65</v>
      </c>
      <c r="E26" s="54">
        <f>C26-D26</f>
        <v>-765000.65</v>
      </c>
    </row>
    <row r="27" spans="1:6" x14ac:dyDescent="0.25">
      <c r="A27" s="52">
        <v>222</v>
      </c>
      <c r="B27" s="53" t="s">
        <v>231</v>
      </c>
      <c r="C27" s="54">
        <f>C28</f>
        <v>0</v>
      </c>
      <c r="D27" s="54">
        <f>D28</f>
        <v>765000.65</v>
      </c>
      <c r="E27" s="54">
        <f t="shared" ref="E27:E28" si="2">C27-D27</f>
        <v>-765000.65</v>
      </c>
    </row>
    <row r="28" spans="1:6" x14ac:dyDescent="0.25">
      <c r="A28" s="50">
        <v>22201</v>
      </c>
      <c r="B28" s="20" t="s">
        <v>231</v>
      </c>
      <c r="C28" s="51"/>
      <c r="D28" s="47">
        <v>765000.65</v>
      </c>
      <c r="E28" s="51">
        <f t="shared" si="2"/>
        <v>-765000.65</v>
      </c>
    </row>
    <row r="29" spans="1:6" x14ac:dyDescent="0.25">
      <c r="A29" s="52">
        <v>23</v>
      </c>
      <c r="B29" s="53" t="s">
        <v>370</v>
      </c>
      <c r="C29" s="54">
        <f>C32+C30</f>
        <v>8000</v>
      </c>
      <c r="D29" s="54">
        <f>D32+D30</f>
        <v>582086.23</v>
      </c>
      <c r="E29" s="54">
        <f>C29-D29</f>
        <v>-574086.23</v>
      </c>
    </row>
    <row r="30" spans="1:6" x14ac:dyDescent="0.25">
      <c r="A30" s="44">
        <v>231</v>
      </c>
      <c r="B30" s="45" t="s">
        <v>371</v>
      </c>
      <c r="C30" s="46">
        <f>SUM(C31)</f>
        <v>0</v>
      </c>
      <c r="D30" s="46">
        <f>SUM(D31)</f>
        <v>500000</v>
      </c>
      <c r="E30" s="46">
        <f t="shared" ref="E30:E31" si="3">C30-D30</f>
        <v>-500000</v>
      </c>
    </row>
    <row r="31" spans="1:6" x14ac:dyDescent="0.25">
      <c r="A31" s="50">
        <v>23105</v>
      </c>
      <c r="B31" s="20" t="s">
        <v>372</v>
      </c>
      <c r="C31" s="51"/>
      <c r="D31" s="51">
        <v>500000</v>
      </c>
      <c r="E31" s="51">
        <f t="shared" si="3"/>
        <v>-500000</v>
      </c>
    </row>
    <row r="32" spans="1:6" x14ac:dyDescent="0.25">
      <c r="A32" s="44">
        <v>232</v>
      </c>
      <c r="B32" s="45" t="s">
        <v>373</v>
      </c>
      <c r="C32" s="46">
        <f>SUM(C33)</f>
        <v>8000</v>
      </c>
      <c r="D32" s="46">
        <f>SUM(D33)</f>
        <v>82086.23</v>
      </c>
      <c r="E32" s="46">
        <f t="shared" si="0"/>
        <v>-74086.23</v>
      </c>
      <c r="F32" s="58"/>
    </row>
    <row r="33" spans="1:5" x14ac:dyDescent="0.25">
      <c r="A33" s="50">
        <v>23210</v>
      </c>
      <c r="B33" s="20" t="s">
        <v>169</v>
      </c>
      <c r="C33" s="51">
        <v>8000</v>
      </c>
      <c r="D33" s="51">
        <v>82086.23</v>
      </c>
      <c r="E33" s="51">
        <f t="shared" si="0"/>
        <v>-74086.23</v>
      </c>
    </row>
    <row r="34" spans="1:5" x14ac:dyDescent="0.25">
      <c r="A34" s="52">
        <v>32</v>
      </c>
      <c r="B34" s="53" t="s">
        <v>352</v>
      </c>
      <c r="C34" s="54">
        <f>C35</f>
        <v>66143.7</v>
      </c>
      <c r="D34" s="54">
        <f>D35</f>
        <v>0</v>
      </c>
      <c r="E34" s="54">
        <f>C34-D34</f>
        <v>66143.7</v>
      </c>
    </row>
    <row r="35" spans="1:5" x14ac:dyDescent="0.25">
      <c r="A35" s="44">
        <v>321</v>
      </c>
      <c r="B35" s="45" t="s">
        <v>353</v>
      </c>
      <c r="C35" s="46">
        <f>SUM(C36)</f>
        <v>66143.7</v>
      </c>
      <c r="D35" s="46">
        <f>SUM(D36)</f>
        <v>0</v>
      </c>
      <c r="E35" s="46">
        <f t="shared" ref="E35:E36" si="4">C35-D35</f>
        <v>66143.7</v>
      </c>
    </row>
    <row r="36" spans="1:5" x14ac:dyDescent="0.25">
      <c r="A36" s="50">
        <v>32102</v>
      </c>
      <c r="B36" s="20" t="s">
        <v>354</v>
      </c>
      <c r="C36" s="51">
        <v>66143.7</v>
      </c>
      <c r="D36" s="51">
        <v>0</v>
      </c>
      <c r="E36" s="51">
        <f t="shared" si="4"/>
        <v>66143.7</v>
      </c>
    </row>
    <row r="37" spans="1:5" x14ac:dyDescent="0.25">
      <c r="A37" s="55"/>
      <c r="B37" s="56" t="s">
        <v>155</v>
      </c>
      <c r="C37" s="57">
        <f>C8+C11+C22+C26+C29+C34</f>
        <v>10350508.129999999</v>
      </c>
      <c r="D37" s="57">
        <f>D8+D11+D22+D26+D29+D34</f>
        <v>3461477.3299999996</v>
      </c>
      <c r="E37" s="57">
        <f>E8+E11+E22+E26+E29+E34</f>
        <v>6889030.7999999998</v>
      </c>
    </row>
    <row r="38" spans="1:5" x14ac:dyDescent="0.25">
      <c r="B38" s="59" t="s">
        <v>156</v>
      </c>
      <c r="C38" s="46">
        <f t="shared" ref="C38:E39" si="5">C37</f>
        <v>10350508.129999999</v>
      </c>
      <c r="D38" s="46">
        <f t="shared" si="5"/>
        <v>3461477.3299999996</v>
      </c>
      <c r="E38" s="46">
        <f t="shared" si="5"/>
        <v>6889030.7999999998</v>
      </c>
    </row>
    <row r="39" spans="1:5" x14ac:dyDescent="0.25">
      <c r="B39" s="59" t="s">
        <v>157</v>
      </c>
      <c r="C39" s="46">
        <f t="shared" si="5"/>
        <v>10350508.129999999</v>
      </c>
      <c r="D39" s="46">
        <f t="shared" si="5"/>
        <v>3461477.3299999996</v>
      </c>
      <c r="E39" s="46">
        <f t="shared" si="5"/>
        <v>6889030.7999999998</v>
      </c>
    </row>
    <row r="40" spans="1:5" x14ac:dyDescent="0.25">
      <c r="A40" s="60"/>
      <c r="B40" s="61"/>
      <c r="C40" s="62"/>
      <c r="D40" s="62"/>
      <c r="E40" s="62"/>
    </row>
    <row r="41" spans="1:5" x14ac:dyDescent="0.25">
      <c r="A41" s="60"/>
      <c r="B41" s="61"/>
      <c r="C41" s="62"/>
      <c r="D41" s="62"/>
      <c r="E41" s="62"/>
    </row>
    <row r="42" spans="1:5" x14ac:dyDescent="0.25">
      <c r="A42" s="60"/>
      <c r="B42" s="60"/>
      <c r="C42" s="60"/>
      <c r="D42" s="60"/>
      <c r="E42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opLeftCell="A79" zoomScaleNormal="100" workbookViewId="0">
      <selection activeCell="A90" sqref="A90:E90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89" t="s">
        <v>364</v>
      </c>
      <c r="B1" s="89"/>
      <c r="C1" s="89"/>
      <c r="D1" s="89"/>
      <c r="E1" s="89"/>
    </row>
    <row r="2" spans="1:5" x14ac:dyDescent="0.25">
      <c r="A2" s="89" t="s">
        <v>374</v>
      </c>
      <c r="B2" s="89"/>
      <c r="C2" s="89"/>
      <c r="D2" s="89"/>
      <c r="E2" s="89"/>
    </row>
    <row r="3" spans="1:5" x14ac:dyDescent="0.25">
      <c r="A3" s="89" t="s">
        <v>341</v>
      </c>
      <c r="B3" s="89"/>
      <c r="C3" s="89"/>
      <c r="D3" s="89"/>
      <c r="E3" s="89"/>
    </row>
    <row r="4" spans="1:5" x14ac:dyDescent="0.25">
      <c r="A4" s="89" t="s">
        <v>359</v>
      </c>
      <c r="B4" s="89"/>
      <c r="C4" s="89"/>
      <c r="D4" s="89"/>
      <c r="E4" s="89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3" t="s">
        <v>366</v>
      </c>
      <c r="B7" s="64" t="s">
        <v>152</v>
      </c>
      <c r="C7" s="65" t="s">
        <v>375</v>
      </c>
      <c r="D7" s="66" t="s">
        <v>153</v>
      </c>
      <c r="E7" s="67" t="s">
        <v>154</v>
      </c>
    </row>
    <row r="8" spans="1:5" x14ac:dyDescent="0.25">
      <c r="A8" s="68" t="s">
        <v>0</v>
      </c>
      <c r="B8" s="68" t="s">
        <v>1</v>
      </c>
      <c r="C8" s="69">
        <f>C9+C14+C18+C20+C24+C28</f>
        <v>5390199.8100000005</v>
      </c>
      <c r="D8" s="69">
        <f>D9+D14+D18+D20+D24+D28</f>
        <v>1066126.51</v>
      </c>
      <c r="E8" s="73">
        <f>C8-D8</f>
        <v>4324073.3000000007</v>
      </c>
    </row>
    <row r="9" spans="1:5" x14ac:dyDescent="0.25">
      <c r="A9" s="68" t="s">
        <v>2</v>
      </c>
      <c r="B9" s="68" t="s">
        <v>3</v>
      </c>
      <c r="C9" s="69">
        <f>SUM(C10:C13)</f>
        <v>1748993.44</v>
      </c>
      <c r="D9" s="69">
        <f>SUM(D10:D13)</f>
        <v>322581.17000000004</v>
      </c>
      <c r="E9" s="73">
        <f t="shared" ref="E9:E44" si="0">C9-D9</f>
        <v>1426412.27</v>
      </c>
    </row>
    <row r="10" spans="1:5" x14ac:dyDescent="0.25">
      <c r="A10" s="71" t="s">
        <v>4</v>
      </c>
      <c r="B10" s="71" t="s">
        <v>5</v>
      </c>
      <c r="C10" s="16">
        <v>1349167.97</v>
      </c>
      <c r="D10" s="16">
        <v>294694.58</v>
      </c>
      <c r="E10" s="70">
        <f t="shared" si="0"/>
        <v>1054473.3899999999</v>
      </c>
    </row>
    <row r="11" spans="1:5" x14ac:dyDescent="0.25">
      <c r="A11" s="71" t="s">
        <v>6</v>
      </c>
      <c r="B11" s="71" t="s">
        <v>7</v>
      </c>
      <c r="C11" s="16">
        <v>112485</v>
      </c>
      <c r="D11" s="16"/>
      <c r="E11" s="70">
        <f t="shared" si="0"/>
        <v>112485</v>
      </c>
    </row>
    <row r="12" spans="1:5" x14ac:dyDescent="0.25">
      <c r="A12" s="71" t="s">
        <v>8</v>
      </c>
      <c r="B12" s="71" t="s">
        <v>9</v>
      </c>
      <c r="C12" s="16">
        <v>17645.47</v>
      </c>
      <c r="D12" s="16">
        <v>2742.9</v>
      </c>
      <c r="E12" s="70">
        <f t="shared" si="0"/>
        <v>14902.570000000002</v>
      </c>
    </row>
    <row r="13" spans="1:5" x14ac:dyDescent="0.25">
      <c r="A13" s="71" t="s">
        <v>10</v>
      </c>
      <c r="B13" s="71" t="s">
        <v>11</v>
      </c>
      <c r="C13" s="16">
        <v>269695</v>
      </c>
      <c r="D13" s="16">
        <v>25143.69</v>
      </c>
      <c r="E13" s="70">
        <f t="shared" si="0"/>
        <v>244551.31</v>
      </c>
    </row>
    <row r="14" spans="1:5" x14ac:dyDescent="0.25">
      <c r="A14" s="68" t="s">
        <v>12</v>
      </c>
      <c r="B14" s="68" t="s">
        <v>13</v>
      </c>
      <c r="C14" s="69">
        <f>SUM(C15:C17)</f>
        <v>2784731.7600000002</v>
      </c>
      <c r="D14" s="69">
        <f>SUM(D15:D17)</f>
        <v>556625.76</v>
      </c>
      <c r="E14" s="73">
        <f t="shared" si="0"/>
        <v>2228106</v>
      </c>
    </row>
    <row r="15" spans="1:5" x14ac:dyDescent="0.25">
      <c r="A15" s="71" t="s">
        <v>14</v>
      </c>
      <c r="B15" s="71" t="s">
        <v>5</v>
      </c>
      <c r="C15" s="16">
        <v>2197633.56</v>
      </c>
      <c r="D15" s="16">
        <v>512448.56</v>
      </c>
      <c r="E15" s="70">
        <f t="shared" si="0"/>
        <v>1685185</v>
      </c>
    </row>
    <row r="16" spans="1:5" x14ac:dyDescent="0.25">
      <c r="A16" s="71" t="s">
        <v>15</v>
      </c>
      <c r="B16" s="71" t="s">
        <v>7</v>
      </c>
      <c r="C16" s="16">
        <v>186085</v>
      </c>
      <c r="D16" s="16"/>
      <c r="E16" s="70">
        <f t="shared" si="0"/>
        <v>186085</v>
      </c>
    </row>
    <row r="17" spans="1:5" x14ac:dyDescent="0.25">
      <c r="A17" s="71" t="s">
        <v>16</v>
      </c>
      <c r="B17" s="71" t="s">
        <v>11</v>
      </c>
      <c r="C17" s="16">
        <v>401013.2</v>
      </c>
      <c r="D17" s="16">
        <v>44177.2</v>
      </c>
      <c r="E17" s="70">
        <f t="shared" si="0"/>
        <v>356836</v>
      </c>
    </row>
    <row r="18" spans="1:5" x14ac:dyDescent="0.25">
      <c r="A18" s="68" t="s">
        <v>17</v>
      </c>
      <c r="B18" s="68" t="s">
        <v>18</v>
      </c>
      <c r="C18" s="69">
        <f>+C19</f>
        <v>45168.33</v>
      </c>
      <c r="D18" s="69">
        <f>+D19</f>
        <v>16847.73</v>
      </c>
      <c r="E18" s="73">
        <f t="shared" si="0"/>
        <v>28320.600000000002</v>
      </c>
    </row>
    <row r="19" spans="1:5" x14ac:dyDescent="0.25">
      <c r="A19" s="71" t="s">
        <v>19</v>
      </c>
      <c r="B19" s="71" t="s">
        <v>20</v>
      </c>
      <c r="C19" s="16">
        <v>45168.33</v>
      </c>
      <c r="D19" s="16">
        <v>16847.73</v>
      </c>
      <c r="E19" s="70">
        <f t="shared" si="0"/>
        <v>28320.600000000002</v>
      </c>
    </row>
    <row r="20" spans="1:5" x14ac:dyDescent="0.25">
      <c r="A20" s="68" t="s">
        <v>21</v>
      </c>
      <c r="B20" s="68" t="s">
        <v>22</v>
      </c>
      <c r="C20" s="69">
        <f>SUM(C21:C23)</f>
        <v>294262.82999999996</v>
      </c>
      <c r="D20" s="69">
        <f>SUM(D21:D23)</f>
        <v>64485.45</v>
      </c>
      <c r="E20" s="73">
        <f t="shared" si="0"/>
        <v>229777.37999999995</v>
      </c>
    </row>
    <row r="21" spans="1:5" x14ac:dyDescent="0.25">
      <c r="A21" s="71" t="s">
        <v>23</v>
      </c>
      <c r="B21" s="71" t="s">
        <v>24</v>
      </c>
      <c r="C21" s="16">
        <v>117270</v>
      </c>
      <c r="D21" s="16">
        <v>23638.15</v>
      </c>
      <c r="E21" s="70">
        <f t="shared" si="0"/>
        <v>93631.85</v>
      </c>
    </row>
    <row r="22" spans="1:5" x14ac:dyDescent="0.25">
      <c r="A22" s="71" t="s">
        <v>25</v>
      </c>
      <c r="B22" s="71" t="s">
        <v>26</v>
      </c>
      <c r="C22" s="16">
        <v>171896.85</v>
      </c>
      <c r="D22" s="16">
        <v>39564.85</v>
      </c>
      <c r="E22" s="70">
        <f t="shared" si="0"/>
        <v>132332</v>
      </c>
    </row>
    <row r="23" spans="1:5" x14ac:dyDescent="0.25">
      <c r="A23" s="71" t="s">
        <v>27</v>
      </c>
      <c r="B23" s="71" t="s">
        <v>28</v>
      </c>
      <c r="C23" s="16">
        <v>5095.9799999999996</v>
      </c>
      <c r="D23" s="16">
        <v>1282.45</v>
      </c>
      <c r="E23" s="70">
        <f t="shared" si="0"/>
        <v>3813.5299999999997</v>
      </c>
    </row>
    <row r="24" spans="1:5" x14ac:dyDescent="0.25">
      <c r="A24" s="68" t="s">
        <v>29</v>
      </c>
      <c r="B24" s="68" t="s">
        <v>30</v>
      </c>
      <c r="C24" s="69">
        <f>SUM(C25:C27)</f>
        <v>272751.89999999997</v>
      </c>
      <c r="D24" s="69">
        <f>SUM(D25:D27)</f>
        <v>60341.979999999996</v>
      </c>
      <c r="E24" s="73">
        <f t="shared" si="0"/>
        <v>212409.91999999998</v>
      </c>
    </row>
    <row r="25" spans="1:5" x14ac:dyDescent="0.25">
      <c r="A25" s="71" t="s">
        <v>31</v>
      </c>
      <c r="B25" s="71" t="s">
        <v>24</v>
      </c>
      <c r="C25" s="16">
        <v>99305</v>
      </c>
      <c r="D25" s="16">
        <v>19874.919999999998</v>
      </c>
      <c r="E25" s="70">
        <f t="shared" si="0"/>
        <v>79430.080000000002</v>
      </c>
    </row>
    <row r="26" spans="1:5" x14ac:dyDescent="0.25">
      <c r="A26" s="71" t="s">
        <v>32</v>
      </c>
      <c r="B26" s="71" t="s">
        <v>26</v>
      </c>
      <c r="C26" s="16">
        <v>170044.97</v>
      </c>
      <c r="D26" s="16">
        <v>39267.97</v>
      </c>
      <c r="E26" s="70">
        <f t="shared" si="0"/>
        <v>130777</v>
      </c>
    </row>
    <row r="27" spans="1:5" x14ac:dyDescent="0.25">
      <c r="A27" s="71" t="s">
        <v>33</v>
      </c>
      <c r="B27" s="71" t="s">
        <v>28</v>
      </c>
      <c r="C27" s="16">
        <v>3401.93</v>
      </c>
      <c r="D27" s="16">
        <v>1199.0899999999999</v>
      </c>
      <c r="E27" s="70">
        <f t="shared" si="0"/>
        <v>2202.84</v>
      </c>
    </row>
    <row r="28" spans="1:5" x14ac:dyDescent="0.25">
      <c r="A28" s="68" t="s">
        <v>34</v>
      </c>
      <c r="B28" s="68" t="s">
        <v>35</v>
      </c>
      <c r="C28" s="69">
        <f>SUM(C29:C29)</f>
        <v>244291.55</v>
      </c>
      <c r="D28" s="69">
        <f>SUM(D29:D29)</f>
        <v>45244.42</v>
      </c>
      <c r="E28" s="73">
        <f t="shared" si="0"/>
        <v>199047.13</v>
      </c>
    </row>
    <row r="29" spans="1:5" x14ac:dyDescent="0.25">
      <c r="A29" s="50">
        <v>51702</v>
      </c>
      <c r="B29" s="71" t="s">
        <v>319</v>
      </c>
      <c r="C29" s="16">
        <v>244291.55</v>
      </c>
      <c r="D29" s="16">
        <v>45244.42</v>
      </c>
      <c r="E29" s="70">
        <f t="shared" si="0"/>
        <v>199047.13</v>
      </c>
    </row>
    <row r="30" spans="1:5" x14ac:dyDescent="0.25">
      <c r="A30" s="68" t="s">
        <v>36</v>
      </c>
      <c r="B30" s="68" t="s">
        <v>37</v>
      </c>
      <c r="C30" s="69">
        <f>C31+C56+C60+C71+C74</f>
        <v>1923602.8399999999</v>
      </c>
      <c r="D30" s="69">
        <f>D31+D56+D60+D71+D74</f>
        <v>309991.36</v>
      </c>
      <c r="E30" s="73">
        <f t="shared" si="0"/>
        <v>1613611.48</v>
      </c>
    </row>
    <row r="31" spans="1:5" x14ac:dyDescent="0.25">
      <c r="A31" s="68" t="s">
        <v>38</v>
      </c>
      <c r="B31" s="68" t="s">
        <v>39</v>
      </c>
      <c r="C31" s="69">
        <f>SUM(C32:C55)</f>
        <v>977723.48999999987</v>
      </c>
      <c r="D31" s="69">
        <f>SUM(D32:D55)</f>
        <v>120800.09</v>
      </c>
      <c r="E31" s="73">
        <f t="shared" si="0"/>
        <v>856923.39999999991</v>
      </c>
    </row>
    <row r="32" spans="1:5" x14ac:dyDescent="0.25">
      <c r="A32" s="71" t="s">
        <v>40</v>
      </c>
      <c r="B32" s="71" t="s">
        <v>41</v>
      </c>
      <c r="C32" s="16">
        <v>34404.54</v>
      </c>
      <c r="D32" s="16">
        <v>5214.54</v>
      </c>
      <c r="E32" s="70">
        <f t="shared" si="0"/>
        <v>29190</v>
      </c>
    </row>
    <row r="33" spans="1:5" x14ac:dyDescent="0.25">
      <c r="A33" s="71" t="s">
        <v>42</v>
      </c>
      <c r="B33" s="71" t="s">
        <v>43</v>
      </c>
      <c r="C33" s="16">
        <v>27350.3</v>
      </c>
      <c r="D33" s="16"/>
      <c r="E33" s="70">
        <f t="shared" si="0"/>
        <v>27350.3</v>
      </c>
    </row>
    <row r="34" spans="1:5" x14ac:dyDescent="0.25">
      <c r="A34" s="71" t="s">
        <v>44</v>
      </c>
      <c r="B34" s="71" t="s">
        <v>45</v>
      </c>
      <c r="C34" s="16">
        <v>60183.8</v>
      </c>
      <c r="D34" s="16">
        <v>14268</v>
      </c>
      <c r="E34" s="70">
        <f t="shared" si="0"/>
        <v>45915.8</v>
      </c>
    </row>
    <row r="35" spans="1:5" x14ac:dyDescent="0.25">
      <c r="A35" s="71" t="s">
        <v>46</v>
      </c>
      <c r="B35" s="71" t="s">
        <v>47</v>
      </c>
      <c r="C35" s="16">
        <v>88799.86</v>
      </c>
      <c r="D35" s="16">
        <v>926.86</v>
      </c>
      <c r="E35" s="70">
        <f t="shared" si="0"/>
        <v>87873</v>
      </c>
    </row>
    <row r="36" spans="1:5" x14ac:dyDescent="0.25">
      <c r="A36" s="71" t="s">
        <v>48</v>
      </c>
      <c r="B36" s="71" t="s">
        <v>49</v>
      </c>
      <c r="C36" s="16">
        <v>21725.22</v>
      </c>
      <c r="D36" s="16">
        <v>910.06</v>
      </c>
      <c r="E36" s="70">
        <f t="shared" si="0"/>
        <v>20815.16</v>
      </c>
    </row>
    <row r="37" spans="1:5" x14ac:dyDescent="0.25">
      <c r="A37" s="71" t="s">
        <v>50</v>
      </c>
      <c r="B37" s="71" t="s">
        <v>51</v>
      </c>
      <c r="C37" s="16">
        <v>370</v>
      </c>
      <c r="D37" s="16"/>
      <c r="E37" s="70">
        <f t="shared" si="0"/>
        <v>370</v>
      </c>
    </row>
    <row r="38" spans="1:5" x14ac:dyDescent="0.25">
      <c r="A38" s="71" t="s">
        <v>52</v>
      </c>
      <c r="B38" s="71" t="s">
        <v>53</v>
      </c>
      <c r="C38" s="16">
        <v>26541.64</v>
      </c>
      <c r="D38" s="16">
        <v>960.86</v>
      </c>
      <c r="E38" s="70">
        <f t="shared" si="0"/>
        <v>25580.78</v>
      </c>
    </row>
    <row r="39" spans="1:5" x14ac:dyDescent="0.25">
      <c r="A39" s="71" t="s">
        <v>54</v>
      </c>
      <c r="B39" s="71" t="s">
        <v>55</v>
      </c>
      <c r="C39" s="16">
        <v>21498.42</v>
      </c>
      <c r="D39" s="16">
        <v>5584.05</v>
      </c>
      <c r="E39" s="70">
        <f t="shared" si="0"/>
        <v>15914.369999999999</v>
      </c>
    </row>
    <row r="40" spans="1:5" x14ac:dyDescent="0.25">
      <c r="A40" s="50">
        <v>54109</v>
      </c>
      <c r="B40" s="71" t="s">
        <v>297</v>
      </c>
      <c r="C40" s="16">
        <v>7093</v>
      </c>
      <c r="D40" s="16">
        <v>2759</v>
      </c>
      <c r="E40" s="70">
        <f t="shared" si="0"/>
        <v>4334</v>
      </c>
    </row>
    <row r="41" spans="1:5" x14ac:dyDescent="0.25">
      <c r="A41" s="50">
        <v>54110</v>
      </c>
      <c r="B41" s="71" t="s">
        <v>299</v>
      </c>
      <c r="C41" s="16">
        <v>138337.4</v>
      </c>
      <c r="D41" s="16">
        <v>3624.83</v>
      </c>
      <c r="E41" s="70">
        <f t="shared" si="0"/>
        <v>134712.57</v>
      </c>
    </row>
    <row r="42" spans="1:5" x14ac:dyDescent="0.25">
      <c r="A42" s="71" t="s">
        <v>56</v>
      </c>
      <c r="B42" s="71" t="s">
        <v>376</v>
      </c>
      <c r="C42" s="16">
        <v>3041</v>
      </c>
      <c r="D42" s="16">
        <v>41</v>
      </c>
      <c r="E42" s="70">
        <f t="shared" si="0"/>
        <v>3000</v>
      </c>
    </row>
    <row r="43" spans="1:5" x14ac:dyDescent="0.25">
      <c r="A43" s="71" t="s">
        <v>57</v>
      </c>
      <c r="B43" s="71" t="s">
        <v>377</v>
      </c>
      <c r="C43" s="16">
        <v>5143.6000000000004</v>
      </c>
      <c r="D43" s="16">
        <v>88.6</v>
      </c>
      <c r="E43" s="70">
        <f t="shared" si="0"/>
        <v>5055</v>
      </c>
    </row>
    <row r="44" spans="1:5" x14ac:dyDescent="0.25">
      <c r="A44" s="71" t="s">
        <v>58</v>
      </c>
      <c r="B44" s="71" t="s">
        <v>59</v>
      </c>
      <c r="C44" s="16">
        <v>4006.09</v>
      </c>
      <c r="D44" s="16">
        <v>100</v>
      </c>
      <c r="E44" s="70">
        <f t="shared" si="0"/>
        <v>3906.09</v>
      </c>
    </row>
    <row r="45" spans="1:5" x14ac:dyDescent="0.25">
      <c r="A45" s="89"/>
      <c r="B45" s="89"/>
      <c r="C45" s="89"/>
      <c r="D45" s="89"/>
      <c r="E45" s="89"/>
    </row>
    <row r="46" spans="1:5" x14ac:dyDescent="0.25">
      <c r="A46" s="89" t="s">
        <v>364</v>
      </c>
      <c r="B46" s="89"/>
      <c r="C46" s="89"/>
      <c r="D46" s="89"/>
      <c r="E46" s="89"/>
    </row>
    <row r="47" spans="1:5" x14ac:dyDescent="0.25">
      <c r="A47" s="89" t="s">
        <v>374</v>
      </c>
      <c r="B47" s="89"/>
      <c r="C47" s="89"/>
      <c r="D47" s="89"/>
      <c r="E47" s="89"/>
    </row>
    <row r="48" spans="1:5" x14ac:dyDescent="0.25">
      <c r="A48" s="89" t="s">
        <v>341</v>
      </c>
      <c r="B48" s="89"/>
      <c r="C48" s="89"/>
      <c r="D48" s="89"/>
      <c r="E48" s="89"/>
    </row>
    <row r="49" spans="1:5" x14ac:dyDescent="0.25">
      <c r="A49" s="89" t="s">
        <v>359</v>
      </c>
      <c r="B49" s="89"/>
      <c r="C49" s="89"/>
      <c r="D49" s="89"/>
      <c r="E49" s="89"/>
    </row>
    <row r="50" spans="1:5" x14ac:dyDescent="0.25">
      <c r="A50" s="71" t="s">
        <v>60</v>
      </c>
      <c r="B50" s="71" t="s">
        <v>61</v>
      </c>
      <c r="C50" s="16">
        <v>10547.37</v>
      </c>
      <c r="D50" s="16">
        <v>189.78</v>
      </c>
      <c r="E50" s="70">
        <f>C50-D50</f>
        <v>10357.59</v>
      </c>
    </row>
    <row r="51" spans="1:5" x14ac:dyDescent="0.25">
      <c r="A51" s="71" t="s">
        <v>62</v>
      </c>
      <c r="B51" s="71" t="s">
        <v>63</v>
      </c>
      <c r="C51" s="16">
        <v>23037.919999999998</v>
      </c>
      <c r="D51" s="16">
        <v>12812.86</v>
      </c>
      <c r="E51" s="70">
        <f t="shared" ref="E51:E85" si="1">C51-D51</f>
        <v>10225.059999999998</v>
      </c>
    </row>
    <row r="52" spans="1:5" x14ac:dyDescent="0.25">
      <c r="A52" s="71" t="s">
        <v>64</v>
      </c>
      <c r="B52" s="71" t="s">
        <v>378</v>
      </c>
      <c r="C52" s="16">
        <v>490</v>
      </c>
      <c r="D52" s="16">
        <v>474.6</v>
      </c>
      <c r="E52" s="70">
        <f t="shared" si="1"/>
        <v>15.399999999999977</v>
      </c>
    </row>
    <row r="53" spans="1:5" x14ac:dyDescent="0.25">
      <c r="A53" s="71" t="s">
        <v>65</v>
      </c>
      <c r="B53" s="71" t="s">
        <v>66</v>
      </c>
      <c r="C53" s="16">
        <v>60164.1</v>
      </c>
      <c r="D53" s="16">
        <v>961.35</v>
      </c>
      <c r="E53" s="70">
        <f t="shared" si="1"/>
        <v>59202.75</v>
      </c>
    </row>
    <row r="54" spans="1:5" x14ac:dyDescent="0.25">
      <c r="A54" s="71" t="s">
        <v>67</v>
      </c>
      <c r="B54" s="71" t="s">
        <v>68</v>
      </c>
      <c r="C54" s="16">
        <v>16797.97</v>
      </c>
      <c r="D54" s="16">
        <v>855.75</v>
      </c>
      <c r="E54" s="70">
        <f>C54-D54</f>
        <v>15942.220000000001</v>
      </c>
    </row>
    <row r="55" spans="1:5" x14ac:dyDescent="0.25">
      <c r="A55" s="71" t="s">
        <v>69</v>
      </c>
      <c r="B55" s="71" t="s">
        <v>70</v>
      </c>
      <c r="C55" s="16">
        <v>428191.26</v>
      </c>
      <c r="D55" s="16">
        <v>71027.95</v>
      </c>
      <c r="E55" s="70">
        <f t="shared" si="1"/>
        <v>357163.31</v>
      </c>
    </row>
    <row r="56" spans="1:5" x14ac:dyDescent="0.25">
      <c r="A56" s="68" t="s">
        <v>71</v>
      </c>
      <c r="B56" s="68" t="s">
        <v>72</v>
      </c>
      <c r="C56" s="69">
        <f>SUM(C57:C59)</f>
        <v>237235.36</v>
      </c>
      <c r="D56" s="69">
        <f>SUM(D57:D59)</f>
        <v>47952.33</v>
      </c>
      <c r="E56" s="73">
        <f t="shared" si="1"/>
        <v>189283.02999999997</v>
      </c>
    </row>
    <row r="57" spans="1:5" x14ac:dyDescent="0.25">
      <c r="A57" s="71" t="s">
        <v>73</v>
      </c>
      <c r="B57" s="71" t="s">
        <v>74</v>
      </c>
      <c r="C57" s="16">
        <v>87500</v>
      </c>
      <c r="D57" s="16">
        <v>23349.18</v>
      </c>
      <c r="E57" s="70">
        <f t="shared" si="1"/>
        <v>64150.82</v>
      </c>
    </row>
    <row r="58" spans="1:5" x14ac:dyDescent="0.25">
      <c r="A58" s="71" t="s">
        <v>75</v>
      </c>
      <c r="B58" s="71" t="s">
        <v>76</v>
      </c>
      <c r="C58" s="16">
        <v>75440</v>
      </c>
      <c r="D58" s="16">
        <v>13662.89</v>
      </c>
      <c r="E58" s="70">
        <f t="shared" si="1"/>
        <v>61777.11</v>
      </c>
    </row>
    <row r="59" spans="1:5" x14ac:dyDescent="0.25">
      <c r="A59" s="71" t="s">
        <v>77</v>
      </c>
      <c r="B59" s="71" t="s">
        <v>78</v>
      </c>
      <c r="C59" s="16">
        <v>74295.360000000001</v>
      </c>
      <c r="D59" s="16">
        <v>10940.26</v>
      </c>
      <c r="E59" s="70">
        <f t="shared" si="1"/>
        <v>63355.1</v>
      </c>
    </row>
    <row r="60" spans="1:5" x14ac:dyDescent="0.25">
      <c r="A60" s="68" t="s">
        <v>79</v>
      </c>
      <c r="B60" s="68" t="s">
        <v>80</v>
      </c>
      <c r="C60" s="69">
        <f>SUM(C61:C70)</f>
        <v>512123.99</v>
      </c>
      <c r="D60" s="69">
        <f>SUM(D61:D70)</f>
        <v>99822.61</v>
      </c>
      <c r="E60" s="73">
        <f t="shared" si="1"/>
        <v>412301.38</v>
      </c>
    </row>
    <row r="61" spans="1:5" x14ac:dyDescent="0.25">
      <c r="A61" s="71" t="s">
        <v>81</v>
      </c>
      <c r="B61" s="71" t="s">
        <v>82</v>
      </c>
      <c r="C61" s="16">
        <v>5175</v>
      </c>
      <c r="D61" s="16"/>
      <c r="E61" s="70">
        <f t="shared" si="1"/>
        <v>5175</v>
      </c>
    </row>
    <row r="62" spans="1:5" x14ac:dyDescent="0.25">
      <c r="A62" s="71" t="s">
        <v>83</v>
      </c>
      <c r="B62" s="71" t="s">
        <v>84</v>
      </c>
      <c r="C62" s="16">
        <v>8049.38</v>
      </c>
      <c r="D62" s="16">
        <v>3468.34</v>
      </c>
      <c r="E62" s="70">
        <f t="shared" si="1"/>
        <v>4581.04</v>
      </c>
    </row>
    <row r="63" spans="1:5" x14ac:dyDescent="0.25">
      <c r="A63" s="71" t="s">
        <v>85</v>
      </c>
      <c r="B63" s="71" t="s">
        <v>86</v>
      </c>
      <c r="C63" s="16">
        <v>6093.64</v>
      </c>
      <c r="D63" s="16">
        <v>2639.92</v>
      </c>
      <c r="E63" s="70">
        <f t="shared" si="1"/>
        <v>3453.7200000000003</v>
      </c>
    </row>
    <row r="64" spans="1:5" x14ac:dyDescent="0.25">
      <c r="A64" s="71" t="s">
        <v>87</v>
      </c>
      <c r="B64" s="71" t="s">
        <v>88</v>
      </c>
      <c r="C64" s="16">
        <v>145400</v>
      </c>
      <c r="D64" s="16">
        <v>20398</v>
      </c>
      <c r="E64" s="70">
        <f t="shared" si="1"/>
        <v>125002</v>
      </c>
    </row>
    <row r="65" spans="1:5" x14ac:dyDescent="0.25">
      <c r="A65" s="71" t="s">
        <v>89</v>
      </c>
      <c r="B65" s="71" t="s">
        <v>90</v>
      </c>
      <c r="C65" s="16">
        <v>406.16</v>
      </c>
      <c r="D65" s="16"/>
      <c r="E65" s="70">
        <f t="shared" si="1"/>
        <v>406.16</v>
      </c>
    </row>
    <row r="66" spans="1:5" x14ac:dyDescent="0.25">
      <c r="A66" s="50">
        <v>54310</v>
      </c>
      <c r="B66" s="71" t="s">
        <v>379</v>
      </c>
      <c r="C66" s="16">
        <v>615</v>
      </c>
      <c r="D66" s="16"/>
      <c r="E66" s="70">
        <f t="shared" si="1"/>
        <v>615</v>
      </c>
    </row>
    <row r="67" spans="1:5" x14ac:dyDescent="0.25">
      <c r="A67" s="71" t="s">
        <v>91</v>
      </c>
      <c r="B67" s="71" t="s">
        <v>92</v>
      </c>
      <c r="C67" s="16">
        <v>5020</v>
      </c>
      <c r="D67" s="16">
        <v>680</v>
      </c>
      <c r="E67" s="70">
        <f t="shared" si="1"/>
        <v>4340</v>
      </c>
    </row>
    <row r="68" spans="1:5" x14ac:dyDescent="0.25">
      <c r="A68" s="71" t="s">
        <v>93</v>
      </c>
      <c r="B68" s="71" t="s">
        <v>94</v>
      </c>
      <c r="C68" s="16">
        <v>19715.61</v>
      </c>
      <c r="D68" s="16">
        <v>2132.29</v>
      </c>
      <c r="E68" s="70">
        <f t="shared" si="1"/>
        <v>17583.32</v>
      </c>
    </row>
    <row r="69" spans="1:5" x14ac:dyDescent="0.25">
      <c r="A69" s="71" t="s">
        <v>95</v>
      </c>
      <c r="B69" s="71" t="s">
        <v>96</v>
      </c>
      <c r="C69" s="16">
        <v>41695</v>
      </c>
      <c r="D69" s="16">
        <v>8023.92</v>
      </c>
      <c r="E69" s="70">
        <f t="shared" si="1"/>
        <v>33671.08</v>
      </c>
    </row>
    <row r="70" spans="1:5" x14ac:dyDescent="0.25">
      <c r="A70" s="71" t="s">
        <v>97</v>
      </c>
      <c r="B70" s="71" t="s">
        <v>98</v>
      </c>
      <c r="C70" s="16">
        <v>279954.2</v>
      </c>
      <c r="D70" s="16">
        <v>62480.14</v>
      </c>
      <c r="E70" s="70">
        <f t="shared" si="1"/>
        <v>217474.06</v>
      </c>
    </row>
    <row r="71" spans="1:5" x14ac:dyDescent="0.25">
      <c r="A71" s="52" t="s">
        <v>99</v>
      </c>
      <c r="B71" s="68" t="s">
        <v>100</v>
      </c>
      <c r="C71" s="69">
        <f>SUM(C72:C73)</f>
        <v>122203.67</v>
      </c>
      <c r="D71" s="69">
        <f>SUM(D72:D73)</f>
        <v>31190</v>
      </c>
      <c r="E71" s="73">
        <f t="shared" si="1"/>
        <v>91013.67</v>
      </c>
    </row>
    <row r="72" spans="1:5" x14ac:dyDescent="0.25">
      <c r="A72" s="71" t="s">
        <v>101</v>
      </c>
      <c r="B72" s="71" t="s">
        <v>102</v>
      </c>
      <c r="C72" s="16">
        <v>116203.67</v>
      </c>
      <c r="D72" s="16">
        <v>31190</v>
      </c>
      <c r="E72" s="70">
        <f t="shared" si="1"/>
        <v>85013.67</v>
      </c>
    </row>
    <row r="73" spans="1:5" x14ac:dyDescent="0.25">
      <c r="A73" s="71" t="s">
        <v>103</v>
      </c>
      <c r="B73" s="71" t="s">
        <v>104</v>
      </c>
      <c r="C73" s="16">
        <v>6000</v>
      </c>
      <c r="D73" s="16"/>
      <c r="E73" s="70">
        <f t="shared" si="1"/>
        <v>6000</v>
      </c>
    </row>
    <row r="74" spans="1:5" x14ac:dyDescent="0.25">
      <c r="A74" s="68" t="s">
        <v>105</v>
      </c>
      <c r="B74" s="68" t="s">
        <v>106</v>
      </c>
      <c r="C74" s="69">
        <f>SUM(C75:C76)</f>
        <v>74316.33</v>
      </c>
      <c r="D74" s="69">
        <f>SUM(D75:D76)</f>
        <v>10226.33</v>
      </c>
      <c r="E74" s="73">
        <f t="shared" si="1"/>
        <v>64090</v>
      </c>
    </row>
    <row r="75" spans="1:5" x14ac:dyDescent="0.25">
      <c r="A75" s="71" t="s">
        <v>107</v>
      </c>
      <c r="B75" s="71" t="s">
        <v>108</v>
      </c>
      <c r="C75" s="16">
        <v>72596.33</v>
      </c>
      <c r="D75" s="16">
        <v>10226.33</v>
      </c>
      <c r="E75" s="70">
        <f t="shared" si="1"/>
        <v>62370</v>
      </c>
    </row>
    <row r="76" spans="1:5" x14ac:dyDescent="0.25">
      <c r="A76" s="71" t="s">
        <v>109</v>
      </c>
      <c r="B76" s="71" t="s">
        <v>110</v>
      </c>
      <c r="C76" s="16">
        <v>1720</v>
      </c>
      <c r="D76" s="16"/>
      <c r="E76" s="70">
        <f t="shared" si="1"/>
        <v>1720</v>
      </c>
    </row>
    <row r="77" spans="1:5" x14ac:dyDescent="0.25">
      <c r="A77" s="68" t="s">
        <v>111</v>
      </c>
      <c r="B77" s="68" t="s">
        <v>112</v>
      </c>
      <c r="C77" s="69">
        <f>C78+C80+C82+C86</f>
        <v>466708.55</v>
      </c>
      <c r="D77" s="69">
        <f>D78+D80+D82+D86</f>
        <v>386649.41</v>
      </c>
      <c r="E77" s="73">
        <f t="shared" si="1"/>
        <v>80059.140000000014</v>
      </c>
    </row>
    <row r="78" spans="1:5" x14ac:dyDescent="0.25">
      <c r="A78" s="52">
        <v>551</v>
      </c>
      <c r="B78" s="68" t="s">
        <v>380</v>
      </c>
      <c r="C78" s="69">
        <f>C79</f>
        <v>360948.55</v>
      </c>
      <c r="D78" s="69">
        <f>D79</f>
        <v>360948.55</v>
      </c>
      <c r="E78" s="73">
        <f t="shared" si="1"/>
        <v>0</v>
      </c>
    </row>
    <row r="79" spans="1:5" x14ac:dyDescent="0.25">
      <c r="A79" s="50">
        <v>55101</v>
      </c>
      <c r="B79" s="71" t="s">
        <v>347</v>
      </c>
      <c r="C79" s="16">
        <v>360948.55</v>
      </c>
      <c r="D79" s="16">
        <v>360948.55</v>
      </c>
      <c r="E79" s="70">
        <f t="shared" si="1"/>
        <v>0</v>
      </c>
    </row>
    <row r="80" spans="1:5" x14ac:dyDescent="0.25">
      <c r="A80" s="68" t="s">
        <v>113</v>
      </c>
      <c r="B80" s="68" t="s">
        <v>114</v>
      </c>
      <c r="C80" s="69">
        <f>C81</f>
        <v>30498.58</v>
      </c>
      <c r="D80" s="69">
        <f>D81</f>
        <v>8461.2900000000009</v>
      </c>
      <c r="E80" s="73">
        <f t="shared" si="1"/>
        <v>22037.29</v>
      </c>
    </row>
    <row r="81" spans="1:5" x14ac:dyDescent="0.25">
      <c r="A81" s="71" t="s">
        <v>115</v>
      </c>
      <c r="B81" s="71" t="s">
        <v>116</v>
      </c>
      <c r="C81" s="16">
        <v>30498.58</v>
      </c>
      <c r="D81" s="16">
        <v>8461.2900000000009</v>
      </c>
      <c r="E81" s="70">
        <f t="shared" si="1"/>
        <v>22037.29</v>
      </c>
    </row>
    <row r="82" spans="1:5" x14ac:dyDescent="0.25">
      <c r="A82" s="68" t="s">
        <v>117</v>
      </c>
      <c r="B82" s="68" t="s">
        <v>118</v>
      </c>
      <c r="C82" s="69">
        <f>SUM(C83:C85)</f>
        <v>75250</v>
      </c>
      <c r="D82" s="69">
        <f>SUM(D83:D85)</f>
        <v>17228.150000000001</v>
      </c>
      <c r="E82" s="73">
        <f t="shared" si="1"/>
        <v>58021.85</v>
      </c>
    </row>
    <row r="83" spans="1:5" x14ac:dyDescent="0.25">
      <c r="A83" s="71" t="s">
        <v>119</v>
      </c>
      <c r="B83" s="71" t="s">
        <v>120</v>
      </c>
      <c r="C83" s="16">
        <v>4350</v>
      </c>
      <c r="D83" s="16">
        <v>941.66</v>
      </c>
      <c r="E83" s="70">
        <f t="shared" si="1"/>
        <v>3408.34</v>
      </c>
    </row>
    <row r="84" spans="1:5" x14ac:dyDescent="0.25">
      <c r="A84" s="71" t="s">
        <v>121</v>
      </c>
      <c r="B84" s="71" t="s">
        <v>122</v>
      </c>
      <c r="C84" s="16">
        <v>66000</v>
      </c>
      <c r="D84" s="16">
        <v>16286.49</v>
      </c>
      <c r="E84" s="70">
        <f t="shared" si="1"/>
        <v>49713.51</v>
      </c>
    </row>
    <row r="85" spans="1:5" x14ac:dyDescent="0.25">
      <c r="A85" s="71" t="s">
        <v>123</v>
      </c>
      <c r="B85" s="71" t="s">
        <v>124</v>
      </c>
      <c r="C85" s="16">
        <v>4900</v>
      </c>
      <c r="D85" s="16"/>
      <c r="E85" s="70">
        <f t="shared" si="1"/>
        <v>4900</v>
      </c>
    </row>
    <row r="86" spans="1:5" x14ac:dyDescent="0.25">
      <c r="A86" s="68">
        <v>557</v>
      </c>
      <c r="B86" s="68" t="s">
        <v>348</v>
      </c>
      <c r="C86" s="69">
        <f>SUM(C87:C93)</f>
        <v>11.42</v>
      </c>
      <c r="D86" s="69">
        <f>SUM(D87:D93)</f>
        <v>11.42</v>
      </c>
      <c r="E86" s="73">
        <f t="shared" ref="E86" si="2">C86-D86</f>
        <v>0</v>
      </c>
    </row>
    <row r="87" spans="1:5" x14ac:dyDescent="0.25">
      <c r="A87" s="71"/>
      <c r="B87" s="71"/>
      <c r="C87" s="16"/>
      <c r="D87" s="16"/>
      <c r="E87" s="70"/>
    </row>
    <row r="88" spans="1:5" x14ac:dyDescent="0.25">
      <c r="A88" s="89" t="s">
        <v>364</v>
      </c>
      <c r="B88" s="89"/>
      <c r="C88" s="89"/>
      <c r="D88" s="89"/>
      <c r="E88" s="89"/>
    </row>
    <row r="89" spans="1:5" x14ac:dyDescent="0.25">
      <c r="A89" s="89" t="s">
        <v>374</v>
      </c>
      <c r="B89" s="89"/>
      <c r="C89" s="89"/>
      <c r="D89" s="89"/>
      <c r="E89" s="89"/>
    </row>
    <row r="90" spans="1:5" x14ac:dyDescent="0.25">
      <c r="A90" s="89" t="s">
        <v>341</v>
      </c>
      <c r="B90" s="89"/>
      <c r="C90" s="89"/>
      <c r="D90" s="89"/>
      <c r="E90" s="89"/>
    </row>
    <row r="91" spans="1:5" x14ac:dyDescent="0.25">
      <c r="A91" s="89" t="s">
        <v>359</v>
      </c>
      <c r="B91" s="89"/>
      <c r="C91" s="89"/>
      <c r="D91" s="89"/>
      <c r="E91" s="89"/>
    </row>
    <row r="92" spans="1:5" x14ac:dyDescent="0.25">
      <c r="A92" s="2" t="s">
        <v>151</v>
      </c>
      <c r="B92" s="3"/>
      <c r="C92" s="3"/>
      <c r="D92" s="3"/>
      <c r="E92" s="3"/>
    </row>
    <row r="93" spans="1:5" x14ac:dyDescent="0.25">
      <c r="A93" s="71">
        <v>55703</v>
      </c>
      <c r="B93" s="71" t="s">
        <v>342</v>
      </c>
      <c r="C93" s="16">
        <v>11.42</v>
      </c>
      <c r="D93" s="16">
        <v>11.42</v>
      </c>
      <c r="E93" s="70">
        <f t="shared" ref="E93" si="3">C93-D93</f>
        <v>0</v>
      </c>
    </row>
    <row r="94" spans="1:5" x14ac:dyDescent="0.25">
      <c r="A94" s="68" t="s">
        <v>125</v>
      </c>
      <c r="B94" s="68" t="s">
        <v>126</v>
      </c>
      <c r="C94" s="69">
        <f>C95+C97</f>
        <v>3190083</v>
      </c>
      <c r="D94" s="69">
        <f>D95+D97</f>
        <v>696811</v>
      </c>
      <c r="E94" s="73">
        <f t="shared" ref="E94:E109" si="4">C94-D94</f>
        <v>2493272</v>
      </c>
    </row>
    <row r="95" spans="1:5" x14ac:dyDescent="0.25">
      <c r="A95" s="68" t="s">
        <v>127</v>
      </c>
      <c r="B95" s="68" t="s">
        <v>128</v>
      </c>
      <c r="C95" s="69">
        <f>C96</f>
        <v>3144265</v>
      </c>
      <c r="D95" s="69">
        <f>D96</f>
        <v>689985</v>
      </c>
      <c r="E95" s="73">
        <f t="shared" si="4"/>
        <v>2454280</v>
      </c>
    </row>
    <row r="96" spans="1:5" x14ac:dyDescent="0.25">
      <c r="A96" s="71" t="s">
        <v>129</v>
      </c>
      <c r="B96" s="71" t="s">
        <v>128</v>
      </c>
      <c r="C96" s="16">
        <v>3144265</v>
      </c>
      <c r="D96" s="16">
        <v>689985</v>
      </c>
      <c r="E96" s="70">
        <f t="shared" si="4"/>
        <v>2454280</v>
      </c>
    </row>
    <row r="97" spans="1:5" x14ac:dyDescent="0.25">
      <c r="A97" s="68" t="s">
        <v>130</v>
      </c>
      <c r="B97" s="68" t="s">
        <v>131</v>
      </c>
      <c r="C97" s="69">
        <f>SUM(C98:C99)</f>
        <v>45818</v>
      </c>
      <c r="D97" s="69">
        <f>SUM(D98:D99)</f>
        <v>6826</v>
      </c>
      <c r="E97" s="73">
        <f t="shared" si="4"/>
        <v>38992</v>
      </c>
    </row>
    <row r="98" spans="1:5" x14ac:dyDescent="0.25">
      <c r="A98" s="71" t="s">
        <v>132</v>
      </c>
      <c r="B98" s="71" t="s">
        <v>133</v>
      </c>
      <c r="C98" s="16">
        <v>6105</v>
      </c>
      <c r="D98" s="16">
        <v>876</v>
      </c>
      <c r="E98" s="70">
        <f t="shared" si="4"/>
        <v>5229</v>
      </c>
    </row>
    <row r="99" spans="1:5" x14ac:dyDescent="0.25">
      <c r="A99" s="71" t="s">
        <v>134</v>
      </c>
      <c r="B99" s="71" t="s">
        <v>135</v>
      </c>
      <c r="C99" s="16">
        <v>39713</v>
      </c>
      <c r="D99" s="16">
        <v>5950</v>
      </c>
      <c r="E99" s="70">
        <f t="shared" si="4"/>
        <v>33763</v>
      </c>
    </row>
    <row r="100" spans="1:5" x14ac:dyDescent="0.25">
      <c r="A100" s="68" t="s">
        <v>136</v>
      </c>
      <c r="B100" s="68" t="s">
        <v>137</v>
      </c>
      <c r="C100" s="69">
        <f>C101+C108</f>
        <v>62196</v>
      </c>
      <c r="D100" s="69">
        <f>D101+D108</f>
        <v>13512.85</v>
      </c>
      <c r="E100" s="73">
        <f t="shared" si="4"/>
        <v>48683.15</v>
      </c>
    </row>
    <row r="101" spans="1:5" x14ac:dyDescent="0.25">
      <c r="A101" s="68" t="s">
        <v>138</v>
      </c>
      <c r="B101" s="68" t="s">
        <v>139</v>
      </c>
      <c r="C101" s="69">
        <f>SUM(C102:C107)</f>
        <v>37991.85</v>
      </c>
      <c r="D101" s="69">
        <f>SUM(D102:D107)</f>
        <v>4701.8500000000004</v>
      </c>
      <c r="E101" s="73">
        <f t="shared" si="4"/>
        <v>33290</v>
      </c>
    </row>
    <row r="102" spans="1:5" x14ac:dyDescent="0.25">
      <c r="A102" s="71" t="s">
        <v>140</v>
      </c>
      <c r="B102" s="71" t="s">
        <v>141</v>
      </c>
      <c r="C102" s="16">
        <v>3600</v>
      </c>
      <c r="D102" s="16"/>
      <c r="E102" s="70">
        <f t="shared" si="4"/>
        <v>3600</v>
      </c>
    </row>
    <row r="103" spans="1:5" x14ac:dyDescent="0.25">
      <c r="A103" s="71" t="s">
        <v>142</v>
      </c>
      <c r="B103" s="71" t="s">
        <v>143</v>
      </c>
      <c r="C103" s="16">
        <v>7155</v>
      </c>
      <c r="D103" s="16"/>
      <c r="E103" s="70">
        <f t="shared" si="4"/>
        <v>7155</v>
      </c>
    </row>
    <row r="104" spans="1:5" x14ac:dyDescent="0.25">
      <c r="A104" s="50">
        <v>61103</v>
      </c>
      <c r="B104" s="71" t="s">
        <v>381</v>
      </c>
      <c r="C104" s="16">
        <v>345</v>
      </c>
      <c r="D104" s="16"/>
      <c r="E104" s="70">
        <f t="shared" ref="E104" si="5">C104-D104</f>
        <v>345</v>
      </c>
    </row>
    <row r="105" spans="1:5" x14ac:dyDescent="0.25">
      <c r="A105" s="50">
        <v>61104</v>
      </c>
      <c r="B105" s="71" t="s">
        <v>144</v>
      </c>
      <c r="C105" s="16">
        <v>17458</v>
      </c>
      <c r="D105" s="16">
        <v>3483</v>
      </c>
      <c r="E105" s="70">
        <f t="shared" si="4"/>
        <v>13975</v>
      </c>
    </row>
    <row r="106" spans="1:5" x14ac:dyDescent="0.25">
      <c r="A106" s="50">
        <v>61108</v>
      </c>
      <c r="B106" s="71" t="s">
        <v>301</v>
      </c>
      <c r="C106" s="16">
        <v>4190</v>
      </c>
      <c r="D106" s="16">
        <v>1160</v>
      </c>
      <c r="E106" s="70">
        <f t="shared" si="4"/>
        <v>3030</v>
      </c>
    </row>
    <row r="107" spans="1:5" x14ac:dyDescent="0.25">
      <c r="A107" s="71" t="s">
        <v>145</v>
      </c>
      <c r="B107" s="71" t="s">
        <v>146</v>
      </c>
      <c r="C107" s="16">
        <v>5243.85</v>
      </c>
      <c r="D107" s="16">
        <v>58.85</v>
      </c>
      <c r="E107" s="70">
        <f t="shared" si="4"/>
        <v>5185</v>
      </c>
    </row>
    <row r="108" spans="1:5" x14ac:dyDescent="0.25">
      <c r="A108" s="68" t="s">
        <v>147</v>
      </c>
      <c r="B108" s="68" t="s">
        <v>148</v>
      </c>
      <c r="C108" s="69">
        <f>C109</f>
        <v>24204.15</v>
      </c>
      <c r="D108" s="69">
        <f>D109</f>
        <v>8811</v>
      </c>
      <c r="E108" s="73">
        <f t="shared" si="4"/>
        <v>15393.150000000001</v>
      </c>
    </row>
    <row r="109" spans="1:5" x14ac:dyDescent="0.25">
      <c r="A109" s="71" t="s">
        <v>149</v>
      </c>
      <c r="B109" s="71" t="s">
        <v>150</v>
      </c>
      <c r="C109" s="16">
        <v>24204.15</v>
      </c>
      <c r="D109" s="16">
        <v>8811</v>
      </c>
      <c r="E109" s="70">
        <f t="shared" si="4"/>
        <v>15393.150000000001</v>
      </c>
    </row>
    <row r="110" spans="1:5" x14ac:dyDescent="0.25">
      <c r="A110" s="52">
        <v>71</v>
      </c>
      <c r="B110" s="68" t="s">
        <v>382</v>
      </c>
      <c r="C110" s="69">
        <f>C111</f>
        <v>323371.48</v>
      </c>
      <c r="D110" s="69">
        <f>D111</f>
        <v>323371.48</v>
      </c>
      <c r="E110" s="73">
        <f t="shared" ref="E110:E112" si="6">C110-D110</f>
        <v>0</v>
      </c>
    </row>
    <row r="111" spans="1:5" x14ac:dyDescent="0.25">
      <c r="A111" s="52">
        <v>711</v>
      </c>
      <c r="B111" s="68" t="s">
        <v>383</v>
      </c>
      <c r="C111" s="69">
        <f>C112</f>
        <v>323371.48</v>
      </c>
      <c r="D111" s="69">
        <f>D112</f>
        <v>323371.48</v>
      </c>
      <c r="E111" s="73">
        <f t="shared" si="6"/>
        <v>0</v>
      </c>
    </row>
    <row r="112" spans="1:5" x14ac:dyDescent="0.25">
      <c r="A112" s="50">
        <v>71101</v>
      </c>
      <c r="B112" s="71" t="s">
        <v>343</v>
      </c>
      <c r="C112" s="16">
        <v>323371.48</v>
      </c>
      <c r="D112" s="16">
        <v>323371.48</v>
      </c>
      <c r="E112" s="70">
        <f t="shared" si="6"/>
        <v>0</v>
      </c>
    </row>
    <row r="113" spans="1:5" x14ac:dyDescent="0.25">
      <c r="A113" s="52">
        <v>99</v>
      </c>
      <c r="B113" s="68" t="s">
        <v>344</v>
      </c>
      <c r="C113" s="69">
        <f>C114+C116</f>
        <v>4355993.57</v>
      </c>
      <c r="D113" s="69">
        <f>D114+D116</f>
        <v>0</v>
      </c>
      <c r="E113" s="73">
        <f t="shared" ref="E113:E115" si="7">C113-D113</f>
        <v>4355993.57</v>
      </c>
    </row>
    <row r="114" spans="1:5" x14ac:dyDescent="0.25">
      <c r="A114" s="52">
        <v>991</v>
      </c>
      <c r="B114" s="68" t="s">
        <v>345</v>
      </c>
      <c r="C114" s="69">
        <f>C115</f>
        <v>4250084.6900000004</v>
      </c>
      <c r="D114" s="69">
        <f>D115</f>
        <v>0</v>
      </c>
      <c r="E114" s="73">
        <f t="shared" si="7"/>
        <v>4250084.6900000004</v>
      </c>
    </row>
    <row r="115" spans="1:5" x14ac:dyDescent="0.25">
      <c r="A115" s="50">
        <v>99101</v>
      </c>
      <c r="B115" s="71" t="s">
        <v>345</v>
      </c>
      <c r="C115" s="16">
        <v>4250084.6900000004</v>
      </c>
      <c r="D115" s="16"/>
      <c r="E115" s="70">
        <f t="shared" si="7"/>
        <v>4250084.6900000004</v>
      </c>
    </row>
    <row r="116" spans="1:5" x14ac:dyDescent="0.25">
      <c r="A116" s="52">
        <v>992</v>
      </c>
      <c r="B116" s="68" t="s">
        <v>346</v>
      </c>
      <c r="C116" s="69">
        <f>C117</f>
        <v>105908.88</v>
      </c>
      <c r="D116" s="69">
        <f>D117</f>
        <v>0</v>
      </c>
      <c r="E116" s="73">
        <f t="shared" ref="E116:E117" si="8">C116-D116</f>
        <v>105908.88</v>
      </c>
    </row>
    <row r="117" spans="1:5" x14ac:dyDescent="0.25">
      <c r="A117" s="50">
        <v>99201</v>
      </c>
      <c r="B117" s="71" t="s">
        <v>346</v>
      </c>
      <c r="C117" s="16">
        <v>105908.88</v>
      </c>
      <c r="D117" s="16"/>
      <c r="E117" s="70">
        <f t="shared" si="8"/>
        <v>105908.88</v>
      </c>
    </row>
    <row r="118" spans="1:5" x14ac:dyDescent="0.25">
      <c r="A118" s="50"/>
      <c r="B118" s="71"/>
      <c r="C118" s="16"/>
      <c r="D118" s="16"/>
      <c r="E118" s="70"/>
    </row>
    <row r="119" spans="1:5" x14ac:dyDescent="0.25">
      <c r="A119" s="50"/>
      <c r="B119" s="71"/>
      <c r="C119" s="16"/>
      <c r="D119" s="16"/>
      <c r="E119" s="70"/>
    </row>
    <row r="120" spans="1:5" x14ac:dyDescent="0.25">
      <c r="A120" s="3"/>
      <c r="B120" s="56" t="s">
        <v>155</v>
      </c>
      <c r="C120" s="72">
        <f>C8+C30+C77+C94+C100+C110+C113</f>
        <v>15712155.25</v>
      </c>
      <c r="D120" s="72">
        <f>D8+D30+D77+D94+D100+D110+D113</f>
        <v>2796462.6100000003</v>
      </c>
      <c r="E120" s="72">
        <f>E8+E30+E77+E94+E100+E110+E113</f>
        <v>12915692.640000002</v>
      </c>
    </row>
    <row r="121" spans="1:5" x14ac:dyDescent="0.25">
      <c r="B121" s="59" t="s">
        <v>156</v>
      </c>
      <c r="C121" s="73">
        <f t="shared" ref="C121:E122" si="9">C120</f>
        <v>15712155.25</v>
      </c>
      <c r="D121" s="73">
        <f t="shared" si="9"/>
        <v>2796462.6100000003</v>
      </c>
      <c r="E121" s="73">
        <f t="shared" si="9"/>
        <v>12915692.640000002</v>
      </c>
    </row>
    <row r="122" spans="1:5" x14ac:dyDescent="0.25">
      <c r="B122" s="59" t="s">
        <v>157</v>
      </c>
      <c r="C122" s="73">
        <f>C121</f>
        <v>15712155.25</v>
      </c>
      <c r="D122" s="73">
        <f t="shared" si="9"/>
        <v>2796462.6100000003</v>
      </c>
      <c r="E122" s="73">
        <f t="shared" si="9"/>
        <v>12915692.640000002</v>
      </c>
    </row>
    <row r="123" spans="1:5" x14ac:dyDescent="0.25">
      <c r="A123" s="74"/>
      <c r="B123" s="74"/>
      <c r="C123" s="75"/>
      <c r="D123" s="75"/>
      <c r="E123" s="76"/>
    </row>
    <row r="124" spans="1:5" x14ac:dyDescent="0.25">
      <c r="A124" s="77"/>
      <c r="B124" s="74"/>
      <c r="C124" s="75"/>
      <c r="D124" s="75"/>
      <c r="E124" s="76"/>
    </row>
    <row r="125" spans="1:5" x14ac:dyDescent="0.25">
      <c r="A125" s="77"/>
      <c r="B125" s="74"/>
      <c r="C125" s="75"/>
      <c r="D125" s="75"/>
      <c r="E125" s="76"/>
    </row>
    <row r="126" spans="1:5" x14ac:dyDescent="0.25">
      <c r="A126" s="74"/>
      <c r="B126" s="74"/>
      <c r="C126" s="75"/>
      <c r="D126" s="75"/>
      <c r="E126" s="76"/>
    </row>
    <row r="127" spans="1:5" x14ac:dyDescent="0.25">
      <c r="A127" s="74"/>
      <c r="B127" s="74"/>
      <c r="C127" s="75"/>
      <c r="D127" s="75"/>
      <c r="E127" s="76"/>
    </row>
    <row r="128" spans="1:5" x14ac:dyDescent="0.25">
      <c r="A128" s="74"/>
      <c r="B128" s="74"/>
      <c r="C128" s="75"/>
      <c r="D128" s="75"/>
      <c r="E128" s="76"/>
    </row>
    <row r="129" spans="1:5" x14ac:dyDescent="0.25">
      <c r="A129" s="74"/>
      <c r="B129" s="74"/>
      <c r="C129" s="75"/>
      <c r="D129" s="75"/>
      <c r="E129" s="76"/>
    </row>
    <row r="130" spans="1:5" x14ac:dyDescent="0.25">
      <c r="A130" s="74"/>
      <c r="B130" s="74"/>
      <c r="C130" s="75"/>
      <c r="D130" s="75"/>
      <c r="E130" s="76"/>
    </row>
    <row r="131" spans="1:5" x14ac:dyDescent="0.25">
      <c r="A131" s="78"/>
      <c r="B131" s="79"/>
      <c r="C131" s="80"/>
      <c r="D131" s="80"/>
      <c r="E131" s="80"/>
    </row>
    <row r="132" spans="1:5" x14ac:dyDescent="0.25">
      <c r="A132" s="60"/>
      <c r="B132" s="61"/>
      <c r="C132" s="80"/>
      <c r="D132" s="80"/>
      <c r="E132" s="80"/>
    </row>
    <row r="133" spans="1:5" x14ac:dyDescent="0.25">
      <c r="A133" s="60"/>
      <c r="B133" s="61"/>
      <c r="C133" s="80"/>
      <c r="D133" s="80"/>
      <c r="E133" s="80"/>
    </row>
    <row r="134" spans="1:5" x14ac:dyDescent="0.25">
      <c r="A134" s="60"/>
      <c r="B134" s="60"/>
      <c r="C134" s="60"/>
      <c r="D134" s="60"/>
      <c r="E134" s="60"/>
    </row>
  </sheetData>
  <mergeCells count="13">
    <mergeCell ref="A90:E90"/>
    <mergeCell ref="A91:E91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94" workbookViewId="0">
      <selection activeCell="A91" sqref="A91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89" t="s">
        <v>358</v>
      </c>
      <c r="B1" s="89"/>
      <c r="C1" s="89"/>
      <c r="D1" s="89"/>
      <c r="E1" s="45"/>
      <c r="F1" s="45"/>
      <c r="G1" s="45"/>
      <c r="H1" s="45"/>
      <c r="I1" s="45"/>
      <c r="J1" s="45"/>
      <c r="K1" s="45"/>
    </row>
    <row r="2" spans="1:11" x14ac:dyDescent="0.25">
      <c r="A2" s="89" t="s">
        <v>384</v>
      </c>
      <c r="B2" s="89"/>
      <c r="C2" s="89"/>
      <c r="D2" s="89"/>
      <c r="E2" s="45"/>
      <c r="F2" s="45"/>
      <c r="G2" s="45"/>
      <c r="H2" s="45"/>
      <c r="I2" s="45"/>
      <c r="J2" s="45"/>
      <c r="K2" s="45"/>
    </row>
    <row r="3" spans="1:11" x14ac:dyDescent="0.25">
      <c r="A3" s="89" t="s">
        <v>355</v>
      </c>
      <c r="B3" s="89"/>
      <c r="C3" s="89"/>
      <c r="D3" s="89"/>
      <c r="E3" s="45"/>
      <c r="F3" s="45"/>
      <c r="G3" s="45"/>
      <c r="H3" s="45"/>
      <c r="I3" s="45"/>
      <c r="J3" s="45"/>
      <c r="K3" s="45"/>
    </row>
    <row r="4" spans="1:11" x14ac:dyDescent="0.25">
      <c r="A4" s="89" t="s">
        <v>359</v>
      </c>
      <c r="B4" s="89"/>
      <c r="C4" s="89"/>
      <c r="D4" s="89"/>
      <c r="E4" s="45"/>
      <c r="F4" s="45"/>
      <c r="G4" s="45"/>
      <c r="H4" s="45"/>
      <c r="I4" s="45"/>
      <c r="J4" s="45"/>
      <c r="K4" s="45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1"/>
      <c r="C8" s="81"/>
      <c r="D8" s="82">
        <f>B9+B23+B27</f>
        <v>3387685.5900000003</v>
      </c>
      <c r="E8" s="81"/>
    </row>
    <row r="9" spans="1:11" x14ac:dyDescent="0.25">
      <c r="A9" s="2" t="s">
        <v>261</v>
      </c>
      <c r="B9" s="82">
        <f>B10+B11+B12+B21</f>
        <v>2006768.07</v>
      </c>
      <c r="C9" s="81"/>
      <c r="D9" s="81"/>
      <c r="E9" s="81"/>
    </row>
    <row r="10" spans="1:11" x14ac:dyDescent="0.25">
      <c r="A10" s="3" t="s">
        <v>356</v>
      </c>
      <c r="B10" s="81">
        <v>45.72</v>
      </c>
      <c r="C10" s="81"/>
      <c r="D10" s="81"/>
      <c r="E10" s="81"/>
    </row>
    <row r="11" spans="1:11" x14ac:dyDescent="0.25">
      <c r="A11" s="3" t="s">
        <v>262</v>
      </c>
      <c r="B11" s="81">
        <v>1194617.8799999999</v>
      </c>
      <c r="C11" s="81"/>
      <c r="D11" s="81"/>
      <c r="E11" s="81"/>
    </row>
    <row r="12" spans="1:11" x14ac:dyDescent="0.25">
      <c r="A12" s="2" t="s">
        <v>263</v>
      </c>
      <c r="B12" s="82">
        <f>SUM(B13:B20)</f>
        <v>792063.17</v>
      </c>
      <c r="C12" s="81"/>
      <c r="D12" s="81"/>
      <c r="E12" s="81"/>
    </row>
    <row r="13" spans="1:11" x14ac:dyDescent="0.25">
      <c r="A13" s="3" t="s">
        <v>328</v>
      </c>
      <c r="B13" s="81">
        <v>322506.17</v>
      </c>
      <c r="C13" s="81"/>
      <c r="D13" s="81"/>
      <c r="E13" s="81"/>
    </row>
    <row r="14" spans="1:11" x14ac:dyDescent="0.25">
      <c r="A14" s="3" t="s">
        <v>329</v>
      </c>
      <c r="B14" s="81">
        <v>7387.2</v>
      </c>
      <c r="C14" s="81"/>
      <c r="D14" s="81"/>
      <c r="E14" s="81"/>
    </row>
    <row r="15" spans="1:11" x14ac:dyDescent="0.25">
      <c r="A15" s="3" t="s">
        <v>330</v>
      </c>
      <c r="B15" s="81">
        <v>507.26</v>
      </c>
      <c r="C15" s="81"/>
      <c r="D15" s="81"/>
      <c r="E15" s="81"/>
    </row>
    <row r="16" spans="1:11" x14ac:dyDescent="0.25">
      <c r="A16" s="3" t="s">
        <v>331</v>
      </c>
      <c r="B16" s="81">
        <v>34501.760000000002</v>
      </c>
      <c r="C16" s="81"/>
      <c r="D16" s="81"/>
      <c r="E16" s="81"/>
    </row>
    <row r="17" spans="1:5" x14ac:dyDescent="0.25">
      <c r="A17" s="3" t="s">
        <v>333</v>
      </c>
      <c r="B17" s="81">
        <v>2182.0700000000002</v>
      </c>
      <c r="C17" s="81"/>
      <c r="D17" s="81"/>
      <c r="E17" s="81"/>
    </row>
    <row r="18" spans="1:5" x14ac:dyDescent="0.25">
      <c r="A18" s="3" t="s">
        <v>332</v>
      </c>
      <c r="B18" s="81">
        <v>364297.64</v>
      </c>
      <c r="C18" s="81"/>
      <c r="D18" s="81"/>
      <c r="E18" s="81"/>
    </row>
    <row r="19" spans="1:5" x14ac:dyDescent="0.25">
      <c r="A19" s="3" t="s">
        <v>385</v>
      </c>
      <c r="B19" s="81">
        <v>4041.47</v>
      </c>
      <c r="C19" s="81"/>
      <c r="D19" s="81"/>
      <c r="E19" s="81"/>
    </row>
    <row r="20" spans="1:5" x14ac:dyDescent="0.25">
      <c r="A20" s="3" t="s">
        <v>386</v>
      </c>
      <c r="B20" s="81">
        <v>56639.6</v>
      </c>
      <c r="C20" s="81"/>
      <c r="D20" s="81"/>
      <c r="E20" s="81"/>
    </row>
    <row r="21" spans="1:5" x14ac:dyDescent="0.25">
      <c r="A21" s="2" t="s">
        <v>387</v>
      </c>
      <c r="B21" s="82">
        <f>B22</f>
        <v>20041.3</v>
      </c>
      <c r="C21" s="81"/>
      <c r="D21" s="81"/>
      <c r="E21" s="81"/>
    </row>
    <row r="22" spans="1:5" x14ac:dyDescent="0.25">
      <c r="A22" s="3" t="s">
        <v>387</v>
      </c>
      <c r="B22" s="81">
        <v>20041.3</v>
      </c>
      <c r="C22" s="81"/>
      <c r="D22" s="81"/>
      <c r="E22" s="81"/>
    </row>
    <row r="23" spans="1:5" x14ac:dyDescent="0.25">
      <c r="A23" s="2" t="s">
        <v>264</v>
      </c>
      <c r="B23" s="82">
        <f>SUM(B24:B26)</f>
        <v>1002720.5</v>
      </c>
      <c r="C23" s="81"/>
      <c r="D23" s="81"/>
      <c r="E23" s="81"/>
    </row>
    <row r="24" spans="1:5" x14ac:dyDescent="0.25">
      <c r="A24" s="3" t="s">
        <v>199</v>
      </c>
      <c r="B24" s="81">
        <v>92535.98</v>
      </c>
      <c r="C24" s="81"/>
      <c r="D24" s="81"/>
      <c r="E24" s="81"/>
    </row>
    <row r="25" spans="1:5" x14ac:dyDescent="0.25">
      <c r="A25" s="3" t="s">
        <v>200</v>
      </c>
      <c r="B25" s="81">
        <v>909773.63</v>
      </c>
      <c r="C25" s="81"/>
      <c r="D25" s="81"/>
      <c r="E25" s="81"/>
    </row>
    <row r="26" spans="1:5" x14ac:dyDescent="0.25">
      <c r="A26" s="3" t="s">
        <v>388</v>
      </c>
      <c r="B26" s="81">
        <v>410.89</v>
      </c>
      <c r="C26" s="81"/>
      <c r="D26" s="81"/>
      <c r="E26" s="81"/>
    </row>
    <row r="27" spans="1:5" x14ac:dyDescent="0.25">
      <c r="A27" s="2" t="s">
        <v>357</v>
      </c>
      <c r="B27" s="82">
        <f>SUM(B28:B30)</f>
        <v>378197.02</v>
      </c>
      <c r="C27" s="81"/>
      <c r="D27" s="81"/>
      <c r="E27" s="81"/>
    </row>
    <row r="28" spans="1:5" x14ac:dyDescent="0.25">
      <c r="A28" s="3" t="s">
        <v>192</v>
      </c>
      <c r="B28" s="81">
        <v>148990.29999999999</v>
      </c>
      <c r="C28" s="81"/>
      <c r="D28" s="81"/>
      <c r="E28" s="81"/>
    </row>
    <row r="29" spans="1:5" x14ac:dyDescent="0.25">
      <c r="A29" s="3" t="s">
        <v>193</v>
      </c>
      <c r="B29" s="81">
        <v>229206.72</v>
      </c>
      <c r="C29" s="81"/>
      <c r="D29" s="81"/>
      <c r="E29" s="81"/>
    </row>
    <row r="30" spans="1:5" x14ac:dyDescent="0.25">
      <c r="A30" s="2" t="s">
        <v>389</v>
      </c>
      <c r="C30" s="81"/>
      <c r="D30" s="82">
        <f>B31+B33+B35+B39</f>
        <v>99892005.24000001</v>
      </c>
      <c r="E30" s="81"/>
    </row>
    <row r="31" spans="1:5" x14ac:dyDescent="0.25">
      <c r="A31" s="2" t="s">
        <v>265</v>
      </c>
      <c r="B31" s="82">
        <f>B32</f>
        <v>2991199.04</v>
      </c>
      <c r="C31" s="81"/>
      <c r="D31" s="81"/>
      <c r="E31" s="81"/>
    </row>
    <row r="32" spans="1:5" x14ac:dyDescent="0.25">
      <c r="A32" s="3" t="s">
        <v>390</v>
      </c>
      <c r="B32" s="81">
        <v>2991199.04</v>
      </c>
      <c r="C32" s="81"/>
      <c r="D32" s="81"/>
      <c r="E32" s="81"/>
    </row>
    <row r="33" spans="1:5" x14ac:dyDescent="0.25">
      <c r="A33" s="2" t="s">
        <v>293</v>
      </c>
      <c r="B33" s="82">
        <f>B34</f>
        <v>71747384.060000002</v>
      </c>
      <c r="C33" s="81"/>
      <c r="D33" s="81"/>
      <c r="E33" s="81"/>
    </row>
    <row r="34" spans="1:5" x14ac:dyDescent="0.25">
      <c r="A34" s="3" t="s">
        <v>266</v>
      </c>
      <c r="B34" s="81">
        <v>71747384.060000002</v>
      </c>
      <c r="C34" s="81"/>
      <c r="D34" s="81"/>
      <c r="E34" s="81"/>
    </row>
    <row r="35" spans="1:5" x14ac:dyDescent="0.25">
      <c r="A35" s="2" t="s">
        <v>267</v>
      </c>
      <c r="B35" s="82">
        <f>SUM(B36:B38)</f>
        <v>24994514.639999997</v>
      </c>
      <c r="C35" s="81"/>
      <c r="D35" s="81"/>
      <c r="E35" s="81"/>
    </row>
    <row r="36" spans="1:5" x14ac:dyDescent="0.25">
      <c r="A36" s="3" t="s">
        <v>268</v>
      </c>
      <c r="B36" s="81">
        <v>76806.009999999995</v>
      </c>
      <c r="C36" s="81"/>
      <c r="D36" s="81"/>
      <c r="E36" s="81"/>
    </row>
    <row r="37" spans="1:5" x14ac:dyDescent="0.25">
      <c r="A37" s="3" t="s">
        <v>269</v>
      </c>
      <c r="B37" s="81">
        <v>816421.23</v>
      </c>
      <c r="C37" s="81"/>
      <c r="D37" s="81"/>
      <c r="E37" s="81"/>
    </row>
    <row r="38" spans="1:5" x14ac:dyDescent="0.25">
      <c r="A38" s="3" t="s">
        <v>270</v>
      </c>
      <c r="B38" s="81">
        <v>24101287.399999999</v>
      </c>
      <c r="C38" s="81"/>
      <c r="D38" s="81"/>
      <c r="E38" s="81"/>
    </row>
    <row r="39" spans="1:5" x14ac:dyDescent="0.25">
      <c r="A39" s="2" t="s">
        <v>290</v>
      </c>
      <c r="B39" s="82">
        <f>SUM(B40:B42)</f>
        <v>158907.5</v>
      </c>
      <c r="C39" s="81"/>
      <c r="D39" s="81"/>
      <c r="E39" s="81"/>
    </row>
    <row r="40" spans="1:5" x14ac:dyDescent="0.25">
      <c r="A40" s="3" t="s">
        <v>271</v>
      </c>
      <c r="B40" s="81">
        <v>17228.150000000001</v>
      </c>
      <c r="C40" s="81"/>
      <c r="D40" s="81"/>
      <c r="E40" s="81"/>
    </row>
    <row r="41" spans="1:5" x14ac:dyDescent="0.25">
      <c r="A41" s="3" t="s">
        <v>298</v>
      </c>
      <c r="B41" s="81">
        <v>425254.12</v>
      </c>
      <c r="C41" s="81"/>
      <c r="D41" s="81"/>
      <c r="E41" s="81"/>
    </row>
    <row r="42" spans="1:5" x14ac:dyDescent="0.25">
      <c r="A42" s="3" t="s">
        <v>272</v>
      </c>
      <c r="B42" s="81">
        <v>-283574.77</v>
      </c>
      <c r="C42" s="81"/>
      <c r="D42" s="81"/>
      <c r="E42" s="81"/>
    </row>
    <row r="43" spans="1:5" x14ac:dyDescent="0.25">
      <c r="A43" s="2" t="s">
        <v>273</v>
      </c>
      <c r="B43" s="81"/>
      <c r="C43" s="81"/>
      <c r="D43" s="82">
        <f>SUM(B44)</f>
        <v>32258195.310000002</v>
      </c>
      <c r="E43" s="81"/>
    </row>
    <row r="44" spans="1:5" x14ac:dyDescent="0.25">
      <c r="A44" s="2" t="s">
        <v>274</v>
      </c>
      <c r="B44" s="82">
        <f>SUM(B45:B53)</f>
        <v>32258195.310000002</v>
      </c>
      <c r="C44" s="81"/>
      <c r="D44" s="81"/>
      <c r="E44" s="81"/>
    </row>
    <row r="45" spans="1:5" x14ac:dyDescent="0.25">
      <c r="A45" s="3" t="s">
        <v>275</v>
      </c>
      <c r="B45" s="81">
        <v>4880</v>
      </c>
      <c r="C45" s="81"/>
      <c r="D45" s="81"/>
      <c r="E45" s="81"/>
    </row>
    <row r="46" spans="1:5" x14ac:dyDescent="0.25">
      <c r="A46" s="3" t="s">
        <v>47</v>
      </c>
      <c r="B46" s="81">
        <v>52.5</v>
      </c>
      <c r="C46" s="81"/>
      <c r="D46" s="81"/>
      <c r="E46" s="81"/>
    </row>
    <row r="47" spans="1:5" x14ac:dyDescent="0.25">
      <c r="A47" s="3" t="s">
        <v>276</v>
      </c>
      <c r="B47" s="81">
        <v>10159.91</v>
      </c>
      <c r="C47" s="81"/>
      <c r="D47" s="81"/>
      <c r="E47" s="81"/>
    </row>
    <row r="48" spans="1:5" x14ac:dyDescent="0.25">
      <c r="A48" s="3" t="s">
        <v>51</v>
      </c>
      <c r="B48" s="81">
        <v>9729.69</v>
      </c>
      <c r="C48" s="81"/>
      <c r="D48" s="81"/>
      <c r="E48" s="81"/>
    </row>
    <row r="49" spans="1:5" x14ac:dyDescent="0.25">
      <c r="A49" s="3" t="s">
        <v>391</v>
      </c>
      <c r="B49" s="81">
        <v>35027.18</v>
      </c>
      <c r="C49" s="81"/>
      <c r="D49" s="81"/>
      <c r="E49" s="81"/>
    </row>
    <row r="50" spans="1:5" x14ac:dyDescent="0.25">
      <c r="A50" s="3" t="s">
        <v>215</v>
      </c>
      <c r="B50" s="81">
        <v>1424.51</v>
      </c>
      <c r="C50" s="81"/>
      <c r="D50" s="83"/>
      <c r="E50" s="81"/>
    </row>
    <row r="51" spans="1:5" x14ac:dyDescent="0.25">
      <c r="A51" s="3" t="s">
        <v>277</v>
      </c>
      <c r="B51" s="81">
        <v>56934.74</v>
      </c>
      <c r="C51" s="81"/>
      <c r="D51" s="81"/>
      <c r="E51" s="81"/>
    </row>
    <row r="52" spans="1:5" x14ac:dyDescent="0.25">
      <c r="A52" s="3" t="s">
        <v>70</v>
      </c>
      <c r="B52" s="81">
        <v>37864.32</v>
      </c>
      <c r="C52" s="81"/>
      <c r="D52" s="81"/>
      <c r="E52" s="81"/>
    </row>
    <row r="53" spans="1:5" x14ac:dyDescent="0.25">
      <c r="A53" s="3" t="s">
        <v>278</v>
      </c>
      <c r="B53" s="81">
        <v>32102122.460000001</v>
      </c>
      <c r="C53" s="81"/>
      <c r="D53" s="81"/>
      <c r="E53" s="81"/>
    </row>
    <row r="54" spans="1:5" x14ac:dyDescent="0.25">
      <c r="A54" s="2" t="s">
        <v>279</v>
      </c>
      <c r="B54" s="81"/>
      <c r="C54" s="81"/>
      <c r="D54" s="82">
        <f>SUM(B55)</f>
        <v>1206321.3600000003</v>
      </c>
      <c r="E54" s="81"/>
    </row>
    <row r="55" spans="1:5" x14ac:dyDescent="0.25">
      <c r="A55" s="2" t="s">
        <v>280</v>
      </c>
      <c r="B55" s="82">
        <f>SUM(B56:B65)</f>
        <v>1206321.3600000003</v>
      </c>
      <c r="C55" s="81"/>
      <c r="D55" s="81"/>
      <c r="E55" s="81"/>
    </row>
    <row r="56" spans="1:5" x14ac:dyDescent="0.25">
      <c r="A56" s="3" t="s">
        <v>281</v>
      </c>
      <c r="B56" s="81">
        <v>721414.8</v>
      </c>
      <c r="C56" s="81"/>
      <c r="D56" s="81"/>
      <c r="E56" s="81"/>
    </row>
    <row r="57" spans="1:5" x14ac:dyDescent="0.25">
      <c r="A57" s="3" t="s">
        <v>306</v>
      </c>
      <c r="B57" s="81">
        <v>14768.34</v>
      </c>
      <c r="C57" s="81"/>
      <c r="D57" s="81"/>
      <c r="E57" s="81"/>
    </row>
    <row r="58" spans="1:5" x14ac:dyDescent="0.25">
      <c r="A58" s="3" t="s">
        <v>308</v>
      </c>
      <c r="B58" s="81">
        <v>37311.699999999997</v>
      </c>
      <c r="C58" s="81"/>
      <c r="D58" s="81"/>
      <c r="E58" s="81"/>
    </row>
    <row r="59" spans="1:5" x14ac:dyDescent="0.25">
      <c r="A59" s="3" t="s">
        <v>392</v>
      </c>
      <c r="B59" s="81">
        <v>82442.09</v>
      </c>
      <c r="C59" s="81"/>
      <c r="D59" s="81"/>
      <c r="E59" s="81"/>
    </row>
    <row r="60" spans="1:5" x14ac:dyDescent="0.25">
      <c r="A60" s="3" t="s">
        <v>393</v>
      </c>
      <c r="B60" s="81">
        <v>306265.53999999998</v>
      </c>
      <c r="C60" s="81"/>
      <c r="D60" s="81"/>
      <c r="E60" s="81"/>
    </row>
    <row r="61" spans="1:5" x14ac:dyDescent="0.25">
      <c r="A61" s="3" t="s">
        <v>381</v>
      </c>
      <c r="B61" s="81">
        <v>13988.81</v>
      </c>
      <c r="C61" s="81"/>
      <c r="D61" s="81"/>
      <c r="E61" s="81"/>
    </row>
    <row r="62" spans="1:5" x14ac:dyDescent="0.25">
      <c r="A62" s="3" t="s">
        <v>394</v>
      </c>
      <c r="B62" s="81">
        <v>2005946.41</v>
      </c>
      <c r="C62" s="81"/>
      <c r="D62" s="81"/>
      <c r="E62" s="81"/>
    </row>
    <row r="63" spans="1:5" x14ac:dyDescent="0.25">
      <c r="A63" s="3" t="s">
        <v>221</v>
      </c>
      <c r="B63" s="81">
        <v>1030282.59</v>
      </c>
      <c r="C63" s="81"/>
      <c r="D63" s="81"/>
      <c r="E63" s="81"/>
    </row>
    <row r="64" spans="1:5" x14ac:dyDescent="0.25">
      <c r="A64" s="3" t="s">
        <v>223</v>
      </c>
      <c r="B64" s="81">
        <v>500</v>
      </c>
      <c r="C64" s="81"/>
      <c r="D64" s="81"/>
      <c r="E64" s="81"/>
    </row>
    <row r="65" spans="1:5" x14ac:dyDescent="0.25">
      <c r="A65" s="3" t="s">
        <v>395</v>
      </c>
      <c r="B65" s="81">
        <v>-3006598.92</v>
      </c>
      <c r="C65" s="81"/>
      <c r="D65" s="81"/>
      <c r="E65" s="81"/>
    </row>
    <row r="66" spans="1:5" x14ac:dyDescent="0.25">
      <c r="A66" s="2" t="s">
        <v>282</v>
      </c>
      <c r="B66" s="81"/>
      <c r="C66" s="81"/>
      <c r="D66" s="84">
        <f>D8+D30+D43+D54</f>
        <v>136744207.50000003</v>
      </c>
      <c r="E66" s="81"/>
    </row>
    <row r="67" spans="1:5" x14ac:dyDescent="0.25">
      <c r="A67" s="2"/>
      <c r="B67" s="81"/>
      <c r="C67" s="81"/>
      <c r="D67" s="84"/>
      <c r="E67" s="81"/>
    </row>
    <row r="68" spans="1:5" x14ac:dyDescent="0.25">
      <c r="A68" s="89" t="s">
        <v>358</v>
      </c>
      <c r="B68" s="89"/>
      <c r="C68" s="89"/>
      <c r="D68" s="89"/>
      <c r="E68" s="81"/>
    </row>
    <row r="69" spans="1:5" x14ac:dyDescent="0.25">
      <c r="A69" s="89" t="s">
        <v>384</v>
      </c>
      <c r="B69" s="89"/>
      <c r="C69" s="89"/>
      <c r="D69" s="89"/>
      <c r="E69" s="81"/>
    </row>
    <row r="70" spans="1:5" x14ac:dyDescent="0.25">
      <c r="A70" s="89" t="s">
        <v>355</v>
      </c>
      <c r="B70" s="89"/>
      <c r="C70" s="89"/>
      <c r="D70" s="89"/>
      <c r="E70" s="81"/>
    </row>
    <row r="71" spans="1:5" x14ac:dyDescent="0.25">
      <c r="A71" s="89" t="s">
        <v>359</v>
      </c>
      <c r="B71" s="89"/>
      <c r="C71" s="89"/>
      <c r="D71" s="89"/>
      <c r="E71" s="81"/>
    </row>
    <row r="72" spans="1:5" x14ac:dyDescent="0.25">
      <c r="A72" s="2" t="s">
        <v>151</v>
      </c>
      <c r="B72" s="2"/>
      <c r="C72" s="2"/>
      <c r="D72" s="3"/>
      <c r="E72" s="81"/>
    </row>
    <row r="73" spans="1:5" s="49" customFormat="1" ht="15" customHeight="1" x14ac:dyDescent="0.2"/>
    <row r="74" spans="1:5" x14ac:dyDescent="0.25">
      <c r="A74" s="4" t="s">
        <v>309</v>
      </c>
      <c r="B74" s="85" t="s">
        <v>258</v>
      </c>
      <c r="C74" s="84"/>
      <c r="D74" s="85" t="s">
        <v>259</v>
      </c>
    </row>
    <row r="75" spans="1:5" x14ac:dyDescent="0.25">
      <c r="A75" s="2" t="s">
        <v>283</v>
      </c>
      <c r="B75" s="81"/>
      <c r="C75" s="81"/>
      <c r="D75" s="82">
        <f>B76+B79</f>
        <v>1203482.67</v>
      </c>
    </row>
    <row r="76" spans="1:5" x14ac:dyDescent="0.25">
      <c r="A76" s="2" t="s">
        <v>396</v>
      </c>
      <c r="B76" s="82">
        <f>SUM(B77:B78)</f>
        <v>946649.82</v>
      </c>
      <c r="C76" s="81"/>
      <c r="D76" s="81"/>
    </row>
    <row r="77" spans="1:5" x14ac:dyDescent="0.25">
      <c r="A77" s="3" t="s">
        <v>363</v>
      </c>
      <c r="B77" s="81">
        <v>946567.73</v>
      </c>
      <c r="C77" s="81"/>
      <c r="D77" s="81"/>
    </row>
    <row r="78" spans="1:5" x14ac:dyDescent="0.25">
      <c r="A78" s="3" t="s">
        <v>201</v>
      </c>
      <c r="B78" s="81">
        <v>82.09</v>
      </c>
      <c r="C78" s="81"/>
      <c r="D78" s="81"/>
    </row>
    <row r="79" spans="1:5" x14ac:dyDescent="0.25">
      <c r="A79" s="2" t="s">
        <v>320</v>
      </c>
      <c r="B79" s="82">
        <f>SUM(B80:B84)</f>
        <v>256832.84999999998</v>
      </c>
      <c r="C79" s="81"/>
      <c r="D79" s="81"/>
    </row>
    <row r="80" spans="1:5" x14ac:dyDescent="0.25">
      <c r="A80" s="3" t="s">
        <v>194</v>
      </c>
      <c r="B80" s="81">
        <v>105077.79</v>
      </c>
      <c r="C80" s="81"/>
      <c r="D80" s="81"/>
    </row>
    <row r="81" spans="1:4" x14ac:dyDescent="0.25">
      <c r="A81" s="3" t="s">
        <v>321</v>
      </c>
      <c r="B81" s="81">
        <v>116911.01</v>
      </c>
      <c r="C81" s="81"/>
      <c r="D81" s="81"/>
    </row>
    <row r="82" spans="1:4" x14ac:dyDescent="0.25">
      <c r="A82" s="3" t="s">
        <v>195</v>
      </c>
      <c r="B82" s="81">
        <v>20911.169999999998</v>
      </c>
      <c r="C82" s="81"/>
      <c r="D82" s="81"/>
    </row>
    <row r="83" spans="1:4" x14ac:dyDescent="0.25">
      <c r="A83" s="3" t="s">
        <v>322</v>
      </c>
      <c r="B83" s="81">
        <v>2284</v>
      </c>
      <c r="C83" s="81"/>
      <c r="D83" s="81"/>
    </row>
    <row r="84" spans="1:4" x14ac:dyDescent="0.25">
      <c r="A84" s="3" t="s">
        <v>324</v>
      </c>
      <c r="B84" s="81">
        <v>11648.88</v>
      </c>
      <c r="C84" s="81"/>
      <c r="D84" s="81"/>
    </row>
    <row r="85" spans="1:4" x14ac:dyDescent="0.25">
      <c r="A85" s="2" t="s">
        <v>294</v>
      </c>
      <c r="B85" s="81"/>
      <c r="C85" s="81"/>
      <c r="D85" s="82">
        <f>B86+B89</f>
        <v>246503336.13</v>
      </c>
    </row>
    <row r="86" spans="1:4" x14ac:dyDescent="0.25">
      <c r="A86" s="2" t="s">
        <v>284</v>
      </c>
      <c r="B86" s="82">
        <f>SUM(B87:B88)</f>
        <v>168862209.74000001</v>
      </c>
      <c r="C86" s="81"/>
      <c r="D86" s="81"/>
    </row>
    <row r="87" spans="1:4" x14ac:dyDescent="0.25">
      <c r="A87" s="3" t="s">
        <v>397</v>
      </c>
      <c r="B87" s="81">
        <v>54673931.659999996</v>
      </c>
      <c r="C87" s="81"/>
      <c r="D87" s="81"/>
    </row>
    <row r="88" spans="1:4" x14ac:dyDescent="0.25">
      <c r="A88" s="3" t="s">
        <v>398</v>
      </c>
      <c r="B88" s="81">
        <v>114188278.08</v>
      </c>
      <c r="C88" s="81"/>
      <c r="D88" s="81"/>
    </row>
    <row r="89" spans="1:4" x14ac:dyDescent="0.25">
      <c r="A89" s="2" t="s">
        <v>326</v>
      </c>
      <c r="B89" s="82">
        <f>SUM(B90:B91)</f>
        <v>77641126.389999986</v>
      </c>
      <c r="C89" s="81"/>
      <c r="D89" s="81"/>
    </row>
    <row r="90" spans="1:4" x14ac:dyDescent="0.25">
      <c r="A90" s="3" t="s">
        <v>327</v>
      </c>
      <c r="B90" s="81">
        <v>3681728.82</v>
      </c>
      <c r="C90" s="81"/>
      <c r="D90" s="81"/>
    </row>
    <row r="91" spans="1:4" x14ac:dyDescent="0.25">
      <c r="A91" s="3" t="s">
        <v>399</v>
      </c>
      <c r="B91" s="81">
        <v>73959397.569999993</v>
      </c>
      <c r="C91" s="81"/>
      <c r="D91" s="81"/>
    </row>
    <row r="92" spans="1:4" x14ac:dyDescent="0.25">
      <c r="A92" s="2" t="s">
        <v>285</v>
      </c>
      <c r="B92" s="81"/>
      <c r="C92" s="81"/>
      <c r="D92" s="82">
        <f>B93+B98</f>
        <v>-80141198.260000005</v>
      </c>
    </row>
    <row r="93" spans="1:4" x14ac:dyDescent="0.25">
      <c r="A93" s="2" t="s">
        <v>286</v>
      </c>
      <c r="B93" s="82">
        <f>SUM(B94:B97)</f>
        <v>-79731368.680000007</v>
      </c>
      <c r="C93" s="81"/>
    </row>
    <row r="94" spans="1:4" x14ac:dyDescent="0.25">
      <c r="A94" s="3" t="s">
        <v>287</v>
      </c>
      <c r="B94" s="81">
        <v>21052789.75</v>
      </c>
      <c r="C94" s="81"/>
      <c r="D94" s="81"/>
    </row>
    <row r="95" spans="1:4" x14ac:dyDescent="0.25">
      <c r="A95" s="3" t="s">
        <v>288</v>
      </c>
      <c r="B95" s="81">
        <v>539415.49</v>
      </c>
      <c r="C95" s="81"/>
      <c r="D95" s="81"/>
    </row>
    <row r="96" spans="1:4" x14ac:dyDescent="0.25">
      <c r="A96" s="3" t="s">
        <v>311</v>
      </c>
      <c r="B96" s="81">
        <v>-101235709.23</v>
      </c>
      <c r="C96" s="81"/>
      <c r="D96" s="81"/>
    </row>
    <row r="97" spans="1:7" x14ac:dyDescent="0.25">
      <c r="A97" s="3" t="s">
        <v>310</v>
      </c>
      <c r="B97" s="81">
        <v>-87864.69</v>
      </c>
      <c r="C97" s="81"/>
      <c r="D97" s="81"/>
    </row>
    <row r="98" spans="1:7" x14ac:dyDescent="0.25">
      <c r="A98" s="2" t="s">
        <v>295</v>
      </c>
      <c r="B98" s="82">
        <f>B99+B100</f>
        <v>-409829.58</v>
      </c>
      <c r="C98" s="81"/>
      <c r="D98" s="81"/>
    </row>
    <row r="99" spans="1:7" x14ac:dyDescent="0.25">
      <c r="A99" s="3" t="s">
        <v>312</v>
      </c>
      <c r="B99" s="81">
        <v>-409049.26</v>
      </c>
      <c r="C99" s="81"/>
      <c r="D99" s="81"/>
    </row>
    <row r="100" spans="1:7" x14ac:dyDescent="0.25">
      <c r="A100" s="3" t="s">
        <v>296</v>
      </c>
      <c r="B100" s="81">
        <v>-780.32</v>
      </c>
      <c r="C100" s="81"/>
      <c r="D100" s="81"/>
    </row>
    <row r="101" spans="1:7" x14ac:dyDescent="0.25">
      <c r="A101" s="2" t="s">
        <v>289</v>
      </c>
      <c r="B101" s="82">
        <f>D66-D75-D85-D92</f>
        <v>-30821413.039999947</v>
      </c>
      <c r="C101" s="81"/>
      <c r="D101" s="82">
        <f>B101</f>
        <v>-30821413.039999947</v>
      </c>
    </row>
    <row r="102" spans="1:7" x14ac:dyDescent="0.25">
      <c r="A102" s="2" t="s">
        <v>291</v>
      </c>
      <c r="B102" s="81"/>
      <c r="C102" s="81"/>
      <c r="D102" s="82">
        <f>D75+D85+D92+D101</f>
        <v>136744207.5</v>
      </c>
      <c r="G102" s="35"/>
    </row>
    <row r="103" spans="1:7" x14ac:dyDescent="0.25">
      <c r="A103" s="3"/>
      <c r="B103" s="81"/>
      <c r="C103" s="81"/>
      <c r="D103" s="81"/>
    </row>
    <row r="104" spans="1:7" x14ac:dyDescent="0.25">
      <c r="A104" s="3"/>
      <c r="B104" s="81"/>
      <c r="C104" s="81"/>
      <c r="D104" s="81"/>
    </row>
  </sheetData>
  <mergeCells count="8">
    <mergeCell ref="A68:D68"/>
    <mergeCell ref="A69:D69"/>
    <mergeCell ref="A70:D70"/>
    <mergeCell ref="A71:D7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A31" sqref="A31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89" t="s">
        <v>358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x14ac:dyDescent="0.25">
      <c r="A2" s="89" t="s">
        <v>402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x14ac:dyDescent="0.25">
      <c r="A3" s="89" t="s">
        <v>337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x14ac:dyDescent="0.25">
      <c r="A4" s="89" t="s">
        <v>359</v>
      </c>
      <c r="B4" s="89"/>
      <c r="C4" s="89"/>
      <c r="D4" s="89"/>
      <c r="E4" s="89"/>
      <c r="F4" s="89"/>
      <c r="G4" s="89"/>
      <c r="H4" s="89"/>
      <c r="I4" s="89"/>
      <c r="J4" s="89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2">
        <f>SUM(C9:C15)</f>
        <v>48720360.769999996</v>
      </c>
      <c r="D8" s="3"/>
      <c r="E8" s="86">
        <v>0</v>
      </c>
      <c r="F8" s="3"/>
      <c r="G8" s="2" t="s">
        <v>224</v>
      </c>
      <c r="H8" s="3"/>
      <c r="I8" s="82">
        <f>SUM(I9:I11)</f>
        <v>42446780.809999995</v>
      </c>
      <c r="J8" s="3"/>
      <c r="K8" s="87">
        <v>0</v>
      </c>
      <c r="L8" s="3"/>
    </row>
    <row r="9" spans="1:12" x14ac:dyDescent="0.25">
      <c r="A9" s="3" t="s">
        <v>206</v>
      </c>
      <c r="B9" s="3"/>
      <c r="C9" s="81">
        <v>893169.72</v>
      </c>
      <c r="D9" s="3"/>
      <c r="E9" s="86">
        <v>0</v>
      </c>
      <c r="F9" s="3"/>
      <c r="G9" s="3" t="s">
        <v>225</v>
      </c>
      <c r="H9" s="3"/>
      <c r="I9" s="81">
        <v>13921563.48</v>
      </c>
      <c r="J9" s="3"/>
      <c r="K9" s="86">
        <v>0</v>
      </c>
      <c r="L9" s="3"/>
    </row>
    <row r="10" spans="1:12" x14ac:dyDescent="0.25">
      <c r="A10" s="3" t="s">
        <v>207</v>
      </c>
      <c r="B10" s="3"/>
      <c r="C10" s="81">
        <v>37480026.530000001</v>
      </c>
      <c r="D10" s="3"/>
      <c r="E10" s="86">
        <v>0</v>
      </c>
      <c r="F10" s="3"/>
      <c r="G10" s="3" t="s">
        <v>226</v>
      </c>
      <c r="H10" s="3"/>
      <c r="I10" s="81">
        <v>28499044.43</v>
      </c>
      <c r="J10" s="3"/>
      <c r="K10" s="86">
        <v>0</v>
      </c>
      <c r="L10" s="3"/>
    </row>
    <row r="11" spans="1:12" x14ac:dyDescent="0.25">
      <c r="A11" s="3" t="s">
        <v>208</v>
      </c>
      <c r="B11" s="3"/>
      <c r="C11" s="81">
        <v>2637303.0099999998</v>
      </c>
      <c r="D11" s="3"/>
      <c r="E11" s="86">
        <v>0</v>
      </c>
      <c r="F11" s="3"/>
      <c r="G11" s="3" t="s">
        <v>305</v>
      </c>
      <c r="H11" s="3"/>
      <c r="I11" s="81">
        <v>26172.9</v>
      </c>
      <c r="J11" s="3"/>
      <c r="K11" s="86">
        <v>0</v>
      </c>
      <c r="L11" s="3"/>
    </row>
    <row r="12" spans="1:12" x14ac:dyDescent="0.25">
      <c r="A12" s="3" t="s">
        <v>209</v>
      </c>
      <c r="B12" s="3"/>
      <c r="C12" s="81">
        <v>2611359.9700000002</v>
      </c>
      <c r="D12" s="3"/>
      <c r="E12" s="86">
        <v>0</v>
      </c>
      <c r="F12" s="3"/>
      <c r="G12" s="2" t="s">
        <v>227</v>
      </c>
      <c r="H12" s="3"/>
      <c r="I12" s="82">
        <f>SUM(I13:I15)</f>
        <v>37592061.5</v>
      </c>
      <c r="J12" s="3"/>
      <c r="K12" s="87">
        <v>0</v>
      </c>
      <c r="L12" s="3"/>
    </row>
    <row r="13" spans="1:12" x14ac:dyDescent="0.25">
      <c r="A13" s="3" t="s">
        <v>210</v>
      </c>
      <c r="B13" s="3"/>
      <c r="C13" s="81">
        <v>2006423.6</v>
      </c>
      <c r="D13" s="3"/>
      <c r="E13" s="86">
        <v>0</v>
      </c>
      <c r="F13" s="3"/>
      <c r="G13" s="3" t="s">
        <v>314</v>
      </c>
      <c r="H13" s="3"/>
      <c r="I13" s="81">
        <v>0</v>
      </c>
      <c r="J13" s="3"/>
      <c r="K13" s="87"/>
      <c r="L13" s="3"/>
    </row>
    <row r="14" spans="1:12" x14ac:dyDescent="0.25">
      <c r="A14" s="3" t="s">
        <v>35</v>
      </c>
      <c r="B14" s="3"/>
      <c r="C14" s="81">
        <v>2311492.4700000002</v>
      </c>
      <c r="D14" s="3"/>
      <c r="E14" s="86">
        <v>0</v>
      </c>
      <c r="F14" s="3"/>
      <c r="G14" s="3" t="s">
        <v>228</v>
      </c>
      <c r="H14" s="3"/>
      <c r="I14" s="81">
        <v>33586221.899999999</v>
      </c>
      <c r="J14" s="3"/>
      <c r="K14" s="86">
        <v>0</v>
      </c>
      <c r="L14" s="3"/>
    </row>
    <row r="15" spans="1:12" x14ac:dyDescent="0.25">
      <c r="A15" s="3" t="s">
        <v>211</v>
      </c>
      <c r="B15" s="3"/>
      <c r="C15" s="81">
        <v>780585.47</v>
      </c>
      <c r="D15" s="3"/>
      <c r="E15" s="86">
        <v>0</v>
      </c>
      <c r="F15" s="3"/>
      <c r="G15" s="3" t="s">
        <v>229</v>
      </c>
      <c r="H15" s="3"/>
      <c r="I15" s="81">
        <v>4005839.6</v>
      </c>
      <c r="J15" s="3"/>
      <c r="K15" s="86">
        <v>0</v>
      </c>
      <c r="L15" s="3"/>
    </row>
    <row r="16" spans="1:12" x14ac:dyDescent="0.25">
      <c r="A16" s="2" t="s">
        <v>212</v>
      </c>
      <c r="B16" s="2"/>
      <c r="C16" s="82">
        <f>SUM(C17:C31)</f>
        <v>10832296.129999999</v>
      </c>
      <c r="D16" s="2"/>
      <c r="E16" s="87">
        <v>0</v>
      </c>
      <c r="F16" s="3"/>
      <c r="G16" s="2" t="s">
        <v>230</v>
      </c>
      <c r="H16" s="3"/>
      <c r="I16" s="82">
        <f>SUM(I17:I18)</f>
        <v>131946250.38</v>
      </c>
      <c r="J16" s="3"/>
      <c r="K16" s="86">
        <v>0</v>
      </c>
      <c r="L16" s="3"/>
    </row>
    <row r="17" spans="1:12" x14ac:dyDescent="0.25">
      <c r="A17" s="3" t="s">
        <v>213</v>
      </c>
      <c r="B17" s="3"/>
      <c r="C17" s="81">
        <v>363077.7</v>
      </c>
      <c r="D17" s="3"/>
      <c r="E17" s="86">
        <v>0</v>
      </c>
      <c r="F17" s="3"/>
      <c r="G17" s="3" t="s">
        <v>315</v>
      </c>
      <c r="H17" s="3"/>
      <c r="I17" s="81">
        <v>0</v>
      </c>
      <c r="J17" s="3"/>
      <c r="K17" s="86">
        <v>0</v>
      </c>
      <c r="L17" s="3"/>
    </row>
    <row r="18" spans="1:12" x14ac:dyDescent="0.25">
      <c r="A18" s="3" t="s">
        <v>47</v>
      </c>
      <c r="B18" s="3"/>
      <c r="C18" s="81">
        <v>79404.570000000007</v>
      </c>
      <c r="D18" s="3"/>
      <c r="E18" s="86">
        <v>0</v>
      </c>
      <c r="F18" s="3"/>
      <c r="G18" s="3" t="s">
        <v>231</v>
      </c>
      <c r="H18" s="3"/>
      <c r="I18" s="81">
        <v>131946250.38</v>
      </c>
      <c r="J18" s="3"/>
      <c r="K18" s="86">
        <v>0</v>
      </c>
      <c r="L18" s="3"/>
    </row>
    <row r="19" spans="1:12" x14ac:dyDescent="0.25">
      <c r="A19" s="3" t="s">
        <v>214</v>
      </c>
      <c r="B19" s="3"/>
      <c r="C19" s="81">
        <v>160672.23000000001</v>
      </c>
      <c r="D19" s="3"/>
      <c r="E19" s="86">
        <v>0</v>
      </c>
      <c r="F19" s="3"/>
      <c r="G19" s="2" t="s">
        <v>232</v>
      </c>
      <c r="H19" s="3"/>
      <c r="I19" s="82">
        <f>SUM(I20:I25)</f>
        <v>7327520.1699999999</v>
      </c>
      <c r="J19" s="3"/>
      <c r="K19" s="87">
        <v>0</v>
      </c>
      <c r="L19" s="3"/>
    </row>
    <row r="20" spans="1:12" x14ac:dyDescent="0.25">
      <c r="A20" s="3" t="s">
        <v>51</v>
      </c>
      <c r="B20" s="3"/>
      <c r="C20" s="81">
        <v>88602.31</v>
      </c>
      <c r="D20" s="3"/>
      <c r="E20" s="86">
        <v>0</v>
      </c>
      <c r="F20" s="3"/>
      <c r="G20" s="3" t="s">
        <v>409</v>
      </c>
      <c r="H20" s="3"/>
      <c r="I20" s="81">
        <v>223858.34</v>
      </c>
      <c r="J20" s="3"/>
      <c r="K20" s="86">
        <v>0</v>
      </c>
      <c r="L20" s="3"/>
    </row>
    <row r="21" spans="1:12" x14ac:dyDescent="0.25">
      <c r="A21" s="3" t="s">
        <v>391</v>
      </c>
      <c r="B21" s="3"/>
      <c r="C21" s="81">
        <v>497494.91</v>
      </c>
      <c r="D21" s="3"/>
      <c r="E21" s="86">
        <v>0</v>
      </c>
      <c r="F21" s="3"/>
      <c r="G21" s="3" t="s">
        <v>233</v>
      </c>
      <c r="H21" s="3"/>
      <c r="I21" s="81">
        <v>405402.4</v>
      </c>
      <c r="J21" s="3"/>
      <c r="K21" s="86">
        <v>0</v>
      </c>
      <c r="L21" s="3"/>
    </row>
    <row r="22" spans="1:12" x14ac:dyDescent="0.25">
      <c r="A22" s="3" t="s">
        <v>215</v>
      </c>
      <c r="B22" s="3"/>
      <c r="C22" s="81">
        <v>99063.63</v>
      </c>
      <c r="D22" s="3"/>
      <c r="E22" s="86">
        <v>0</v>
      </c>
      <c r="F22" s="3"/>
      <c r="G22" s="3" t="s">
        <v>410</v>
      </c>
      <c r="H22" s="3"/>
      <c r="I22" s="81">
        <v>6642121.9199999999</v>
      </c>
      <c r="J22" s="3"/>
      <c r="K22" s="86">
        <v>0</v>
      </c>
      <c r="L22" s="3"/>
    </row>
    <row r="23" spans="1:12" x14ac:dyDescent="0.25">
      <c r="A23" s="3" t="s">
        <v>257</v>
      </c>
      <c r="B23" s="3"/>
      <c r="C23" s="81">
        <v>117471.75</v>
      </c>
      <c r="D23" s="3"/>
      <c r="E23" s="86">
        <v>0</v>
      </c>
      <c r="F23" s="3"/>
      <c r="G23" s="3" t="s">
        <v>234</v>
      </c>
      <c r="H23" s="3"/>
      <c r="I23" s="81">
        <v>4647.41</v>
      </c>
      <c r="J23" s="3"/>
      <c r="K23" s="86">
        <v>0</v>
      </c>
      <c r="L23" s="3"/>
    </row>
    <row r="24" spans="1:12" x14ac:dyDescent="0.25">
      <c r="A24" s="3" t="s">
        <v>302</v>
      </c>
      <c r="B24" s="3"/>
      <c r="C24" s="81">
        <v>1083604.68</v>
      </c>
      <c r="D24" s="3"/>
      <c r="E24" s="86">
        <v>0</v>
      </c>
      <c r="F24" s="3"/>
      <c r="G24" s="3" t="s">
        <v>235</v>
      </c>
      <c r="H24" s="3"/>
      <c r="I24" s="81">
        <v>33073.050000000003</v>
      </c>
      <c r="J24" s="3"/>
      <c r="K24" s="86">
        <v>0</v>
      </c>
      <c r="L24" s="3"/>
    </row>
    <row r="25" spans="1:12" x14ac:dyDescent="0.25">
      <c r="A25" s="3" t="s">
        <v>72</v>
      </c>
      <c r="B25" s="3"/>
      <c r="C25" s="81">
        <v>84901.440000000002</v>
      </c>
      <c r="D25" s="3"/>
      <c r="E25" s="86">
        <v>0</v>
      </c>
      <c r="F25" s="3"/>
      <c r="G25" s="3" t="s">
        <v>236</v>
      </c>
      <c r="H25" s="3"/>
      <c r="I25" s="81">
        <v>18417.05</v>
      </c>
      <c r="J25" s="3"/>
      <c r="K25" s="86">
        <v>0</v>
      </c>
      <c r="L25" s="3"/>
    </row>
    <row r="26" spans="1:12" x14ac:dyDescent="0.25">
      <c r="A26" s="3" t="s">
        <v>411</v>
      </c>
      <c r="B26" s="3"/>
      <c r="C26" s="81">
        <v>186572</v>
      </c>
      <c r="D26" s="3"/>
      <c r="E26" s="86">
        <v>0</v>
      </c>
      <c r="F26" s="3"/>
      <c r="G26" s="2" t="s">
        <v>237</v>
      </c>
      <c r="H26" s="3"/>
      <c r="I26" s="82">
        <f>SUM(I27:I30)</f>
        <v>128584180.84</v>
      </c>
      <c r="J26" s="3"/>
      <c r="K26" s="87">
        <v>0</v>
      </c>
      <c r="L26" s="3"/>
    </row>
    <row r="27" spans="1:12" x14ac:dyDescent="0.25">
      <c r="A27" s="3" t="s">
        <v>216</v>
      </c>
      <c r="B27" s="3"/>
      <c r="C27" s="81">
        <v>526049.44999999995</v>
      </c>
      <c r="D27" s="3"/>
      <c r="E27" s="86">
        <v>0</v>
      </c>
      <c r="F27" s="3"/>
      <c r="G27" s="3" t="s">
        <v>238</v>
      </c>
      <c r="H27" s="3"/>
      <c r="I27" s="81">
        <v>38455.9</v>
      </c>
      <c r="J27" s="3"/>
      <c r="K27" s="86">
        <v>0</v>
      </c>
      <c r="L27" s="3"/>
    </row>
    <row r="28" spans="1:12" x14ac:dyDescent="0.25">
      <c r="A28" s="3" t="s">
        <v>217</v>
      </c>
      <c r="B28" s="3"/>
      <c r="C28" s="81">
        <v>4642749.63</v>
      </c>
      <c r="D28" s="3"/>
      <c r="E28" s="86">
        <v>0</v>
      </c>
      <c r="F28" s="3"/>
      <c r="G28" s="3" t="s">
        <v>239</v>
      </c>
      <c r="H28" s="3"/>
      <c r="I28" s="81">
        <v>2904695.05</v>
      </c>
      <c r="J28" s="3"/>
      <c r="K28" s="86">
        <v>0</v>
      </c>
      <c r="L28" s="3"/>
    </row>
    <row r="29" spans="1:12" x14ac:dyDescent="0.25">
      <c r="A29" s="3" t="s">
        <v>218</v>
      </c>
      <c r="B29" s="3"/>
      <c r="C29" s="81">
        <v>172097.21</v>
      </c>
      <c r="D29" s="3"/>
      <c r="E29" s="86">
        <v>0</v>
      </c>
      <c r="F29" s="3"/>
      <c r="G29" s="3" t="s">
        <v>412</v>
      </c>
      <c r="H29" s="3"/>
      <c r="I29" s="81">
        <v>29462237.190000001</v>
      </c>
      <c r="J29" s="3"/>
      <c r="K29" s="86"/>
      <c r="L29" s="3"/>
    </row>
    <row r="30" spans="1:12" x14ac:dyDescent="0.25">
      <c r="A30" s="3" t="s">
        <v>100</v>
      </c>
      <c r="B30" s="3"/>
      <c r="C30" s="81">
        <v>900193</v>
      </c>
      <c r="D30" s="3"/>
      <c r="E30" s="86">
        <v>0</v>
      </c>
      <c r="F30" s="3"/>
      <c r="G30" s="3" t="s">
        <v>240</v>
      </c>
      <c r="H30" s="3"/>
      <c r="I30" s="81">
        <v>96178792.700000003</v>
      </c>
      <c r="J30" s="3"/>
      <c r="K30" s="86">
        <v>0</v>
      </c>
      <c r="L30" s="3"/>
    </row>
    <row r="31" spans="1:12" x14ac:dyDescent="0.25">
      <c r="A31" s="3" t="s">
        <v>413</v>
      </c>
      <c r="B31" s="3"/>
      <c r="C31" s="81">
        <v>1830341.62</v>
      </c>
      <c r="D31" s="3"/>
      <c r="E31" s="87">
        <v>0</v>
      </c>
      <c r="F31" s="3"/>
      <c r="G31" s="3"/>
      <c r="H31" s="3"/>
      <c r="I31" s="81"/>
      <c r="J31" s="3"/>
      <c r="K31" s="86">
        <v>0</v>
      </c>
      <c r="L31" s="3"/>
    </row>
    <row r="32" spans="1:12" x14ac:dyDescent="0.25">
      <c r="A32" s="2" t="s">
        <v>219</v>
      </c>
      <c r="B32" s="3"/>
      <c r="C32" s="82">
        <f>SUM(C33:C45)</f>
        <v>467716.72000000003</v>
      </c>
      <c r="D32" s="3"/>
      <c r="E32" s="86">
        <v>0</v>
      </c>
      <c r="F32" s="3"/>
      <c r="G32" s="88" t="s">
        <v>241</v>
      </c>
      <c r="H32" s="3"/>
      <c r="I32" s="82">
        <f>I26+I19+I16+I12+I8</f>
        <v>347896793.69999999</v>
      </c>
      <c r="J32" s="3"/>
      <c r="K32" s="86">
        <v>0</v>
      </c>
      <c r="L32" s="3"/>
    </row>
    <row r="33" spans="1:12" x14ac:dyDescent="0.25">
      <c r="A33" s="3" t="s">
        <v>400</v>
      </c>
      <c r="B33" s="3"/>
      <c r="C33" s="81">
        <v>23285.18</v>
      </c>
      <c r="D33" s="3"/>
      <c r="E33" s="86">
        <v>0</v>
      </c>
      <c r="F33" s="3"/>
      <c r="G33" s="88" t="s">
        <v>242</v>
      </c>
      <c r="H33" s="3"/>
      <c r="I33" s="82">
        <f>C71-I32</f>
        <v>30821413.040000021</v>
      </c>
      <c r="J33" s="3"/>
      <c r="K33" s="86">
        <v>0</v>
      </c>
      <c r="L33" s="3"/>
    </row>
    <row r="34" spans="1:12" x14ac:dyDescent="0.25">
      <c r="A34" s="3" t="s">
        <v>381</v>
      </c>
      <c r="B34" s="3"/>
      <c r="C34" s="81">
        <v>860.81</v>
      </c>
      <c r="D34" s="3"/>
      <c r="E34" s="86">
        <v>0</v>
      </c>
      <c r="F34" s="3"/>
      <c r="G34" s="88" t="s">
        <v>401</v>
      </c>
      <c r="H34" s="3"/>
      <c r="I34" s="82">
        <f>I32+I33</f>
        <v>378718206.74000001</v>
      </c>
      <c r="J34" s="3"/>
      <c r="K34" s="87">
        <v>0</v>
      </c>
      <c r="L34" s="3"/>
    </row>
    <row r="35" spans="1:12" x14ac:dyDescent="0.25">
      <c r="A35" s="3" t="s">
        <v>220</v>
      </c>
      <c r="B35" s="3"/>
      <c r="C35" s="81">
        <v>5600.98</v>
      </c>
      <c r="D35" s="3"/>
      <c r="E35" s="86">
        <v>0</v>
      </c>
      <c r="F35" s="3"/>
      <c r="L35" s="3"/>
    </row>
    <row r="36" spans="1:12" x14ac:dyDescent="0.25">
      <c r="A36" s="3" t="s">
        <v>221</v>
      </c>
      <c r="B36" s="3"/>
      <c r="C36" s="81">
        <v>134987.13</v>
      </c>
      <c r="D36" s="3"/>
      <c r="E36" s="86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1">
        <v>1711.26</v>
      </c>
      <c r="D37" s="3"/>
      <c r="E37" s="86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1">
        <v>215714.29</v>
      </c>
      <c r="D38" s="3"/>
      <c r="E38" s="86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F39" s="3"/>
      <c r="G39" s="3"/>
      <c r="H39" s="3"/>
      <c r="I39" s="3"/>
      <c r="J39" s="3"/>
      <c r="K39" s="3"/>
      <c r="L39" s="3"/>
    </row>
    <row r="40" spans="1:12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</row>
    <row r="41" spans="1:12" x14ac:dyDescent="0.25">
      <c r="A41" s="89" t="s">
        <v>402</v>
      </c>
      <c r="B41" s="89"/>
      <c r="C41" s="89"/>
      <c r="D41" s="89"/>
      <c r="E41" s="89"/>
      <c r="F41" s="89"/>
      <c r="G41" s="89"/>
      <c r="H41" s="89"/>
      <c r="I41" s="89"/>
      <c r="J41" s="89"/>
    </row>
    <row r="42" spans="1:12" x14ac:dyDescent="0.25">
      <c r="A42" s="89" t="s">
        <v>337</v>
      </c>
      <c r="B42" s="89"/>
      <c r="C42" s="89"/>
      <c r="D42" s="89"/>
      <c r="E42" s="89"/>
      <c r="F42" s="89"/>
      <c r="G42" s="89"/>
      <c r="H42" s="89"/>
      <c r="I42" s="89"/>
      <c r="J42" s="89"/>
    </row>
    <row r="43" spans="1:12" x14ac:dyDescent="0.25">
      <c r="A43" s="89" t="s">
        <v>359</v>
      </c>
      <c r="B43" s="89"/>
      <c r="C43" s="89"/>
      <c r="D43" s="89"/>
      <c r="E43" s="89"/>
      <c r="F43" s="89"/>
      <c r="G43" s="89"/>
      <c r="H43" s="89"/>
      <c r="I43" s="89"/>
      <c r="J43" s="89"/>
    </row>
    <row r="44" spans="1:12" x14ac:dyDescent="0.25">
      <c r="A44" s="2" t="s">
        <v>151</v>
      </c>
      <c r="B44" s="2"/>
      <c r="C44" s="3"/>
      <c r="D44" s="3"/>
      <c r="E44" s="3"/>
      <c r="F44" s="3"/>
      <c r="G44" s="3"/>
    </row>
    <row r="45" spans="1:12" x14ac:dyDescent="0.25">
      <c r="A45" s="3" t="s">
        <v>403</v>
      </c>
      <c r="B45" s="3"/>
      <c r="C45" s="81">
        <v>85557.07</v>
      </c>
      <c r="D45" s="3"/>
      <c r="E45" s="86">
        <v>0</v>
      </c>
      <c r="F45" s="3"/>
      <c r="G45" s="3"/>
      <c r="H45" s="3"/>
      <c r="I45" s="3"/>
      <c r="J45" s="3"/>
      <c r="K45" s="3"/>
      <c r="L45" s="3"/>
    </row>
    <row r="46" spans="1:12" x14ac:dyDescent="0.25">
      <c r="A46" s="2" t="s">
        <v>112</v>
      </c>
      <c r="B46" s="3"/>
      <c r="C46" s="82">
        <f>SUM(C47:C51)</f>
        <v>124173996.64</v>
      </c>
      <c r="D46" s="3"/>
      <c r="E46" s="86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1">
        <v>79728.429999999993</v>
      </c>
      <c r="D47" s="3"/>
      <c r="E47" s="86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1">
        <v>123670.25</v>
      </c>
      <c r="D48" s="3"/>
      <c r="E48" s="86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404</v>
      </c>
      <c r="B49" s="3"/>
      <c r="C49" s="81">
        <v>39154265.880000003</v>
      </c>
      <c r="D49" s="3"/>
      <c r="E49" s="86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1">
        <v>76092162.299999997</v>
      </c>
      <c r="D50" s="3"/>
      <c r="E50" s="86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1">
        <v>8724169.7799999993</v>
      </c>
      <c r="D51" s="3"/>
      <c r="E51" s="86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2">
        <f>SUM(C53:C57)</f>
        <v>47935260.57</v>
      </c>
      <c r="D52" s="3"/>
      <c r="E52" s="86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1">
        <v>689985</v>
      </c>
      <c r="D53" s="3"/>
      <c r="E53" s="86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1">
        <v>17280350.73</v>
      </c>
      <c r="D54" s="3"/>
      <c r="E54" s="86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1">
        <v>214618.15</v>
      </c>
      <c r="D55" s="3"/>
      <c r="E55" s="86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1">
        <v>25717924.960000001</v>
      </c>
      <c r="D56" s="3"/>
      <c r="E56" s="86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1">
        <v>4032381.73</v>
      </c>
      <c r="D57" s="3"/>
      <c r="E57" s="86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2">
        <f>SUM(C59:C65)</f>
        <v>61269574.469999999</v>
      </c>
      <c r="D58" s="3"/>
      <c r="E58" s="86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313</v>
      </c>
      <c r="B59" s="3"/>
      <c r="C59" s="81">
        <v>25.65</v>
      </c>
      <c r="D59" s="3"/>
      <c r="E59" s="86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405</v>
      </c>
      <c r="B60" s="3"/>
      <c r="C60" s="81">
        <v>5395978.4699999997</v>
      </c>
      <c r="D60" s="3"/>
      <c r="E60" s="86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1">
        <v>1416.71</v>
      </c>
      <c r="D61" s="3"/>
      <c r="E61" s="86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406</v>
      </c>
      <c r="B62" s="3"/>
      <c r="C62" s="81">
        <v>43220.37</v>
      </c>
      <c r="D62" s="3"/>
      <c r="E62" s="86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1">
        <v>54089800.049999997</v>
      </c>
      <c r="D63" s="3"/>
      <c r="E63" s="86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407</v>
      </c>
      <c r="B64" s="3"/>
      <c r="C64" s="81">
        <v>1737140.57</v>
      </c>
      <c r="D64" s="3"/>
      <c r="E64" s="86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1">
        <v>1992.65</v>
      </c>
      <c r="D65" s="3"/>
      <c r="E65" s="86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2">
        <f>SUM(C67:C70)</f>
        <v>85319001.439999998</v>
      </c>
      <c r="D66" s="3"/>
      <c r="E66" s="86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1">
        <v>757579.16</v>
      </c>
      <c r="D67" s="3"/>
      <c r="E67" s="86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1">
        <v>21716.25</v>
      </c>
      <c r="D68" s="3"/>
      <c r="E68" s="86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408</v>
      </c>
      <c r="B69" s="3"/>
      <c r="C69" s="81">
        <v>15613.58</v>
      </c>
      <c r="D69" s="3"/>
      <c r="E69" s="86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1">
        <v>84524092.450000003</v>
      </c>
      <c r="D70" s="3"/>
      <c r="E70" s="86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8" t="s">
        <v>255</v>
      </c>
      <c r="C71" s="82">
        <f>C66+C58+C52+C46+C32+C16+C8</f>
        <v>378718206.74000001</v>
      </c>
      <c r="E71" s="86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2021-05-20T15:54:36Z</dcterms:modified>
</cp:coreProperties>
</file>