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orpeno\Desktop\CORPEÑO\DIGITACION DE ESTADOS FINANCIEROS\"/>
    </mc:Choice>
  </mc:AlternateContent>
  <bookViews>
    <workbookView xWindow="240" yWindow="315" windowWidth="12240" windowHeight="7755" tabRatio="946" firstSheet="1" activeTab="5"/>
  </bookViews>
  <sheets>
    <sheet name=" FLUJO DE FONDOS " sheetId="4" r:id="rId1"/>
    <sheet name="composicion de Flujo fondos" sheetId="6" r:id="rId2"/>
    <sheet name="ESTADO EJEC. PRES. INGRESOS " sheetId="3" r:id="rId3"/>
    <sheet name="ESTADO DE EJEC. PRES.EGRESOS" sheetId="2" r:id="rId4"/>
    <sheet name="Estado Situacion Financiera " sheetId="7" r:id="rId5"/>
    <sheet name="EstadRendimiento Economico " sheetId="5" r:id="rId6"/>
  </sheets>
  <calcPr calcId="152511"/>
</workbook>
</file>

<file path=xl/calcChain.xml><?xml version="1.0" encoding="utf-8"?>
<calcChain xmlns="http://schemas.openxmlformats.org/spreadsheetml/2006/main">
  <c r="H20" i="6" l="1"/>
  <c r="H18" i="6"/>
  <c r="H14" i="6"/>
  <c r="H9" i="6"/>
  <c r="C22" i="6"/>
  <c r="C9" i="6"/>
  <c r="C14" i="4"/>
  <c r="C11" i="4"/>
  <c r="D75" i="7" l="1"/>
  <c r="B33" i="7"/>
  <c r="B27" i="7"/>
  <c r="B12" i="7"/>
  <c r="E103" i="2"/>
  <c r="E106" i="2"/>
  <c r="E108" i="2"/>
  <c r="D107" i="2"/>
  <c r="C107" i="2"/>
  <c r="E107" i="2" s="1"/>
  <c r="D105" i="2"/>
  <c r="C105" i="2"/>
  <c r="C104" i="2" s="1"/>
  <c r="E104" i="2" s="1"/>
  <c r="E65" i="2"/>
  <c r="E32" i="3"/>
  <c r="D32" i="3"/>
  <c r="E31" i="3"/>
  <c r="D30" i="3"/>
  <c r="D29" i="3" s="1"/>
  <c r="C30" i="3"/>
  <c r="E30" i="3" s="1"/>
  <c r="C19" i="3"/>
  <c r="E20" i="3"/>
  <c r="D19" i="3"/>
  <c r="D17" i="3"/>
  <c r="C17" i="3"/>
  <c r="E18" i="3"/>
  <c r="D12" i="3"/>
  <c r="C12" i="3"/>
  <c r="E105" i="2" l="1"/>
  <c r="E17" i="3"/>
  <c r="C29" i="3"/>
  <c r="E29" i="3" s="1"/>
  <c r="E12" i="3"/>
  <c r="C8" i="5" l="1"/>
  <c r="B39" i="7" l="1"/>
  <c r="B23" i="7"/>
  <c r="B21" i="7"/>
  <c r="B9" i="7" s="1"/>
  <c r="D8" i="7" l="1"/>
  <c r="C16" i="6"/>
  <c r="B79" i="7"/>
  <c r="C46" i="5"/>
  <c r="D73" i="2"/>
  <c r="C73" i="2"/>
  <c r="E53" i="2"/>
  <c r="D28" i="2"/>
  <c r="C28" i="2"/>
  <c r="E29" i="2"/>
  <c r="E25" i="3"/>
  <c r="D23" i="3"/>
  <c r="C23" i="3"/>
  <c r="C22" i="3" s="1"/>
  <c r="E14" i="3"/>
  <c r="E13" i="3"/>
  <c r="I26" i="5"/>
  <c r="I16" i="5"/>
  <c r="I12" i="5"/>
  <c r="C58" i="5"/>
  <c r="C32" i="5"/>
  <c r="B92" i="7"/>
  <c r="B85" i="7"/>
  <c r="B76" i="7"/>
  <c r="B44" i="7"/>
  <c r="B35" i="7"/>
  <c r="B97" i="7"/>
  <c r="D15" i="3" l="1"/>
  <c r="D11" i="3" s="1"/>
  <c r="B31" i="7"/>
  <c r="D30" i="7" s="1"/>
  <c r="D27" i="3" l="1"/>
  <c r="D26" i="3" s="1"/>
  <c r="D22" i="3"/>
  <c r="D9" i="3"/>
  <c r="D8" i="3" s="1"/>
  <c r="C15" i="3"/>
  <c r="C11" i="3" s="1"/>
  <c r="C27" i="3"/>
  <c r="C26" i="3" s="1"/>
  <c r="C9" i="3"/>
  <c r="C8" i="3" s="1"/>
  <c r="C32" i="3" s="1"/>
  <c r="I19" i="5"/>
  <c r="I8" i="5"/>
  <c r="C66" i="5"/>
  <c r="C52" i="5"/>
  <c r="C16" i="5"/>
  <c r="E26" i="3" l="1"/>
  <c r="I32" i="5"/>
  <c r="D102" i="2"/>
  <c r="D96" i="2"/>
  <c r="D95" i="2" s="1"/>
  <c r="D86" i="2"/>
  <c r="D84" i="2"/>
  <c r="D79" i="2"/>
  <c r="D77" i="2"/>
  <c r="D70" i="2"/>
  <c r="D59" i="2"/>
  <c r="D55" i="2"/>
  <c r="D31" i="2"/>
  <c r="D24" i="2"/>
  <c r="D20" i="2"/>
  <c r="D18" i="2"/>
  <c r="D14" i="2"/>
  <c r="D9" i="2"/>
  <c r="C102" i="2"/>
  <c r="C96" i="2"/>
  <c r="C86" i="2"/>
  <c r="C84" i="2"/>
  <c r="C79" i="2"/>
  <c r="C77" i="2"/>
  <c r="C70" i="2"/>
  <c r="C59" i="2"/>
  <c r="C55" i="2"/>
  <c r="C31" i="2"/>
  <c r="C24" i="2"/>
  <c r="C20" i="2"/>
  <c r="C18" i="2"/>
  <c r="C14" i="2"/>
  <c r="C9" i="2"/>
  <c r="C95" i="2" l="1"/>
  <c r="C76" i="2"/>
  <c r="D76" i="2"/>
  <c r="C83" i="2"/>
  <c r="C8" i="2"/>
  <c r="C30" i="2"/>
  <c r="D83" i="2"/>
  <c r="D30" i="2"/>
  <c r="D8" i="2"/>
  <c r="D109" i="2" s="1"/>
  <c r="C109" i="2" l="1"/>
  <c r="B88" i="7"/>
  <c r="D84" i="7" s="1"/>
  <c r="B55" i="7"/>
  <c r="E100" i="2" l="1"/>
  <c r="E40" i="2" l="1"/>
  <c r="D91" i="7" l="1"/>
  <c r="C9" i="4"/>
  <c r="C17" i="4" l="1"/>
  <c r="E99" i="2"/>
  <c r="D54" i="7" l="1"/>
  <c r="D43" i="7"/>
  <c r="D66" i="7" l="1"/>
  <c r="C71" i="5"/>
  <c r="D33" i="3"/>
  <c r="D34" i="3" s="1"/>
  <c r="E28" i="3"/>
  <c r="E27" i="3"/>
  <c r="E24" i="3"/>
  <c r="E23" i="3"/>
  <c r="E22" i="3"/>
  <c r="E21" i="3"/>
  <c r="E19" i="3"/>
  <c r="E16" i="3"/>
  <c r="E15" i="3"/>
  <c r="E11" i="3"/>
  <c r="E10" i="3"/>
  <c r="E9" i="3"/>
  <c r="E8" i="3"/>
  <c r="D110" i="2"/>
  <c r="D111" i="2" s="1"/>
  <c r="C110" i="2"/>
  <c r="C111" i="2" s="1"/>
  <c r="E102" i="2"/>
  <c r="E101" i="2"/>
  <c r="E98" i="2"/>
  <c r="E97" i="2"/>
  <c r="E96" i="2"/>
  <c r="E95" i="2" s="1"/>
  <c r="E94" i="2"/>
  <c r="E93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4" i="2"/>
  <c r="E63" i="2"/>
  <c r="E62" i="2"/>
  <c r="E61" i="2"/>
  <c r="E60" i="2"/>
  <c r="E59" i="2"/>
  <c r="E58" i="2"/>
  <c r="E57" i="2"/>
  <c r="E56" i="2"/>
  <c r="E55" i="2"/>
  <c r="E54" i="2"/>
  <c r="E52" i="2"/>
  <c r="E51" i="2"/>
  <c r="E50" i="2"/>
  <c r="E44" i="2"/>
  <c r="E43" i="2"/>
  <c r="E42" i="2"/>
  <c r="E41" i="2"/>
  <c r="E39" i="2"/>
  <c r="E38" i="2"/>
  <c r="E37" i="2"/>
  <c r="E36" i="2"/>
  <c r="E35" i="2"/>
  <c r="E34" i="2"/>
  <c r="E33" i="2"/>
  <c r="E32" i="2"/>
  <c r="E31" i="2"/>
  <c r="E30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09" i="2" l="1"/>
  <c r="E33" i="3"/>
  <c r="E34" i="3" s="1"/>
  <c r="E110" i="2"/>
  <c r="E111" i="2" s="1"/>
  <c r="I33" i="5"/>
  <c r="I34" i="5" s="1"/>
  <c r="C33" i="3"/>
  <c r="C34" i="3" s="1"/>
  <c r="B100" i="7" l="1"/>
  <c r="D100" i="7" s="1"/>
  <c r="D101" i="7" s="1"/>
</calcChain>
</file>

<file path=xl/sharedStrings.xml><?xml version="1.0" encoding="utf-8"?>
<sst xmlns="http://schemas.openxmlformats.org/spreadsheetml/2006/main" count="487" uniqueCount="395">
  <si>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</si>
  <si>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</si>
  <si>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</si>
  <si>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</si>
  <si>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</si>
  <si>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</si>
  <si>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</si>
  <si>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</si>
  <si>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</si>
  <si>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</si>
  <si>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</si>
  <si>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</si>
  <si>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</si>
  <si>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</si>
  <si>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</si>
  <si>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</si>
  <si>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</si>
  <si>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</si>
  <si>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</si>
  <si>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</si>
  <si>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</si>
  <si>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</si>
  <si>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</si>
  <si>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</si>
  <si>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</si>
  <si>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</si>
  <si>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</si>
  <si>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</si>
  <si>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</si>
  <si>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</si>
  <si>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</si>
  <si>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</si>
  <si>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</si>
  <si>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</si>
  <si>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</si>
  <si>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</si>
  <si>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</si>
  <si>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</si>
  <si>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</si>
  <si>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</si>
  <si>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</si>
  <si>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</si>
  <si>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</si>
  <si>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</si>
  <si>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</si>
  <si>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</si>
  <si>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</si>
  <si>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</si>
  <si>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</si>
  <si>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</si>
  <si>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</si>
  <si>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</si>
  <si>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</si>
  <si>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</si>
  <si>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</si>
  <si>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</si>
  <si>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</si>
  <si>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</si>
  <si>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</si>
  <si>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</si>
  <si>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</si>
  <si>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</si>
  <si>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</si>
  <si>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</si>
  <si>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</si>
  <si>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</si>
  <si>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</si>
  <si>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</si>
  <si>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</si>
  <si>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</si>
  <si>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</si>
  <si>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</si>
  <si>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</si>
  <si>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</si>
  <si>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</si>
  <si>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</si>
  <si>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</si>
  <si>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</si>
  <si>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</si>
  <si>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</si>
  <si>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</si>
  <si>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</si>
  <si>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</si>
  <si>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</si>
  <si>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</si>
  <si>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</si>
  <si>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</si>
  <si>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</si>
  <si>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</si>
  <si>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</si>
  <si>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</si>
  <si>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</si>
  <si>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</si>
  <si>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</si>
  <si>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</si>
  <si>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</si>
  <si>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</si>
  <si>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</si>
  <si>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</si>
  <si>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</si>
  <si>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</si>
  <si>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</si>
  <si>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</si>
  <si>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</si>
  <si>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</si>
  <si>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</si>
  <si>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</si>
  <si>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</si>
  <si>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</si>
  <si>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</si>
  <si>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</si>
  <si>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</si>
  <si>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</si>
  <si>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</si>
  <si>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</si>
  <si>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</si>
  <si>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</si>
  <si>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</si>
  <si>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</si>
  <si>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</si>
  <si>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</si>
  <si>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</si>
  <si>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</si>
  <si>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</si>
  <si>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</si>
  <si>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</si>
  <si>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</si>
  <si>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</si>
  <si>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</si>
  <si>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</si>
  <si>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</si>
  <si>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</si>
  <si>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</si>
  <si>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</si>
  <si>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</si>
  <si>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</si>
  <si>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</si>
  <si>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</si>
  <si>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</si>
  <si>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</si>
  <si>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</si>
  <si>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</si>
  <si>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</si>
  <si>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</si>
  <si>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</si>
  <si>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</si>
  <si>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</si>
  <si>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</si>
  <si>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</si>
  <si>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</si>
  <si>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</si>
  <si>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</si>
  <si>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</si>
  <si>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</si>
  <si>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</si>
  <si>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</si>
  <si>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</si>
  <si>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</si>
  <si>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</si>
  <si>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</si>
  <si>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</si>
  <si>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</si>
  <si>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</si>
  <si>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</si>
  <si>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</si>
  <si>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</si>
  <si>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</si>
  <si>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</si>
  <si>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</si>
  <si>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</si>
  <si>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</si>
  <si>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</si>
  <si>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</si>
  <si>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</si>
  <si>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</si>
  <si>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</si>
  <si>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</si>
  <si>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</si>
  <si>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</si>
  <si>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</si>
  <si>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</si>
  <si>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</si>
  <si>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</si>
  <si>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</si>
  <si>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</si>
  <si>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</si>
  <si>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</si>
  <si>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</si>
  <si>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</si>
  <si>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</si>
  <si>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</si>
  <si>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</si>
  <si>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</si>
  <si>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</si>
  <si>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</si>
  <si>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</si>
  <si>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</si>
  <si>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</si>
  <si>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</si>
  <si>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</si>
  <si>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</si>
  <si>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</si>
  <si>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</si>
  <si>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</si>
  <si>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</si>
  <si>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</si>
  <si>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</si>
  <si>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</si>
  <si>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</si>
  <si>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</si>
  <si>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</si>
  <si>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</si>
  <si>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</si>
  <si>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</si>
  <si>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</si>
  <si>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</si>
  <si>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</si>
  <si>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</si>
  <si>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</si>
  <si>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</si>
  <si>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</si>
  <si>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</si>
  <si>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</si>
  <si>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</si>
  <si>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</si>
  <si>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</si>
  <si>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</si>
  <si>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</si>
  <si>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</si>
  <si>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</si>
  <si>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</si>
  <si>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</si>
  <si>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</si>
  <si>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</si>
  <si>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</si>
  <si>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</si>
  <si>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</si>
  <si>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</si>
  <si>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</si>
  <si>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</si>
  <si>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</si>
  <si>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</si>
  <si>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</si>
  <si>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</si>
  <si>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</si>
  <si>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</si>
  <si>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</si>
  <si>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</si>
  <si>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</si>
  <si>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</si>
  <si>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</si>
  <si>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</si>
  <si>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</si>
  <si>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</si>
  <si>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</si>
  <si>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</si>
  <si>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</si>
  <si>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</si>
  <si>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</si>
  <si>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</si>
  <si>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</si>
  <si>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</si>
  <si>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</si>
  <si>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</si>
  <si>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</si>
  <si>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</si>
  <si>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</si>
  <si>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</si>
  <si>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</si>
  <si>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</si>
  <si>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</si>
  <si>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</si>
  <si>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</si>
  <si>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</si>
  <si>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</si>
  <si>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</si>
  <si>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</si>
  <si>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</si>
  <si>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</si>
  <si>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</si>
  <si>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</si>
  <si>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</si>
  <si>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</si>
  <si>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</si>
  <si>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</si>
  <si>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</si>
  <si>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</si>
  <si>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</si>
  <si>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</si>
  <si>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</si>
  <si>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</si>
  <si>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Financiamiento de Terceros</t>
  </si>
  <si>
    <t>Detrimento Patrimonial</t>
  </si>
  <si>
    <t>Detrimentos de Inversiones en Bienes de Uso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</si>
  <si>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</si>
  <si>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</si>
  <si>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</si>
  <si>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</si>
  <si>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</si>
  <si>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</si>
  <si>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</si>
  <si>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</si>
  <si>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</si>
  <si>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</si>
  <si>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>Adiciones, Reparaciones y Mejoras de Bienes</t>
  </si>
  <si>
    <t xml:space="preserve">OBLIGACIONES </t>
  </si>
  <si>
    <t>Resultado Ejercicio Corriente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</si>
  <si>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</si>
  <si>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</si>
  <si>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</si>
  <si>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</si>
  <si>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</si>
  <si>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</si>
  <si>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</si>
  <si>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</si>
  <si>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</si>
  <si>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Monetarios</t>
  </si>
  <si>
    <t>A.M. X Adquisiciones de Bienes y Servicios</t>
  </si>
  <si>
    <t>A.M. x Trasferencias Corrientes Otorgadas</t>
  </si>
  <si>
    <t>A.M. x Inversiones en Activos Fijos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</si>
  <si>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</si>
  <si>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</si>
  <si>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</si>
  <si>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</si>
  <si>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</si>
  <si>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</si>
  <si>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</si>
  <si>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</si>
  <si>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Del  1  de  Enero  al  31  de  Enero del  2021</t>
  </si>
  <si>
    <t>AUMENTO NETO DE DISPONIBILIDADES</t>
  </si>
  <si>
    <t>TOTAL USOS</t>
  </si>
  <si>
    <t>Reporte Acumulado del  1  de  Enero  al  31  de  Enero del  2021</t>
  </si>
  <si>
    <t>Arrendamiento de Bienes</t>
  </si>
  <si>
    <t>Rentabilidad de Cuentas Bancarias</t>
  </si>
  <si>
    <t>SALDOS AÑOS ANTERIORES</t>
  </si>
  <si>
    <t>Saldos Iniciales de Caja y Banco</t>
  </si>
  <si>
    <t>Saldo Inicial en Banco</t>
  </si>
  <si>
    <t>Reporte Acumulado del 1 de Enero del 2021 al 31  de Enero  del  2021</t>
  </si>
  <si>
    <t>Asignaciones por Aplicar</t>
  </si>
  <si>
    <t>Asignaciones por Aplicar Gastos Corrientes</t>
  </si>
  <si>
    <t>Asignaciones por Aplicar Gastos de Capital</t>
  </si>
  <si>
    <t>al  31 de Enero del 2021</t>
  </si>
  <si>
    <t>Caja General</t>
  </si>
  <si>
    <t>Deudores Monetarios</t>
  </si>
  <si>
    <t>Inversiones en Prestamos, Largo Plazo</t>
  </si>
  <si>
    <t>Instituto Salvadoreño de Transformación  Agraria</t>
  </si>
  <si>
    <t>(EN DÓLARES)</t>
  </si>
  <si>
    <t>FLUJO DE FONDOS - COMPOSICIÓN</t>
  </si>
  <si>
    <t>D.M. x Recuperación de Inversiones Financieras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</si>
  <si>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</si>
  <si>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</si>
  <si>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</si>
  <si>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</si>
  <si>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</si>
  <si>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</si>
  <si>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</si>
  <si>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</si>
  <si>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</si>
  <si>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</si>
  <si>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</si>
  <si>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</si>
  <si>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</si>
  <si>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</si>
  <si>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Servicios de Alimentación</t>
  </si>
  <si>
    <t>ESTADO DE SITUACIÓN FINANCIERA</t>
  </si>
  <si>
    <t>Depósitos de Terceros</t>
  </si>
  <si>
    <t>Títulos Valores en el Mercado Nacional</t>
  </si>
  <si>
    <t>Empréstitos del Gobierno Central</t>
  </si>
  <si>
    <t>Provisión para Financiamiento de Terceros por Aplicar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</si>
  <si>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</si>
  <si>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</si>
  <si>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</si>
  <si>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</si>
  <si>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</si>
  <si>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</si>
  <si>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</si>
  <si>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</si>
  <si>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</si>
  <si>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Equipos Médicos y de Laboratorios</t>
  </si>
  <si>
    <t>Equipo de Transporte, Tracción y Elevación</t>
  </si>
  <si>
    <t>Depreciación Acumulada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</si>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</sst>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Museo Sans 300"/>
      <family val="3"/>
    </font>
    <font>
      <sz val="11"/>
      <color theme="1"/>
      <name val="Museo Sans 300"/>
      <family val="3"/>
    </font>
    <font>
      <sz val="9"/>
      <color theme="1"/>
      <name val="Museo Sans 300"/>
      <family val="3"/>
    </font>
    <font>
      <b/>
      <sz val="11"/>
      <color theme="1"/>
      <name val="Museo Sans 300"/>
      <family val="3"/>
    </font>
    <font>
      <sz val="9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164" fontId="2" fillId="2" borderId="0" xfId="1" applyFont="1" applyFill="1" applyProtection="1">
      <protection locked="0"/>
    </xf>
    <xf numFmtId="164" fontId="4" fillId="3" borderId="0" xfId="1" applyFont="1" applyFill="1" applyProtection="1">
      <protection locked="0"/>
    </xf>
    <xf numFmtId="166" fontId="4" fillId="2" borderId="0" xfId="2" applyNumberFormat="1" applyFont="1" applyFill="1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164" fontId="4" fillId="0" borderId="0" xfId="1" applyFont="1" applyProtection="1">
      <protection locked="0"/>
    </xf>
    <xf numFmtId="166" fontId="4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Alignment="1" applyProtection="1">
      <protection locked="0"/>
    </xf>
    <xf numFmtId="0" fontId="4" fillId="3" borderId="0" xfId="0" applyFont="1" applyFill="1" applyAlignment="1" applyProtection="1">
      <protection locked="0"/>
    </xf>
    <xf numFmtId="164" fontId="4" fillId="0" borderId="0" xfId="1" applyFont="1" applyAlignment="1" applyProtection="1">
      <protection locked="0"/>
    </xf>
    <xf numFmtId="164" fontId="4" fillId="3" borderId="0" xfId="1" applyFont="1" applyFill="1" applyAlignment="1" applyProtection="1">
      <protection locked="0"/>
    </xf>
    <xf numFmtId="164" fontId="4" fillId="0" borderId="0" xfId="1" applyFont="1"/>
    <xf numFmtId="164" fontId="4" fillId="3" borderId="0" xfId="1" applyFont="1" applyFill="1"/>
    <xf numFmtId="165" fontId="2" fillId="2" borderId="0" xfId="2" applyFont="1" applyFill="1" applyProtection="1">
      <protection locked="0"/>
    </xf>
    <xf numFmtId="165" fontId="2" fillId="3" borderId="0" xfId="2" applyFont="1" applyFill="1" applyProtection="1">
      <protection locked="0"/>
    </xf>
    <xf numFmtId="0" fontId="4" fillId="3" borderId="0" xfId="0" applyFont="1" applyFill="1" applyProtection="1">
      <protection locked="0"/>
    </xf>
    <xf numFmtId="165" fontId="4" fillId="3" borderId="0" xfId="2" applyNumberFormat="1" applyFont="1" applyFill="1" applyProtection="1">
      <protection locked="0"/>
    </xf>
    <xf numFmtId="165" fontId="4" fillId="3" borderId="0" xfId="2" applyFont="1" applyFill="1" applyProtection="1">
      <protection locked="0"/>
    </xf>
    <xf numFmtId="165" fontId="2" fillId="2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65" fontId="2" fillId="2" borderId="0" xfId="2" applyNumberFormat="1" applyFont="1" applyFill="1" applyProtection="1">
      <protection locked="0"/>
    </xf>
    <xf numFmtId="166" fontId="4" fillId="0" borderId="0" xfId="2" applyNumberFormat="1" applyFont="1" applyFill="1"/>
    <xf numFmtId="165" fontId="2" fillId="0" borderId="0" xfId="2" applyFont="1" applyFill="1" applyProtection="1">
      <protection locked="0"/>
    </xf>
    <xf numFmtId="164" fontId="2" fillId="0" borderId="0" xfId="1" applyFont="1" applyFill="1" applyProtection="1">
      <protection locked="0"/>
    </xf>
    <xf numFmtId="166" fontId="2" fillId="2" borderId="0" xfId="2" applyNumberFormat="1" applyFont="1" applyFill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2" fillId="0" borderId="0" xfId="1" applyFont="1" applyAlignment="1">
      <alignment horizontal="right"/>
    </xf>
    <xf numFmtId="164" fontId="4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 applyProtection="1">
      <alignment horizontal="left"/>
      <protection locked="0"/>
    </xf>
    <xf numFmtId="164" fontId="4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164" fontId="2" fillId="0" borderId="0" xfId="1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4" xfId="1" applyFont="1" applyBorder="1" applyAlignment="1">
      <alignment horizontal="right"/>
    </xf>
    <xf numFmtId="164" fontId="3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165" fontId="2" fillId="0" borderId="0" xfId="2" applyFont="1" applyBorder="1" applyAlignment="1">
      <alignment horizontal="right"/>
    </xf>
    <xf numFmtId="0" fontId="5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164" fontId="2" fillId="0" borderId="0" xfId="1" applyFont="1" applyProtection="1">
      <protection locked="0"/>
    </xf>
    <xf numFmtId="164" fontId="4" fillId="0" borderId="0" xfId="0" applyNumberFormat="1" applyFont="1"/>
    <xf numFmtId="0" fontId="4" fillId="0" borderId="0" xfId="0" applyFont="1" applyProtection="1">
      <protection locked="0"/>
    </xf>
    <xf numFmtId="164" fontId="2" fillId="0" borderId="4" xfId="0" applyNumberFormat="1" applyFont="1" applyBorder="1"/>
    <xf numFmtId="164" fontId="2" fillId="0" borderId="0" xfId="0" applyNumberFormat="1" applyFont="1"/>
    <xf numFmtId="0" fontId="4" fillId="0" borderId="0" xfId="0" applyFont="1" applyBorder="1" applyProtection="1">
      <protection locked="0"/>
    </xf>
    <xf numFmtId="164" fontId="4" fillId="0" borderId="0" xfId="1" applyFont="1" applyBorder="1" applyProtection="1">
      <protection locked="0"/>
    </xf>
    <xf numFmtId="164" fontId="4" fillId="0" borderId="0" xfId="0" applyNumberFormat="1" applyFont="1" applyBorder="1"/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  <xf numFmtId="165" fontId="4" fillId="0" borderId="0" xfId="2" applyFont="1"/>
    <xf numFmtId="165" fontId="2" fillId="0" borderId="0" xfId="2" applyFont="1"/>
    <xf numFmtId="165" fontId="6" fillId="0" borderId="0" xfId="2" applyFont="1"/>
    <xf numFmtId="165" fontId="2" fillId="3" borderId="0" xfId="2" applyFont="1" applyFill="1"/>
    <xf numFmtId="165" fontId="2" fillId="2" borderId="0" xfId="2" applyFont="1" applyFill="1"/>
    <xf numFmtId="165" fontId="3" fillId="0" borderId="0" xfId="0" applyNumberFormat="1" applyFont="1"/>
    <xf numFmtId="0" fontId="2" fillId="0" borderId="0" xfId="0" applyFont="1" applyAlignment="1">
      <alignment horizontal="center"/>
    </xf>
    <xf numFmtId="2" fontId="4" fillId="0" borderId="0" xfId="0" applyNumberFormat="1" applyFont="1"/>
    <xf numFmtId="2" fontId="2" fillId="0" borderId="0" xfId="0" applyNumberFormat="1" applyFont="1"/>
    <xf numFmtId="0" fontId="2" fillId="0" borderId="5" xfId="0" applyFont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4" sqref="A4:F4"/>
    </sheetView>
  </sheetViews>
  <sheetFormatPr baseColWidth="10" defaultRowHeight="15" x14ac:dyDescent="0.25"/>
  <cols>
    <col min="1" max="1" width="36.85546875" style="1" customWidth="1"/>
    <col min="2" max="2" width="1" style="1" customWidth="1"/>
    <col min="3" max="3" width="15.140625" style="1" bestFit="1" customWidth="1"/>
    <col min="4" max="4" width="1.42578125" style="1" customWidth="1"/>
    <col min="5" max="16384" width="11.42578125" style="1"/>
  </cols>
  <sheetData>
    <row r="1" spans="1:6" x14ac:dyDescent="0.25">
      <c r="A1" s="86" t="s">
        <v>345</v>
      </c>
      <c r="B1" s="86"/>
      <c r="C1" s="86"/>
      <c r="D1" s="86"/>
      <c r="E1" s="86"/>
      <c r="F1" s="86"/>
    </row>
    <row r="2" spans="1:6" x14ac:dyDescent="0.25">
      <c r="A2" s="86" t="s">
        <v>296</v>
      </c>
      <c r="B2" s="86"/>
      <c r="C2" s="86"/>
      <c r="D2" s="86"/>
      <c r="E2" s="86"/>
      <c r="F2" s="86"/>
    </row>
    <row r="3" spans="1:6" x14ac:dyDescent="0.25">
      <c r="A3" s="86" t="s">
        <v>328</v>
      </c>
      <c r="B3" s="86"/>
      <c r="C3" s="86"/>
      <c r="D3" s="86"/>
      <c r="E3" s="86"/>
      <c r="F3" s="86"/>
    </row>
    <row r="4" spans="1:6" x14ac:dyDescent="0.25">
      <c r="A4" s="86" t="s">
        <v>346</v>
      </c>
      <c r="B4" s="86"/>
      <c r="C4" s="86"/>
      <c r="D4" s="86"/>
      <c r="E4" s="86"/>
      <c r="F4" s="86"/>
    </row>
    <row r="5" spans="1:6" x14ac:dyDescent="0.25">
      <c r="A5" s="2" t="s">
        <v>151</v>
      </c>
      <c r="B5" s="2"/>
      <c r="C5" s="3"/>
      <c r="D5" s="3"/>
      <c r="E5" s="3"/>
      <c r="F5" s="3"/>
    </row>
    <row r="7" spans="1:6" x14ac:dyDescent="0.25">
      <c r="A7" s="4" t="s">
        <v>177</v>
      </c>
      <c r="B7" s="5"/>
      <c r="C7" s="6" t="s">
        <v>178</v>
      </c>
      <c r="D7" s="5"/>
      <c r="E7" s="6" t="s">
        <v>179</v>
      </c>
    </row>
    <row r="8" spans="1:6" s="7" customFormat="1" ht="7.5" customHeight="1" x14ac:dyDescent="0.25">
      <c r="A8" s="5"/>
      <c r="B8" s="5"/>
      <c r="C8" s="5"/>
      <c r="D8" s="5"/>
      <c r="E8" s="5"/>
    </row>
    <row r="9" spans="1:6" x14ac:dyDescent="0.25">
      <c r="A9" s="8" t="s">
        <v>176</v>
      </c>
      <c r="B9" s="9"/>
      <c r="C9" s="10">
        <f>C10</f>
        <v>1836542.22</v>
      </c>
      <c r="D9" s="11"/>
      <c r="E9" s="12">
        <v>0</v>
      </c>
      <c r="F9" s="13"/>
    </row>
    <row r="10" spans="1:6" x14ac:dyDescent="0.25">
      <c r="A10" s="14" t="s">
        <v>176</v>
      </c>
      <c r="B10" s="15"/>
      <c r="C10" s="16">
        <v>1836542.22</v>
      </c>
      <c r="D10" s="11"/>
      <c r="E10" s="17">
        <v>0</v>
      </c>
      <c r="F10" s="13"/>
    </row>
    <row r="11" spans="1:6" x14ac:dyDescent="0.25">
      <c r="A11" s="18" t="s">
        <v>180</v>
      </c>
      <c r="B11" s="19"/>
      <c r="C11" s="10">
        <f>C12-C13</f>
        <v>27665.800000000047</v>
      </c>
      <c r="D11" s="11"/>
      <c r="E11" s="12">
        <v>0</v>
      </c>
      <c r="F11" s="13"/>
    </row>
    <row r="12" spans="1:6" x14ac:dyDescent="0.25">
      <c r="A12" s="20" t="s">
        <v>183</v>
      </c>
      <c r="B12" s="21"/>
      <c r="C12" s="22">
        <v>724337.05</v>
      </c>
      <c r="D12" s="23"/>
      <c r="E12" s="17">
        <v>0</v>
      </c>
      <c r="F12" s="13"/>
    </row>
    <row r="13" spans="1:6" x14ac:dyDescent="0.25">
      <c r="A13" s="22" t="s">
        <v>184</v>
      </c>
      <c r="B13" s="23"/>
      <c r="C13" s="16">
        <v>696671.25</v>
      </c>
      <c r="D13" s="11"/>
      <c r="E13" s="17">
        <v>0</v>
      </c>
      <c r="F13" s="13"/>
    </row>
    <row r="14" spans="1:6" x14ac:dyDescent="0.25">
      <c r="A14" s="18" t="s">
        <v>181</v>
      </c>
      <c r="B14" s="19"/>
      <c r="C14" s="10">
        <f>C15-C16</f>
        <v>-2501.7899999999991</v>
      </c>
      <c r="D14" s="11"/>
      <c r="E14" s="12">
        <v>0</v>
      </c>
      <c r="F14" s="13"/>
    </row>
    <row r="15" spans="1:6" x14ac:dyDescent="0.25">
      <c r="A15" s="24" t="s">
        <v>185</v>
      </c>
      <c r="B15" s="25"/>
      <c r="C15" s="24">
        <v>12617.51</v>
      </c>
      <c r="D15" s="25"/>
      <c r="E15" s="17">
        <v>0</v>
      </c>
    </row>
    <row r="16" spans="1:6" x14ac:dyDescent="0.25">
      <c r="A16" s="16" t="s">
        <v>186</v>
      </c>
      <c r="B16" s="11"/>
      <c r="C16" s="24">
        <v>15119.3</v>
      </c>
      <c r="D16" s="25"/>
      <c r="E16" s="17">
        <v>0</v>
      </c>
    </row>
    <row r="17" spans="1:5" x14ac:dyDescent="0.25">
      <c r="A17" s="4" t="s">
        <v>182</v>
      </c>
      <c r="B17" s="5"/>
      <c r="C17" s="10">
        <f>C9+C11+C14</f>
        <v>1861706.23</v>
      </c>
      <c r="D17" s="11"/>
      <c r="E17" s="12">
        <v>0</v>
      </c>
    </row>
    <row r="18" spans="1:5" x14ac:dyDescent="0.25">
      <c r="C18" s="16"/>
      <c r="D18" s="16"/>
      <c r="E18" s="17"/>
    </row>
    <row r="19" spans="1:5" x14ac:dyDescent="0.25">
      <c r="C19" s="16"/>
      <c r="D19" s="16"/>
      <c r="E19" s="17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16" sqref="G16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6" t="s">
        <v>345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x14ac:dyDescent="0.25">
      <c r="A2" s="86" t="s">
        <v>347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x14ac:dyDescent="0.25">
      <c r="A3" s="86" t="s">
        <v>328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x14ac:dyDescent="0.25">
      <c r="A4" s="86" t="s">
        <v>346</v>
      </c>
      <c r="B4" s="86"/>
      <c r="C4" s="86"/>
      <c r="D4" s="86"/>
      <c r="E4" s="86"/>
      <c r="F4" s="86"/>
      <c r="G4" s="86"/>
      <c r="H4" s="86"/>
      <c r="I4" s="86"/>
      <c r="J4" s="86"/>
    </row>
    <row r="5" spans="1:10" x14ac:dyDescent="0.25">
      <c r="A5" s="2" t="s">
        <v>151</v>
      </c>
      <c r="B5" s="2"/>
      <c r="C5" s="3"/>
      <c r="D5" s="3"/>
      <c r="E5" s="3"/>
      <c r="F5" s="3"/>
      <c r="G5" s="3"/>
    </row>
    <row r="7" spans="1:10" x14ac:dyDescent="0.25">
      <c r="A7" s="4" t="s">
        <v>187</v>
      </c>
      <c r="B7" s="5"/>
      <c r="C7" s="4" t="s">
        <v>178</v>
      </c>
      <c r="D7" s="5"/>
      <c r="E7" s="4" t="s">
        <v>179</v>
      </c>
      <c r="F7" s="5"/>
      <c r="G7" s="4" t="s">
        <v>188</v>
      </c>
      <c r="H7" s="4" t="s">
        <v>178</v>
      </c>
      <c r="I7" s="5"/>
      <c r="J7" s="4" t="s">
        <v>179</v>
      </c>
    </row>
    <row r="8" spans="1:10" ht="9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18.75" customHeight="1" x14ac:dyDescent="0.25">
      <c r="A9" s="18" t="s">
        <v>189</v>
      </c>
      <c r="B9" s="18"/>
      <c r="C9" s="26">
        <f>SUM(C10:C14)</f>
        <v>724337.04999999993</v>
      </c>
      <c r="D9" s="27"/>
      <c r="E9" s="12">
        <v>0</v>
      </c>
      <c r="F9" s="17"/>
      <c r="G9" s="18" t="s">
        <v>189</v>
      </c>
      <c r="H9" s="26">
        <f>SUM(H10:H13)</f>
        <v>696671.25</v>
      </c>
      <c r="I9" s="27"/>
      <c r="J9" s="12">
        <v>0</v>
      </c>
    </row>
    <row r="10" spans="1:10" x14ac:dyDescent="0.25">
      <c r="A10" s="28" t="s">
        <v>190</v>
      </c>
      <c r="B10" s="28"/>
      <c r="C10" s="29">
        <v>2953.62</v>
      </c>
      <c r="D10" s="30"/>
      <c r="E10" s="17">
        <v>0</v>
      </c>
      <c r="F10" s="17"/>
      <c r="G10" s="28" t="s">
        <v>194</v>
      </c>
      <c r="H10" s="30">
        <v>236987.47</v>
      </c>
      <c r="I10" s="30"/>
      <c r="J10" s="17">
        <v>0</v>
      </c>
    </row>
    <row r="11" spans="1:10" x14ac:dyDescent="0.25">
      <c r="A11" s="28" t="s">
        <v>191</v>
      </c>
      <c r="B11" s="28"/>
      <c r="C11" s="29">
        <v>5231.84</v>
      </c>
      <c r="D11" s="30"/>
      <c r="E11" s="17">
        <v>0</v>
      </c>
      <c r="F11" s="17"/>
      <c r="G11" s="28" t="s">
        <v>303</v>
      </c>
      <c r="H11" s="30">
        <v>25358.05</v>
      </c>
      <c r="I11" s="30"/>
      <c r="J11" s="17">
        <v>0</v>
      </c>
    </row>
    <row r="12" spans="1:10" x14ac:dyDescent="0.25">
      <c r="A12" s="28" t="s">
        <v>192</v>
      </c>
      <c r="B12" s="28"/>
      <c r="C12" s="29">
        <v>558744.44999999995</v>
      </c>
      <c r="D12" s="30"/>
      <c r="E12" s="17">
        <v>0</v>
      </c>
      <c r="F12" s="17"/>
      <c r="G12" s="28" t="s">
        <v>195</v>
      </c>
      <c r="H12" s="30">
        <v>211621</v>
      </c>
      <c r="I12" s="30"/>
      <c r="J12" s="17">
        <v>0</v>
      </c>
    </row>
    <row r="13" spans="1:10" x14ac:dyDescent="0.25">
      <c r="A13" s="28" t="s">
        <v>348</v>
      </c>
      <c r="B13" s="28"/>
      <c r="C13" s="29">
        <v>21024.3</v>
      </c>
      <c r="D13" s="30"/>
      <c r="E13" s="17">
        <v>0</v>
      </c>
      <c r="F13" s="17"/>
      <c r="G13" s="28" t="s">
        <v>196</v>
      </c>
      <c r="H13" s="30">
        <v>222704.73</v>
      </c>
      <c r="I13" s="30"/>
      <c r="J13" s="17">
        <v>0</v>
      </c>
    </row>
    <row r="14" spans="1:10" x14ac:dyDescent="0.25">
      <c r="A14" s="28" t="s">
        <v>193</v>
      </c>
      <c r="B14" s="28"/>
      <c r="C14" s="29">
        <v>136382.84</v>
      </c>
      <c r="D14" s="30"/>
      <c r="E14" s="17">
        <v>0</v>
      </c>
      <c r="F14" s="17"/>
      <c r="G14" s="18" t="s">
        <v>197</v>
      </c>
      <c r="H14" s="31">
        <f>SUM(H15:H16)</f>
        <v>15119.300000000001</v>
      </c>
      <c r="J14" s="12">
        <v>0</v>
      </c>
    </row>
    <row r="15" spans="1:10" x14ac:dyDescent="0.25">
      <c r="D15" s="30"/>
      <c r="E15" s="17"/>
      <c r="F15" s="17"/>
      <c r="G15" s="32" t="s">
        <v>198</v>
      </c>
      <c r="H15" s="30">
        <v>14221.94</v>
      </c>
      <c r="I15" s="30"/>
      <c r="J15" s="17">
        <v>0</v>
      </c>
    </row>
    <row r="16" spans="1:10" x14ac:dyDescent="0.25">
      <c r="A16" s="18" t="s">
        <v>197</v>
      </c>
      <c r="B16" s="19"/>
      <c r="C16" s="33">
        <f>SUM(C17:C18)</f>
        <v>12617.509999999998</v>
      </c>
      <c r="D16" s="30"/>
      <c r="E16" s="17">
        <v>0</v>
      </c>
      <c r="F16" s="17"/>
      <c r="G16" s="21" t="s">
        <v>349</v>
      </c>
      <c r="H16" s="30">
        <v>897.36</v>
      </c>
      <c r="J16" s="17">
        <v>0</v>
      </c>
    </row>
    <row r="17" spans="1:10" x14ac:dyDescent="0.25">
      <c r="A17" s="21" t="s">
        <v>199</v>
      </c>
      <c r="B17" s="21"/>
      <c r="C17" s="29">
        <v>10335.209999999999</v>
      </c>
      <c r="D17" s="30"/>
      <c r="E17" s="17">
        <v>0</v>
      </c>
      <c r="F17" s="17"/>
    </row>
    <row r="18" spans="1:10" x14ac:dyDescent="0.25">
      <c r="A18" s="21" t="s">
        <v>349</v>
      </c>
      <c r="B18" s="23"/>
      <c r="C18" s="29">
        <v>2282.3000000000002</v>
      </c>
      <c r="D18" s="30"/>
      <c r="E18" s="17">
        <v>0</v>
      </c>
      <c r="F18" s="17"/>
      <c r="G18" s="18" t="s">
        <v>329</v>
      </c>
      <c r="H18" s="26">
        <f>C22-H9-H14</f>
        <v>25164.009999999937</v>
      </c>
      <c r="I18" s="27"/>
      <c r="J18" s="12">
        <v>0</v>
      </c>
    </row>
    <row r="19" spans="1:10" x14ac:dyDescent="0.25">
      <c r="D19" s="30"/>
      <c r="E19" s="34"/>
      <c r="F19" s="17"/>
      <c r="H19" s="35"/>
      <c r="I19" s="27"/>
      <c r="J19" s="17"/>
    </row>
    <row r="20" spans="1:10" x14ac:dyDescent="0.25">
      <c r="F20" s="17"/>
      <c r="G20" s="18" t="s">
        <v>330</v>
      </c>
      <c r="H20" s="33">
        <f>H9+H14+H18</f>
        <v>736954.55999999994</v>
      </c>
      <c r="I20" s="30"/>
      <c r="J20" s="12">
        <v>0</v>
      </c>
    </row>
    <row r="21" spans="1:10" x14ac:dyDescent="0.25">
      <c r="D21" s="30"/>
      <c r="E21" s="34"/>
      <c r="F21" s="17"/>
      <c r="I21" s="30"/>
      <c r="J21" s="17"/>
    </row>
    <row r="22" spans="1:10" x14ac:dyDescent="0.25">
      <c r="A22" s="10" t="s">
        <v>201</v>
      </c>
      <c r="B22" s="36"/>
      <c r="C22" s="33">
        <f>C9+C16</f>
        <v>736954.55999999994</v>
      </c>
      <c r="D22" s="30"/>
      <c r="E22" s="37">
        <v>0</v>
      </c>
      <c r="F22" s="17"/>
      <c r="G22" s="21"/>
      <c r="H22" s="30"/>
      <c r="J22" s="1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4" workbookViewId="0">
      <selection activeCell="F37" sqref="F37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5" style="1" bestFit="1" customWidth="1"/>
    <col min="4" max="4" width="14.28515625" style="1" bestFit="1" customWidth="1"/>
    <col min="5" max="5" width="15" style="1" customWidth="1"/>
    <col min="6" max="6" width="14.5703125" style="1" bestFit="1" customWidth="1"/>
    <col min="7" max="16384" width="11.42578125" style="1"/>
  </cols>
  <sheetData>
    <row r="1" spans="1:5" x14ac:dyDescent="0.25">
      <c r="A1" s="86" t="s">
        <v>350</v>
      </c>
      <c r="B1" s="86"/>
      <c r="C1" s="86"/>
      <c r="D1" s="86"/>
      <c r="E1" s="86"/>
    </row>
    <row r="2" spans="1:5" x14ac:dyDescent="0.25">
      <c r="A2" s="86" t="s">
        <v>351</v>
      </c>
      <c r="B2" s="86"/>
      <c r="C2" s="86"/>
      <c r="D2" s="86"/>
      <c r="E2" s="86"/>
    </row>
    <row r="3" spans="1:5" x14ac:dyDescent="0.25">
      <c r="A3" s="86" t="s">
        <v>331</v>
      </c>
      <c r="B3" s="86"/>
      <c r="C3" s="86"/>
      <c r="D3" s="86"/>
      <c r="E3" s="86"/>
    </row>
    <row r="4" spans="1:5" x14ac:dyDescent="0.25">
      <c r="A4" s="86" t="s">
        <v>346</v>
      </c>
      <c r="B4" s="86"/>
      <c r="C4" s="86"/>
      <c r="D4" s="86"/>
      <c r="E4" s="86"/>
    </row>
    <row r="5" spans="1:5" x14ac:dyDescent="0.25">
      <c r="A5" s="2" t="s">
        <v>151</v>
      </c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ht="36.75" x14ac:dyDescent="0.25">
      <c r="A7" s="38" t="s">
        <v>352</v>
      </c>
      <c r="B7" s="39" t="s">
        <v>152</v>
      </c>
      <c r="C7" s="40" t="s">
        <v>312</v>
      </c>
      <c r="D7" s="39" t="s">
        <v>153</v>
      </c>
      <c r="E7" s="41" t="s">
        <v>154</v>
      </c>
    </row>
    <row r="8" spans="1:5" x14ac:dyDescent="0.25">
      <c r="A8" s="42" t="s">
        <v>158</v>
      </c>
      <c r="B8" s="43" t="s">
        <v>159</v>
      </c>
      <c r="C8" s="44">
        <f>C9</f>
        <v>157334.38</v>
      </c>
      <c r="D8" s="44">
        <f>D9</f>
        <v>2953.62</v>
      </c>
      <c r="E8" s="44">
        <f>C8-D8</f>
        <v>154380.76</v>
      </c>
    </row>
    <row r="9" spans="1:5" x14ac:dyDescent="0.25">
      <c r="A9" s="46" t="s">
        <v>160</v>
      </c>
      <c r="B9" s="47" t="s">
        <v>161</v>
      </c>
      <c r="C9" s="44">
        <f>C10</f>
        <v>157334.38</v>
      </c>
      <c r="D9" s="44">
        <f>D10</f>
        <v>2953.62</v>
      </c>
      <c r="E9" s="44">
        <f t="shared" ref="E9:E31" si="0">C9-D9</f>
        <v>154380.76</v>
      </c>
    </row>
    <row r="10" spans="1:5" x14ac:dyDescent="0.25">
      <c r="A10" s="48" t="s">
        <v>162</v>
      </c>
      <c r="B10" s="20" t="s">
        <v>163</v>
      </c>
      <c r="C10" s="49">
        <v>157334.38</v>
      </c>
      <c r="D10" s="49">
        <v>2953.62</v>
      </c>
      <c r="E10" s="49">
        <f t="shared" si="0"/>
        <v>154380.76</v>
      </c>
    </row>
    <row r="11" spans="1:5" x14ac:dyDescent="0.25">
      <c r="A11" s="50" t="s">
        <v>164</v>
      </c>
      <c r="B11" s="51" t="s">
        <v>165</v>
      </c>
      <c r="C11" s="52">
        <f>C12+C15+C19+C17</f>
        <v>55824.05</v>
      </c>
      <c r="D11" s="52">
        <f>D12+D15+D19+D17</f>
        <v>5231.8399999999992</v>
      </c>
      <c r="E11" s="52">
        <f t="shared" si="0"/>
        <v>50592.210000000006</v>
      </c>
    </row>
    <row r="12" spans="1:5" s="61" customFormat="1" x14ac:dyDescent="0.25">
      <c r="A12" s="50">
        <v>151</v>
      </c>
      <c r="B12" s="51" t="s">
        <v>353</v>
      </c>
      <c r="C12" s="52">
        <f>SUM(C13:C14)</f>
        <v>25179.02</v>
      </c>
      <c r="D12" s="52">
        <f>SUM(D13:D14)</f>
        <v>5131.2699999999995</v>
      </c>
      <c r="E12" s="52">
        <f>C12-D12</f>
        <v>20047.75</v>
      </c>
    </row>
    <row r="13" spans="1:5" x14ac:dyDescent="0.25">
      <c r="A13" s="48">
        <v>15105</v>
      </c>
      <c r="B13" s="20" t="s">
        <v>354</v>
      </c>
      <c r="C13" s="49">
        <v>20179.02</v>
      </c>
      <c r="D13" s="49">
        <v>4371.41</v>
      </c>
      <c r="E13" s="49">
        <f t="shared" si="0"/>
        <v>15807.61</v>
      </c>
    </row>
    <row r="14" spans="1:5" x14ac:dyDescent="0.25">
      <c r="A14" s="48">
        <v>15199</v>
      </c>
      <c r="B14" s="20" t="s">
        <v>313</v>
      </c>
      <c r="C14" s="49">
        <v>5000</v>
      </c>
      <c r="D14" s="49">
        <v>759.86</v>
      </c>
      <c r="E14" s="49">
        <f t="shared" si="0"/>
        <v>4240.1400000000003</v>
      </c>
    </row>
    <row r="15" spans="1:5" s="61" customFormat="1" x14ac:dyDescent="0.25">
      <c r="A15" s="42" t="s">
        <v>166</v>
      </c>
      <c r="B15" s="43" t="s">
        <v>167</v>
      </c>
      <c r="C15" s="44">
        <f>C16</f>
        <v>0</v>
      </c>
      <c r="D15" s="44">
        <f>D16</f>
        <v>100.57</v>
      </c>
      <c r="E15" s="44">
        <f t="shared" si="0"/>
        <v>-100.57</v>
      </c>
    </row>
    <row r="16" spans="1:5" x14ac:dyDescent="0.25">
      <c r="A16" s="48" t="s">
        <v>168</v>
      </c>
      <c r="B16" s="20" t="s">
        <v>169</v>
      </c>
      <c r="C16" s="49">
        <v>0</v>
      </c>
      <c r="D16" s="49">
        <v>100.57</v>
      </c>
      <c r="E16" s="49">
        <f t="shared" si="0"/>
        <v>-100.57</v>
      </c>
    </row>
    <row r="17" spans="1:6" s="61" customFormat="1" x14ac:dyDescent="0.25">
      <c r="A17" s="50">
        <v>154</v>
      </c>
      <c r="B17" s="51" t="s">
        <v>332</v>
      </c>
      <c r="C17" s="52">
        <f>C18</f>
        <v>1750</v>
      </c>
      <c r="D17" s="52">
        <f>D18</f>
        <v>0</v>
      </c>
      <c r="E17" s="52">
        <f t="shared" si="0"/>
        <v>1750</v>
      </c>
    </row>
    <row r="18" spans="1:6" x14ac:dyDescent="0.25">
      <c r="A18" s="48">
        <v>15402</v>
      </c>
      <c r="B18" s="20" t="s">
        <v>96</v>
      </c>
      <c r="C18" s="49">
        <v>1750</v>
      </c>
      <c r="D18" s="49">
        <v>0</v>
      </c>
      <c r="E18" s="49">
        <f t="shared" si="0"/>
        <v>1750</v>
      </c>
    </row>
    <row r="19" spans="1:6" s="61" customFormat="1" x14ac:dyDescent="0.25">
      <c r="A19" s="50">
        <v>157</v>
      </c>
      <c r="B19" s="51" t="s">
        <v>314</v>
      </c>
      <c r="C19" s="52">
        <f>SUM(C20:C21)</f>
        <v>28895.03</v>
      </c>
      <c r="D19" s="52">
        <f>SUM(D20:D21)</f>
        <v>0</v>
      </c>
      <c r="E19" s="52">
        <f t="shared" si="0"/>
        <v>28895.03</v>
      </c>
    </row>
    <row r="20" spans="1:6" x14ac:dyDescent="0.25">
      <c r="A20" s="48">
        <v>15703</v>
      </c>
      <c r="B20" s="20" t="s">
        <v>333</v>
      </c>
      <c r="C20" s="49">
        <v>4237</v>
      </c>
      <c r="D20" s="49">
        <v>0</v>
      </c>
      <c r="E20" s="49">
        <f t="shared" si="0"/>
        <v>4237</v>
      </c>
    </row>
    <row r="21" spans="1:6" x14ac:dyDescent="0.25">
      <c r="A21" s="46">
        <v>15799</v>
      </c>
      <c r="B21" s="47" t="s">
        <v>237</v>
      </c>
      <c r="C21" s="45">
        <v>24658.03</v>
      </c>
      <c r="D21" s="45">
        <v>0</v>
      </c>
      <c r="E21" s="45">
        <f t="shared" si="0"/>
        <v>24658.03</v>
      </c>
    </row>
    <row r="22" spans="1:6" s="61" customFormat="1" x14ac:dyDescent="0.25">
      <c r="A22" s="42" t="s">
        <v>170</v>
      </c>
      <c r="B22" s="43" t="s">
        <v>171</v>
      </c>
      <c r="C22" s="44">
        <f>C23</f>
        <v>10063206</v>
      </c>
      <c r="D22" s="44">
        <f>D23</f>
        <v>571745.76</v>
      </c>
      <c r="E22" s="44">
        <f t="shared" si="0"/>
        <v>9491460.2400000002</v>
      </c>
    </row>
    <row r="23" spans="1:6" s="61" customFormat="1" x14ac:dyDescent="0.25">
      <c r="A23" s="50" t="s">
        <v>172</v>
      </c>
      <c r="B23" s="51" t="s">
        <v>173</v>
      </c>
      <c r="C23" s="52">
        <f>SUM(C24:C25)</f>
        <v>10063206</v>
      </c>
      <c r="D23" s="52">
        <f>SUM(D24:D25)</f>
        <v>571745.76</v>
      </c>
      <c r="E23" s="52">
        <f t="shared" si="0"/>
        <v>9491460.2400000002</v>
      </c>
    </row>
    <row r="24" spans="1:6" x14ac:dyDescent="0.25">
      <c r="A24" s="48" t="s">
        <v>174</v>
      </c>
      <c r="B24" s="20" t="s">
        <v>175</v>
      </c>
      <c r="C24" s="49">
        <v>6918941</v>
      </c>
      <c r="D24" s="49">
        <v>360124.76</v>
      </c>
      <c r="E24" s="49">
        <f t="shared" si="0"/>
        <v>6558816.2400000002</v>
      </c>
    </row>
    <row r="25" spans="1:6" x14ac:dyDescent="0.25">
      <c r="A25" s="48">
        <v>1624201</v>
      </c>
      <c r="B25" s="20" t="s">
        <v>355</v>
      </c>
      <c r="C25" s="49">
        <v>3144265</v>
      </c>
      <c r="D25" s="49">
        <v>211621</v>
      </c>
      <c r="E25" s="49">
        <f t="shared" si="0"/>
        <v>2932644</v>
      </c>
    </row>
    <row r="26" spans="1:6" s="61" customFormat="1" x14ac:dyDescent="0.25">
      <c r="A26" s="50">
        <v>23</v>
      </c>
      <c r="B26" s="51" t="s">
        <v>356</v>
      </c>
      <c r="C26" s="52">
        <f>C27</f>
        <v>8000</v>
      </c>
      <c r="D26" s="52">
        <f>D27</f>
        <v>21024.3</v>
      </c>
      <c r="E26" s="52">
        <f>C26-D26</f>
        <v>-13024.3</v>
      </c>
    </row>
    <row r="27" spans="1:6" s="61" customFormat="1" x14ac:dyDescent="0.25">
      <c r="A27" s="42">
        <v>232</v>
      </c>
      <c r="B27" s="43" t="s">
        <v>357</v>
      </c>
      <c r="C27" s="44">
        <f>SUM(C28)</f>
        <v>8000</v>
      </c>
      <c r="D27" s="44">
        <f>SUM(D28)</f>
        <v>21024.3</v>
      </c>
      <c r="E27" s="44">
        <f t="shared" si="0"/>
        <v>-13024.3</v>
      </c>
    </row>
    <row r="28" spans="1:6" x14ac:dyDescent="0.25">
      <c r="A28" s="48">
        <v>23210</v>
      </c>
      <c r="B28" s="20" t="s">
        <v>169</v>
      </c>
      <c r="C28" s="49">
        <v>8000</v>
      </c>
      <c r="D28" s="49">
        <v>21024.3</v>
      </c>
      <c r="E28" s="49">
        <f t="shared" si="0"/>
        <v>-13024.3</v>
      </c>
    </row>
    <row r="29" spans="1:6" s="61" customFormat="1" x14ac:dyDescent="0.25">
      <c r="A29" s="50">
        <v>32</v>
      </c>
      <c r="B29" s="51" t="s">
        <v>334</v>
      </c>
      <c r="C29" s="52">
        <f>C30</f>
        <v>66143.7</v>
      </c>
      <c r="D29" s="52">
        <f>D30</f>
        <v>0</v>
      </c>
      <c r="E29" s="52">
        <f t="shared" si="0"/>
        <v>66143.7</v>
      </c>
    </row>
    <row r="30" spans="1:6" s="61" customFormat="1" x14ac:dyDescent="0.25">
      <c r="A30" s="50">
        <v>321</v>
      </c>
      <c r="B30" s="51" t="s">
        <v>335</v>
      </c>
      <c r="C30" s="52">
        <f>C31</f>
        <v>66143.7</v>
      </c>
      <c r="D30" s="52">
        <f>D31</f>
        <v>0</v>
      </c>
      <c r="E30" s="52">
        <f t="shared" si="0"/>
        <v>66143.7</v>
      </c>
    </row>
    <row r="31" spans="1:6" x14ac:dyDescent="0.25">
      <c r="A31" s="48">
        <v>32102</v>
      </c>
      <c r="B31" s="20" t="s">
        <v>336</v>
      </c>
      <c r="C31" s="49">
        <v>66143.7</v>
      </c>
      <c r="D31" s="49">
        <v>0</v>
      </c>
      <c r="E31" s="49">
        <f t="shared" si="0"/>
        <v>66143.7</v>
      </c>
    </row>
    <row r="32" spans="1:6" x14ac:dyDescent="0.25">
      <c r="A32" s="53"/>
      <c r="B32" s="54" t="s">
        <v>155</v>
      </c>
      <c r="C32" s="55">
        <f>C8+C11+C22+C26+C29</f>
        <v>10350508.129999999</v>
      </c>
      <c r="D32" s="55">
        <f>D8+D11+D22+D26+D29</f>
        <v>600955.52</v>
      </c>
      <c r="E32" s="55">
        <f>E8+E11+E22+E26+E29</f>
        <v>9749552.6099999994</v>
      </c>
      <c r="F32" s="56"/>
    </row>
    <row r="33" spans="1:5" x14ac:dyDescent="0.25">
      <c r="B33" s="57" t="s">
        <v>156</v>
      </c>
      <c r="C33" s="44">
        <f t="shared" ref="C33:E34" si="1">C32</f>
        <v>10350508.129999999</v>
      </c>
      <c r="D33" s="44">
        <f t="shared" si="1"/>
        <v>600955.52</v>
      </c>
      <c r="E33" s="44">
        <f t="shared" si="1"/>
        <v>9749552.6099999994</v>
      </c>
    </row>
    <row r="34" spans="1:5" x14ac:dyDescent="0.25">
      <c r="B34" s="57" t="s">
        <v>157</v>
      </c>
      <c r="C34" s="44">
        <f t="shared" si="1"/>
        <v>10350508.129999999</v>
      </c>
      <c r="D34" s="44">
        <f t="shared" si="1"/>
        <v>600955.52</v>
      </c>
      <c r="E34" s="44">
        <f t="shared" si="1"/>
        <v>9749552.6099999994</v>
      </c>
    </row>
    <row r="35" spans="1:5" x14ac:dyDescent="0.25">
      <c r="A35" s="58"/>
      <c r="B35" s="59"/>
      <c r="C35" s="60"/>
      <c r="D35" s="60"/>
      <c r="E35" s="60"/>
    </row>
    <row r="36" spans="1:5" x14ac:dyDescent="0.25">
      <c r="A36" s="58"/>
      <c r="B36" s="59"/>
      <c r="C36" s="60"/>
      <c r="D36" s="60"/>
      <c r="E36" s="60"/>
    </row>
    <row r="37" spans="1:5" x14ac:dyDescent="0.25">
      <c r="A37" s="58"/>
      <c r="B37" s="58"/>
      <c r="C37" s="58"/>
      <c r="D37" s="58"/>
      <c r="E37" s="58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4" zoomScaleNormal="100" workbookViewId="0">
      <selection activeCell="B65" sqref="B65"/>
    </sheetView>
  </sheetViews>
  <sheetFormatPr baseColWidth="10" defaultRowHeight="15" x14ac:dyDescent="0.25"/>
  <cols>
    <col min="1" max="1" width="8.42578125" style="1" customWidth="1"/>
    <col min="2" max="2" width="45.7109375" style="1" bestFit="1" customWidth="1"/>
    <col min="3" max="3" width="14.28515625" style="1" customWidth="1"/>
    <col min="4" max="4" width="14.140625" style="1" bestFit="1" customWidth="1"/>
    <col min="5" max="5" width="16.7109375" style="1" customWidth="1"/>
    <col min="6" max="16384" width="11.42578125" style="1"/>
  </cols>
  <sheetData>
    <row r="1" spans="1:5" x14ac:dyDescent="0.25">
      <c r="A1" s="86" t="s">
        <v>350</v>
      </c>
      <c r="B1" s="86"/>
      <c r="C1" s="86"/>
      <c r="D1" s="86"/>
      <c r="E1" s="86"/>
    </row>
    <row r="2" spans="1:5" x14ac:dyDescent="0.25">
      <c r="A2" s="86" t="s">
        <v>358</v>
      </c>
      <c r="B2" s="86"/>
      <c r="C2" s="86"/>
      <c r="D2" s="86"/>
      <c r="E2" s="86"/>
    </row>
    <row r="3" spans="1:5" x14ac:dyDescent="0.25">
      <c r="A3" s="86" t="s">
        <v>337</v>
      </c>
      <c r="B3" s="86"/>
      <c r="C3" s="86"/>
      <c r="D3" s="86"/>
      <c r="E3" s="86"/>
    </row>
    <row r="4" spans="1:5" x14ac:dyDescent="0.25">
      <c r="A4" s="86" t="s">
        <v>346</v>
      </c>
      <c r="B4" s="86"/>
      <c r="C4" s="86"/>
      <c r="D4" s="86"/>
      <c r="E4" s="86"/>
    </row>
    <row r="5" spans="1:5" x14ac:dyDescent="0.25">
      <c r="A5" s="2" t="s">
        <v>151</v>
      </c>
      <c r="B5" s="3"/>
      <c r="C5" s="3"/>
      <c r="D5" s="3"/>
      <c r="E5" s="3"/>
    </row>
    <row r="6" spans="1:5" ht="15.75" thickBot="1" x14ac:dyDescent="0.3">
      <c r="A6" s="3"/>
      <c r="B6" s="3"/>
      <c r="C6" s="3"/>
      <c r="D6" s="3"/>
      <c r="E6" s="3"/>
    </row>
    <row r="7" spans="1:5" ht="37.5" thickBot="1" x14ac:dyDescent="0.3">
      <c r="A7" s="62" t="s">
        <v>352</v>
      </c>
      <c r="B7" s="63" t="s">
        <v>152</v>
      </c>
      <c r="C7" s="64" t="s">
        <v>359</v>
      </c>
      <c r="D7" s="65" t="s">
        <v>153</v>
      </c>
      <c r="E7" s="66" t="s">
        <v>154</v>
      </c>
    </row>
    <row r="8" spans="1:5" s="61" customFormat="1" x14ac:dyDescent="0.25">
      <c r="A8" s="67" t="s">
        <v>0</v>
      </c>
      <c r="B8" s="67" t="s">
        <v>1</v>
      </c>
      <c r="C8" s="68">
        <f>C9+C14+C18+C20+C24+C28</f>
        <v>5390199.8099999996</v>
      </c>
      <c r="D8" s="68">
        <f>D9+D14+D18+D20+D24+D28</f>
        <v>318129.77</v>
      </c>
      <c r="E8" s="72">
        <f>C8-D8</f>
        <v>5072070.0399999991</v>
      </c>
    </row>
    <row r="9" spans="1:5" s="61" customFormat="1" x14ac:dyDescent="0.25">
      <c r="A9" s="67" t="s">
        <v>2</v>
      </c>
      <c r="B9" s="67" t="s">
        <v>3</v>
      </c>
      <c r="C9" s="68">
        <f>SUM(C10:C13)</f>
        <v>1749587.51</v>
      </c>
      <c r="D9" s="68">
        <f>SUM(D10:D13)</f>
        <v>101324.51</v>
      </c>
      <c r="E9" s="72">
        <f t="shared" ref="E9:E44" si="0">C9-D9</f>
        <v>1648263</v>
      </c>
    </row>
    <row r="10" spans="1:5" x14ac:dyDescent="0.25">
      <c r="A10" s="70" t="s">
        <v>4</v>
      </c>
      <c r="B10" s="70" t="s">
        <v>5</v>
      </c>
      <c r="C10" s="16">
        <v>1349762.04</v>
      </c>
      <c r="D10" s="16">
        <v>100684.5</v>
      </c>
      <c r="E10" s="69">
        <f t="shared" si="0"/>
        <v>1249077.54</v>
      </c>
    </row>
    <row r="11" spans="1:5" x14ac:dyDescent="0.25">
      <c r="A11" s="70" t="s">
        <v>6</v>
      </c>
      <c r="B11" s="70" t="s">
        <v>7</v>
      </c>
      <c r="C11" s="16">
        <v>112485</v>
      </c>
      <c r="D11" s="16">
        <v>0</v>
      </c>
      <c r="E11" s="69">
        <f t="shared" si="0"/>
        <v>112485</v>
      </c>
    </row>
    <row r="12" spans="1:5" x14ac:dyDescent="0.25">
      <c r="A12" s="70" t="s">
        <v>8</v>
      </c>
      <c r="B12" s="70" t="s">
        <v>9</v>
      </c>
      <c r="C12" s="16">
        <v>17645.47</v>
      </c>
      <c r="D12" s="16">
        <v>640.01</v>
      </c>
      <c r="E12" s="69">
        <f t="shared" si="0"/>
        <v>17005.460000000003</v>
      </c>
    </row>
    <row r="13" spans="1:5" x14ac:dyDescent="0.25">
      <c r="A13" s="70" t="s">
        <v>10</v>
      </c>
      <c r="B13" s="70" t="s">
        <v>11</v>
      </c>
      <c r="C13" s="16">
        <v>269695</v>
      </c>
      <c r="D13" s="16">
        <v>0</v>
      </c>
      <c r="E13" s="69">
        <f t="shared" si="0"/>
        <v>269695</v>
      </c>
    </row>
    <row r="14" spans="1:5" s="61" customFormat="1" x14ac:dyDescent="0.25">
      <c r="A14" s="67" t="s">
        <v>12</v>
      </c>
      <c r="B14" s="67" t="s">
        <v>13</v>
      </c>
      <c r="C14" s="68">
        <f>SUM(C15:C17)</f>
        <v>2953424.26</v>
      </c>
      <c r="D14" s="68">
        <f>SUM(D15:D17)</f>
        <v>165280.79</v>
      </c>
      <c r="E14" s="72">
        <f t="shared" si="0"/>
        <v>2788143.4699999997</v>
      </c>
    </row>
    <row r="15" spans="1:5" x14ac:dyDescent="0.25">
      <c r="A15" s="70" t="s">
        <v>14</v>
      </c>
      <c r="B15" s="70" t="s">
        <v>5</v>
      </c>
      <c r="C15" s="16">
        <v>2292724.69</v>
      </c>
      <c r="D15" s="16">
        <v>165280.79</v>
      </c>
      <c r="E15" s="69">
        <f t="shared" si="0"/>
        <v>2127443.9</v>
      </c>
    </row>
    <row r="16" spans="1:5" x14ac:dyDescent="0.25">
      <c r="A16" s="70" t="s">
        <v>15</v>
      </c>
      <c r="B16" s="70" t="s">
        <v>7</v>
      </c>
      <c r="C16" s="16">
        <v>205874.49</v>
      </c>
      <c r="D16" s="16">
        <v>0</v>
      </c>
      <c r="E16" s="69">
        <f t="shared" si="0"/>
        <v>205874.49</v>
      </c>
    </row>
    <row r="17" spans="1:5" x14ac:dyDescent="0.25">
      <c r="A17" s="70" t="s">
        <v>16</v>
      </c>
      <c r="B17" s="70" t="s">
        <v>11</v>
      </c>
      <c r="C17" s="16">
        <v>454825.08</v>
      </c>
      <c r="D17" s="16">
        <v>0</v>
      </c>
      <c r="E17" s="69">
        <f t="shared" si="0"/>
        <v>454825.08</v>
      </c>
    </row>
    <row r="18" spans="1:5" s="61" customFormat="1" x14ac:dyDescent="0.25">
      <c r="A18" s="67" t="s">
        <v>17</v>
      </c>
      <c r="B18" s="67" t="s">
        <v>18</v>
      </c>
      <c r="C18" s="68">
        <f>+C19</f>
        <v>39267.9</v>
      </c>
      <c r="D18" s="68">
        <f>+D19</f>
        <v>5980.39</v>
      </c>
      <c r="E18" s="72">
        <f t="shared" si="0"/>
        <v>33287.51</v>
      </c>
    </row>
    <row r="19" spans="1:5" x14ac:dyDescent="0.25">
      <c r="A19" s="70" t="s">
        <v>19</v>
      </c>
      <c r="B19" s="70" t="s">
        <v>20</v>
      </c>
      <c r="C19" s="16">
        <v>39267.9</v>
      </c>
      <c r="D19" s="16">
        <v>5980.39</v>
      </c>
      <c r="E19" s="69">
        <f t="shared" si="0"/>
        <v>33287.51</v>
      </c>
    </row>
    <row r="20" spans="1:5" s="61" customFormat="1" x14ac:dyDescent="0.25">
      <c r="A20" s="67" t="s">
        <v>21</v>
      </c>
      <c r="B20" s="67" t="s">
        <v>22</v>
      </c>
      <c r="C20" s="68">
        <f>SUM(C21:C23)</f>
        <v>326539.26</v>
      </c>
      <c r="D20" s="68">
        <f>SUM(D21:D23)</f>
        <v>19785.439999999999</v>
      </c>
      <c r="E20" s="72">
        <f t="shared" si="0"/>
        <v>306753.82</v>
      </c>
    </row>
    <row r="21" spans="1:5" x14ac:dyDescent="0.25">
      <c r="A21" s="70" t="s">
        <v>23</v>
      </c>
      <c r="B21" s="70" t="s">
        <v>24</v>
      </c>
      <c r="C21" s="16">
        <v>117270</v>
      </c>
      <c r="D21" s="16">
        <v>7505.4</v>
      </c>
      <c r="E21" s="69">
        <f t="shared" si="0"/>
        <v>109764.6</v>
      </c>
    </row>
    <row r="22" spans="1:5" x14ac:dyDescent="0.25">
      <c r="A22" s="70" t="s">
        <v>25</v>
      </c>
      <c r="B22" s="70" t="s">
        <v>26</v>
      </c>
      <c r="C22" s="16">
        <v>204415.77</v>
      </c>
      <c r="D22" s="16">
        <v>11819.88</v>
      </c>
      <c r="E22" s="69">
        <f t="shared" si="0"/>
        <v>192595.88999999998</v>
      </c>
    </row>
    <row r="23" spans="1:5" x14ac:dyDescent="0.25">
      <c r="A23" s="70" t="s">
        <v>27</v>
      </c>
      <c r="B23" s="70" t="s">
        <v>28</v>
      </c>
      <c r="C23" s="16">
        <v>4853.49</v>
      </c>
      <c r="D23" s="16">
        <v>460.16</v>
      </c>
      <c r="E23" s="69">
        <f t="shared" si="0"/>
        <v>4393.33</v>
      </c>
    </row>
    <row r="24" spans="1:5" s="61" customFormat="1" x14ac:dyDescent="0.25">
      <c r="A24" s="67" t="s">
        <v>29</v>
      </c>
      <c r="B24" s="67" t="s">
        <v>30</v>
      </c>
      <c r="C24" s="68">
        <f>SUM(C25:C27)</f>
        <v>304938.51</v>
      </c>
      <c r="D24" s="68">
        <f>SUM(D25:D27)</f>
        <v>18145.89</v>
      </c>
      <c r="E24" s="72">
        <f t="shared" si="0"/>
        <v>286792.62</v>
      </c>
    </row>
    <row r="25" spans="1:5" x14ac:dyDescent="0.25">
      <c r="A25" s="70" t="s">
        <v>31</v>
      </c>
      <c r="B25" s="70" t="s">
        <v>24</v>
      </c>
      <c r="C25" s="16">
        <v>99305</v>
      </c>
      <c r="D25" s="16">
        <v>6283.8</v>
      </c>
      <c r="E25" s="69">
        <f t="shared" si="0"/>
        <v>93021.2</v>
      </c>
    </row>
    <row r="26" spans="1:5" x14ac:dyDescent="0.25">
      <c r="A26" s="70" t="s">
        <v>32</v>
      </c>
      <c r="B26" s="70" t="s">
        <v>26</v>
      </c>
      <c r="C26" s="16">
        <v>202660.8</v>
      </c>
      <c r="D26" s="16">
        <v>11444.38</v>
      </c>
      <c r="E26" s="69">
        <f t="shared" si="0"/>
        <v>191216.41999999998</v>
      </c>
    </row>
    <row r="27" spans="1:5" x14ac:dyDescent="0.25">
      <c r="A27" s="70" t="s">
        <v>33</v>
      </c>
      <c r="B27" s="70" t="s">
        <v>28</v>
      </c>
      <c r="C27" s="16">
        <v>2972.71</v>
      </c>
      <c r="D27" s="16">
        <v>417.71</v>
      </c>
      <c r="E27" s="69">
        <f t="shared" si="0"/>
        <v>2555</v>
      </c>
    </row>
    <row r="28" spans="1:5" s="61" customFormat="1" x14ac:dyDescent="0.25">
      <c r="A28" s="67" t="s">
        <v>34</v>
      </c>
      <c r="B28" s="67" t="s">
        <v>35</v>
      </c>
      <c r="C28" s="68">
        <f>SUM(C29:C29)</f>
        <v>16442.37</v>
      </c>
      <c r="D28" s="68">
        <f>SUM(D29:D29)</f>
        <v>7612.75</v>
      </c>
      <c r="E28" s="72">
        <f t="shared" si="0"/>
        <v>8829.619999999999</v>
      </c>
    </row>
    <row r="29" spans="1:5" x14ac:dyDescent="0.25">
      <c r="A29" s="48">
        <v>51702</v>
      </c>
      <c r="B29" s="70" t="s">
        <v>315</v>
      </c>
      <c r="C29" s="16">
        <v>16442.37</v>
      </c>
      <c r="D29" s="16">
        <v>7612.75</v>
      </c>
      <c r="E29" s="69">
        <f t="shared" si="0"/>
        <v>8829.619999999999</v>
      </c>
    </row>
    <row r="30" spans="1:5" s="61" customFormat="1" x14ac:dyDescent="0.25">
      <c r="A30" s="67" t="s">
        <v>36</v>
      </c>
      <c r="B30" s="67" t="s">
        <v>37</v>
      </c>
      <c r="C30" s="68">
        <f>C31+C55+C59+C70+C73</f>
        <v>1908840</v>
      </c>
      <c r="D30" s="68">
        <f>D31+D55+D59+D70+D73</f>
        <v>30189.190000000002</v>
      </c>
      <c r="E30" s="72">
        <f t="shared" si="0"/>
        <v>1878650.81</v>
      </c>
    </row>
    <row r="31" spans="1:5" s="61" customFormat="1" x14ac:dyDescent="0.25">
      <c r="A31" s="67" t="s">
        <v>38</v>
      </c>
      <c r="B31" s="67" t="s">
        <v>39</v>
      </c>
      <c r="C31" s="68">
        <f>SUM(C32:C54)</f>
        <v>968369.14000000013</v>
      </c>
      <c r="D31" s="68">
        <f>SUM(D32:D54)</f>
        <v>24669.08</v>
      </c>
      <c r="E31" s="72">
        <f t="shared" si="0"/>
        <v>943700.06000000017</v>
      </c>
    </row>
    <row r="32" spans="1:5" x14ac:dyDescent="0.25">
      <c r="A32" s="70" t="s">
        <v>40</v>
      </c>
      <c r="B32" s="70" t="s">
        <v>41</v>
      </c>
      <c r="C32" s="16">
        <v>32869.550000000003</v>
      </c>
      <c r="D32" s="16">
        <v>603.77</v>
      </c>
      <c r="E32" s="69">
        <f t="shared" si="0"/>
        <v>32265.780000000002</v>
      </c>
    </row>
    <row r="33" spans="1:5" x14ac:dyDescent="0.25">
      <c r="A33" s="70" t="s">
        <v>42</v>
      </c>
      <c r="B33" s="70" t="s">
        <v>43</v>
      </c>
      <c r="C33" s="16">
        <v>15827.25</v>
      </c>
      <c r="D33" s="16">
        <v>0</v>
      </c>
      <c r="E33" s="69">
        <f t="shared" si="0"/>
        <v>15827.25</v>
      </c>
    </row>
    <row r="34" spans="1:5" x14ac:dyDescent="0.25">
      <c r="A34" s="70" t="s">
        <v>44</v>
      </c>
      <c r="B34" s="70" t="s">
        <v>45</v>
      </c>
      <c r="C34" s="16">
        <v>60430</v>
      </c>
      <c r="D34" s="16">
        <v>0</v>
      </c>
      <c r="E34" s="69">
        <f t="shared" si="0"/>
        <v>60430</v>
      </c>
    </row>
    <row r="35" spans="1:5" x14ac:dyDescent="0.25">
      <c r="A35" s="70" t="s">
        <v>46</v>
      </c>
      <c r="B35" s="70" t="s">
        <v>47</v>
      </c>
      <c r="C35" s="16">
        <v>88591.039999999994</v>
      </c>
      <c r="D35" s="16">
        <v>86.9</v>
      </c>
      <c r="E35" s="69">
        <f t="shared" si="0"/>
        <v>88504.14</v>
      </c>
    </row>
    <row r="36" spans="1:5" x14ac:dyDescent="0.25">
      <c r="A36" s="70" t="s">
        <v>48</v>
      </c>
      <c r="B36" s="70" t="s">
        <v>49</v>
      </c>
      <c r="C36" s="16">
        <v>21551.9</v>
      </c>
      <c r="D36" s="16">
        <v>0</v>
      </c>
      <c r="E36" s="69">
        <f t="shared" si="0"/>
        <v>21551.9</v>
      </c>
    </row>
    <row r="37" spans="1:5" x14ac:dyDescent="0.25">
      <c r="A37" s="70" t="s">
        <v>50</v>
      </c>
      <c r="B37" s="70" t="s">
        <v>51</v>
      </c>
      <c r="C37" s="16">
        <v>370</v>
      </c>
      <c r="D37" s="16">
        <v>0</v>
      </c>
      <c r="E37" s="69">
        <f t="shared" si="0"/>
        <v>370</v>
      </c>
    </row>
    <row r="38" spans="1:5" x14ac:dyDescent="0.25">
      <c r="A38" s="70" t="s">
        <v>52</v>
      </c>
      <c r="B38" s="70" t="s">
        <v>53</v>
      </c>
      <c r="C38" s="16">
        <v>29350.93</v>
      </c>
      <c r="D38" s="16">
        <v>138.97999999999999</v>
      </c>
      <c r="E38" s="69">
        <f t="shared" si="0"/>
        <v>29211.95</v>
      </c>
    </row>
    <row r="39" spans="1:5" x14ac:dyDescent="0.25">
      <c r="A39" s="70" t="s">
        <v>54</v>
      </c>
      <c r="B39" s="70" t="s">
        <v>55</v>
      </c>
      <c r="C39" s="16">
        <v>27150</v>
      </c>
      <c r="D39" s="16">
        <v>0</v>
      </c>
      <c r="E39" s="69">
        <f t="shared" si="0"/>
        <v>27150</v>
      </c>
    </row>
    <row r="40" spans="1:5" x14ac:dyDescent="0.25">
      <c r="A40" s="48">
        <v>54110</v>
      </c>
      <c r="B40" s="70" t="s">
        <v>295</v>
      </c>
      <c r="C40" s="16">
        <v>141134</v>
      </c>
      <c r="D40" s="16">
        <v>0</v>
      </c>
      <c r="E40" s="69">
        <f t="shared" si="0"/>
        <v>141134</v>
      </c>
    </row>
    <row r="41" spans="1:5" x14ac:dyDescent="0.25">
      <c r="A41" s="70" t="s">
        <v>56</v>
      </c>
      <c r="B41" s="70" t="s">
        <v>360</v>
      </c>
      <c r="C41" s="16">
        <v>3000</v>
      </c>
      <c r="D41" s="16">
        <v>0</v>
      </c>
      <c r="E41" s="69">
        <f t="shared" si="0"/>
        <v>3000</v>
      </c>
    </row>
    <row r="42" spans="1:5" x14ac:dyDescent="0.25">
      <c r="A42" s="70" t="s">
        <v>57</v>
      </c>
      <c r="B42" s="70" t="s">
        <v>361</v>
      </c>
      <c r="C42" s="16">
        <v>5055</v>
      </c>
      <c r="D42" s="16">
        <v>0</v>
      </c>
      <c r="E42" s="69">
        <f t="shared" si="0"/>
        <v>5055</v>
      </c>
    </row>
    <row r="43" spans="1:5" x14ac:dyDescent="0.25">
      <c r="A43" s="70" t="s">
        <v>58</v>
      </c>
      <c r="B43" s="70" t="s">
        <v>59</v>
      </c>
      <c r="C43" s="16">
        <v>5485</v>
      </c>
      <c r="D43" s="16">
        <v>0</v>
      </c>
      <c r="E43" s="69">
        <f t="shared" si="0"/>
        <v>5485</v>
      </c>
    </row>
    <row r="44" spans="1:5" x14ac:dyDescent="0.25">
      <c r="A44" s="70" t="s">
        <v>60</v>
      </c>
      <c r="B44" s="70" t="s">
        <v>61</v>
      </c>
      <c r="C44" s="16">
        <v>10848.9</v>
      </c>
      <c r="D44" s="16">
        <v>0</v>
      </c>
      <c r="E44" s="69">
        <f t="shared" si="0"/>
        <v>10848.9</v>
      </c>
    </row>
    <row r="45" spans="1:5" x14ac:dyDescent="0.25">
      <c r="A45" s="86"/>
      <c r="B45" s="86"/>
      <c r="C45" s="86"/>
      <c r="D45" s="86"/>
      <c r="E45" s="86"/>
    </row>
    <row r="46" spans="1:5" x14ac:dyDescent="0.25">
      <c r="A46" s="86" t="s">
        <v>350</v>
      </c>
      <c r="B46" s="86"/>
      <c r="C46" s="86"/>
      <c r="D46" s="86"/>
      <c r="E46" s="86"/>
    </row>
    <row r="47" spans="1:5" x14ac:dyDescent="0.25">
      <c r="A47" s="86" t="s">
        <v>358</v>
      </c>
      <c r="B47" s="86"/>
      <c r="C47" s="86"/>
      <c r="D47" s="86"/>
      <c r="E47" s="86"/>
    </row>
    <row r="48" spans="1:5" x14ac:dyDescent="0.25">
      <c r="A48" s="86" t="s">
        <v>337</v>
      </c>
      <c r="B48" s="86"/>
      <c r="C48" s="86"/>
      <c r="D48" s="86"/>
      <c r="E48" s="86"/>
    </row>
    <row r="49" spans="1:5" x14ac:dyDescent="0.25">
      <c r="A49" s="86" t="s">
        <v>346</v>
      </c>
      <c r="B49" s="86"/>
      <c r="C49" s="86"/>
      <c r="D49" s="86"/>
      <c r="E49" s="86"/>
    </row>
    <row r="50" spans="1:5" x14ac:dyDescent="0.25">
      <c r="A50" s="70" t="s">
        <v>62</v>
      </c>
      <c r="B50" s="70" t="s">
        <v>63</v>
      </c>
      <c r="C50" s="16">
        <v>21842</v>
      </c>
      <c r="D50" s="16">
        <v>12.75</v>
      </c>
      <c r="E50" s="69">
        <f t="shared" ref="E50:E82" si="1">C50-D50</f>
        <v>21829.25</v>
      </c>
    </row>
    <row r="51" spans="1:5" x14ac:dyDescent="0.25">
      <c r="A51" s="70" t="s">
        <v>64</v>
      </c>
      <c r="B51" s="70" t="s">
        <v>362</v>
      </c>
      <c r="C51" s="16">
        <v>490</v>
      </c>
      <c r="D51" s="16">
        <v>474.6</v>
      </c>
      <c r="E51" s="69">
        <f t="shared" si="1"/>
        <v>15.399999999999977</v>
      </c>
    </row>
    <row r="52" spans="1:5" x14ac:dyDescent="0.25">
      <c r="A52" s="70" t="s">
        <v>65</v>
      </c>
      <c r="B52" s="70" t="s">
        <v>66</v>
      </c>
      <c r="C52" s="16">
        <v>66757.23</v>
      </c>
      <c r="D52" s="16">
        <v>59.52</v>
      </c>
      <c r="E52" s="69">
        <f t="shared" si="1"/>
        <v>66697.709999999992</v>
      </c>
    </row>
    <row r="53" spans="1:5" x14ac:dyDescent="0.25">
      <c r="A53" s="70" t="s">
        <v>67</v>
      </c>
      <c r="B53" s="70" t="s">
        <v>68</v>
      </c>
      <c r="C53" s="16">
        <v>16690</v>
      </c>
      <c r="D53" s="16">
        <v>0</v>
      </c>
      <c r="E53" s="69">
        <f>C53-D53</f>
        <v>16690</v>
      </c>
    </row>
    <row r="54" spans="1:5" x14ac:dyDescent="0.25">
      <c r="A54" s="70" t="s">
        <v>69</v>
      </c>
      <c r="B54" s="70" t="s">
        <v>70</v>
      </c>
      <c r="C54" s="16">
        <v>420926.34</v>
      </c>
      <c r="D54" s="16">
        <v>23292.560000000001</v>
      </c>
      <c r="E54" s="69">
        <f t="shared" si="1"/>
        <v>397633.78</v>
      </c>
    </row>
    <row r="55" spans="1:5" s="61" customFormat="1" x14ac:dyDescent="0.25">
      <c r="A55" s="67" t="s">
        <v>71</v>
      </c>
      <c r="B55" s="67" t="s">
        <v>72</v>
      </c>
      <c r="C55" s="68">
        <f>SUM(C56:C58)</f>
        <v>242140</v>
      </c>
      <c r="D55" s="68">
        <f>SUM(D56:D58)</f>
        <v>12.2</v>
      </c>
      <c r="E55" s="72">
        <f t="shared" si="1"/>
        <v>242127.8</v>
      </c>
    </row>
    <row r="56" spans="1:5" x14ac:dyDescent="0.25">
      <c r="A56" s="70" t="s">
        <v>73</v>
      </c>
      <c r="B56" s="70" t="s">
        <v>74</v>
      </c>
      <c r="C56" s="16">
        <v>87500</v>
      </c>
      <c r="D56" s="16">
        <v>0</v>
      </c>
      <c r="E56" s="69">
        <f t="shared" si="1"/>
        <v>87500</v>
      </c>
    </row>
    <row r="57" spans="1:5" x14ac:dyDescent="0.25">
      <c r="A57" s="70" t="s">
        <v>75</v>
      </c>
      <c r="B57" s="70" t="s">
        <v>76</v>
      </c>
      <c r="C57" s="16">
        <v>75440</v>
      </c>
      <c r="D57" s="16">
        <v>12.2</v>
      </c>
      <c r="E57" s="69">
        <f t="shared" si="1"/>
        <v>75427.8</v>
      </c>
    </row>
    <row r="58" spans="1:5" x14ac:dyDescent="0.25">
      <c r="A58" s="70" t="s">
        <v>77</v>
      </c>
      <c r="B58" s="70" t="s">
        <v>78</v>
      </c>
      <c r="C58" s="16">
        <v>79200</v>
      </c>
      <c r="D58" s="16">
        <v>0</v>
      </c>
      <c r="E58" s="69">
        <f t="shared" si="1"/>
        <v>79200</v>
      </c>
    </row>
    <row r="59" spans="1:5" s="61" customFormat="1" x14ac:dyDescent="0.25">
      <c r="A59" s="67" t="s">
        <v>79</v>
      </c>
      <c r="B59" s="67" t="s">
        <v>80</v>
      </c>
      <c r="C59" s="68">
        <f>SUM(C60:C69)</f>
        <v>501420.86</v>
      </c>
      <c r="D59" s="68">
        <f>SUM(D60:D69)</f>
        <v>3091.91</v>
      </c>
      <c r="E59" s="72">
        <f t="shared" si="1"/>
        <v>498328.95</v>
      </c>
    </row>
    <row r="60" spans="1:5" x14ac:dyDescent="0.25">
      <c r="A60" s="70" t="s">
        <v>81</v>
      </c>
      <c r="B60" s="70" t="s">
        <v>82</v>
      </c>
      <c r="C60" s="16">
        <v>3675</v>
      </c>
      <c r="D60" s="16">
        <v>0</v>
      </c>
      <c r="E60" s="69">
        <f t="shared" si="1"/>
        <v>3675</v>
      </c>
    </row>
    <row r="61" spans="1:5" x14ac:dyDescent="0.25">
      <c r="A61" s="70" t="s">
        <v>83</v>
      </c>
      <c r="B61" s="70" t="s">
        <v>84</v>
      </c>
      <c r="C61" s="16">
        <v>1107.17</v>
      </c>
      <c r="D61" s="16">
        <v>133</v>
      </c>
      <c r="E61" s="69">
        <f t="shared" si="1"/>
        <v>974.17000000000007</v>
      </c>
    </row>
    <row r="62" spans="1:5" x14ac:dyDescent="0.25">
      <c r="A62" s="70" t="s">
        <v>85</v>
      </c>
      <c r="B62" s="70" t="s">
        <v>86</v>
      </c>
      <c r="C62" s="16">
        <v>3792.72</v>
      </c>
      <c r="D62" s="16">
        <v>0</v>
      </c>
      <c r="E62" s="69">
        <f t="shared" si="1"/>
        <v>3792.72</v>
      </c>
    </row>
    <row r="63" spans="1:5" x14ac:dyDescent="0.25">
      <c r="A63" s="70" t="s">
        <v>87</v>
      </c>
      <c r="B63" s="70" t="s">
        <v>88</v>
      </c>
      <c r="C63" s="16">
        <v>146400</v>
      </c>
      <c r="D63" s="16">
        <v>0</v>
      </c>
      <c r="E63" s="69">
        <f t="shared" si="1"/>
        <v>146400</v>
      </c>
    </row>
    <row r="64" spans="1:5" x14ac:dyDescent="0.25">
      <c r="A64" s="70" t="s">
        <v>89</v>
      </c>
      <c r="B64" s="70" t="s">
        <v>90</v>
      </c>
      <c r="C64" s="16">
        <v>420</v>
      </c>
      <c r="D64" s="16">
        <v>0</v>
      </c>
      <c r="E64" s="69">
        <f t="shared" si="1"/>
        <v>420</v>
      </c>
    </row>
    <row r="65" spans="1:5" x14ac:dyDescent="0.25">
      <c r="A65" s="48">
        <v>54310</v>
      </c>
      <c r="B65" s="70" t="s">
        <v>363</v>
      </c>
      <c r="C65" s="16">
        <v>615</v>
      </c>
      <c r="D65" s="16">
        <v>0</v>
      </c>
      <c r="E65" s="69">
        <f t="shared" si="1"/>
        <v>615</v>
      </c>
    </row>
    <row r="66" spans="1:5" x14ac:dyDescent="0.25">
      <c r="A66" s="70" t="s">
        <v>91</v>
      </c>
      <c r="B66" s="70" t="s">
        <v>92</v>
      </c>
      <c r="C66" s="16">
        <v>3950</v>
      </c>
      <c r="D66" s="16">
        <v>0</v>
      </c>
      <c r="E66" s="69">
        <f t="shared" si="1"/>
        <v>3950</v>
      </c>
    </row>
    <row r="67" spans="1:5" x14ac:dyDescent="0.25">
      <c r="A67" s="70" t="s">
        <v>93</v>
      </c>
      <c r="B67" s="70" t="s">
        <v>94</v>
      </c>
      <c r="C67" s="16">
        <v>19715.61</v>
      </c>
      <c r="D67" s="16">
        <v>165.61</v>
      </c>
      <c r="E67" s="69">
        <f t="shared" si="1"/>
        <v>19550</v>
      </c>
    </row>
    <row r="68" spans="1:5" x14ac:dyDescent="0.25">
      <c r="A68" s="70" t="s">
        <v>95</v>
      </c>
      <c r="B68" s="70" t="s">
        <v>96</v>
      </c>
      <c r="C68" s="16">
        <v>41695</v>
      </c>
      <c r="D68" s="16">
        <v>474.64</v>
      </c>
      <c r="E68" s="69">
        <f t="shared" si="1"/>
        <v>41220.36</v>
      </c>
    </row>
    <row r="69" spans="1:5" x14ac:dyDescent="0.25">
      <c r="A69" s="70" t="s">
        <v>97</v>
      </c>
      <c r="B69" s="70" t="s">
        <v>98</v>
      </c>
      <c r="C69" s="16">
        <v>280050.36</v>
      </c>
      <c r="D69" s="16">
        <v>2318.66</v>
      </c>
      <c r="E69" s="69">
        <f t="shared" si="1"/>
        <v>277731.7</v>
      </c>
    </row>
    <row r="70" spans="1:5" s="61" customFormat="1" x14ac:dyDescent="0.25">
      <c r="A70" s="50" t="s">
        <v>99</v>
      </c>
      <c r="B70" s="67" t="s">
        <v>100</v>
      </c>
      <c r="C70" s="68">
        <f>SUM(C71:C72)</f>
        <v>127000</v>
      </c>
      <c r="D70" s="68">
        <f>SUM(D71:D72)</f>
        <v>2416</v>
      </c>
      <c r="E70" s="72">
        <f t="shared" si="1"/>
        <v>124584</v>
      </c>
    </row>
    <row r="71" spans="1:5" x14ac:dyDescent="0.25">
      <c r="A71" s="70" t="s">
        <v>101</v>
      </c>
      <c r="B71" s="70" t="s">
        <v>102</v>
      </c>
      <c r="C71" s="16">
        <v>121000</v>
      </c>
      <c r="D71" s="16">
        <v>2416</v>
      </c>
      <c r="E71" s="69">
        <f t="shared" si="1"/>
        <v>118584</v>
      </c>
    </row>
    <row r="72" spans="1:5" x14ac:dyDescent="0.25">
      <c r="A72" s="70" t="s">
        <v>103</v>
      </c>
      <c r="B72" s="70" t="s">
        <v>104</v>
      </c>
      <c r="C72" s="16">
        <v>6000</v>
      </c>
      <c r="D72" s="16">
        <v>0</v>
      </c>
      <c r="E72" s="69">
        <f t="shared" si="1"/>
        <v>6000</v>
      </c>
    </row>
    <row r="73" spans="1:5" s="61" customFormat="1" x14ac:dyDescent="0.25">
      <c r="A73" s="67" t="s">
        <v>105</v>
      </c>
      <c r="B73" s="67" t="s">
        <v>106</v>
      </c>
      <c r="C73" s="68">
        <f>SUM(C74:C75)</f>
        <v>69910</v>
      </c>
      <c r="D73" s="68">
        <f>SUM(D74:D75)</f>
        <v>0</v>
      </c>
      <c r="E73" s="72">
        <f t="shared" si="1"/>
        <v>69910</v>
      </c>
    </row>
    <row r="74" spans="1:5" x14ac:dyDescent="0.25">
      <c r="A74" s="70" t="s">
        <v>107</v>
      </c>
      <c r="B74" s="70" t="s">
        <v>108</v>
      </c>
      <c r="C74" s="16">
        <v>67800</v>
      </c>
      <c r="D74" s="16">
        <v>0</v>
      </c>
      <c r="E74" s="69">
        <f t="shared" si="1"/>
        <v>67800</v>
      </c>
    </row>
    <row r="75" spans="1:5" x14ac:dyDescent="0.25">
      <c r="A75" s="70" t="s">
        <v>109</v>
      </c>
      <c r="B75" s="70" t="s">
        <v>110</v>
      </c>
      <c r="C75" s="16">
        <v>2110</v>
      </c>
      <c r="D75" s="16">
        <v>0</v>
      </c>
      <c r="E75" s="69">
        <f t="shared" si="1"/>
        <v>2110</v>
      </c>
    </row>
    <row r="76" spans="1:5" s="61" customFormat="1" x14ac:dyDescent="0.25">
      <c r="A76" s="67" t="s">
        <v>111</v>
      </c>
      <c r="B76" s="67" t="s">
        <v>112</v>
      </c>
      <c r="C76" s="68">
        <f>C77+C79</f>
        <v>105760</v>
      </c>
      <c r="D76" s="68">
        <f>D77+D79</f>
        <v>0</v>
      </c>
      <c r="E76" s="72">
        <f t="shared" si="1"/>
        <v>105760</v>
      </c>
    </row>
    <row r="77" spans="1:5" s="61" customFormat="1" x14ac:dyDescent="0.25">
      <c r="A77" s="67" t="s">
        <v>113</v>
      </c>
      <c r="B77" s="67" t="s">
        <v>114</v>
      </c>
      <c r="C77" s="68">
        <f>C78</f>
        <v>30510</v>
      </c>
      <c r="D77" s="68">
        <f>D78</f>
        <v>0</v>
      </c>
      <c r="E77" s="72">
        <f t="shared" si="1"/>
        <v>30510</v>
      </c>
    </row>
    <row r="78" spans="1:5" x14ac:dyDescent="0.25">
      <c r="A78" s="70" t="s">
        <v>115</v>
      </c>
      <c r="B78" s="70" t="s">
        <v>116</v>
      </c>
      <c r="C78" s="16">
        <v>30510</v>
      </c>
      <c r="D78" s="16">
        <v>0</v>
      </c>
      <c r="E78" s="69">
        <f t="shared" si="1"/>
        <v>30510</v>
      </c>
    </row>
    <row r="79" spans="1:5" s="61" customFormat="1" x14ac:dyDescent="0.25">
      <c r="A79" s="67" t="s">
        <v>117</v>
      </c>
      <c r="B79" s="67" t="s">
        <v>118</v>
      </c>
      <c r="C79" s="68">
        <f>SUM(C80:C82)</f>
        <v>75250</v>
      </c>
      <c r="D79" s="68">
        <f>SUM(D80:D82)</f>
        <v>0</v>
      </c>
      <c r="E79" s="72">
        <f t="shared" si="1"/>
        <v>75250</v>
      </c>
    </row>
    <row r="80" spans="1:5" x14ac:dyDescent="0.25">
      <c r="A80" s="70" t="s">
        <v>119</v>
      </c>
      <c r="B80" s="70" t="s">
        <v>120</v>
      </c>
      <c r="C80" s="16">
        <v>4350</v>
      </c>
      <c r="D80" s="16">
        <v>0</v>
      </c>
      <c r="E80" s="69">
        <f t="shared" si="1"/>
        <v>4350</v>
      </c>
    </row>
    <row r="81" spans="1:5" x14ac:dyDescent="0.25">
      <c r="A81" s="70" t="s">
        <v>121</v>
      </c>
      <c r="B81" s="70" t="s">
        <v>122</v>
      </c>
      <c r="C81" s="16">
        <v>66000</v>
      </c>
      <c r="D81" s="16">
        <v>0</v>
      </c>
      <c r="E81" s="69">
        <f t="shared" si="1"/>
        <v>66000</v>
      </c>
    </row>
    <row r="82" spans="1:5" x14ac:dyDescent="0.25">
      <c r="A82" s="70" t="s">
        <v>123</v>
      </c>
      <c r="B82" s="70" t="s">
        <v>124</v>
      </c>
      <c r="C82" s="16">
        <v>4900</v>
      </c>
      <c r="D82" s="16">
        <v>0</v>
      </c>
      <c r="E82" s="69">
        <f t="shared" si="1"/>
        <v>4900</v>
      </c>
    </row>
    <row r="83" spans="1:5" s="61" customFormat="1" x14ac:dyDescent="0.25">
      <c r="A83" s="67" t="s">
        <v>125</v>
      </c>
      <c r="B83" s="67" t="s">
        <v>126</v>
      </c>
      <c r="C83" s="68">
        <f>C84+C86</f>
        <v>3202795</v>
      </c>
      <c r="D83" s="68">
        <f>D84+D86</f>
        <v>211913</v>
      </c>
      <c r="E83" s="72">
        <f>C83-D83</f>
        <v>2990882</v>
      </c>
    </row>
    <row r="84" spans="1:5" s="61" customFormat="1" x14ac:dyDescent="0.25">
      <c r="A84" s="67" t="s">
        <v>127</v>
      </c>
      <c r="B84" s="67" t="s">
        <v>128</v>
      </c>
      <c r="C84" s="68">
        <f>C85</f>
        <v>3144265</v>
      </c>
      <c r="D84" s="68">
        <f>D85</f>
        <v>211621</v>
      </c>
      <c r="E84" s="72">
        <f>C84-D84</f>
        <v>2932644</v>
      </c>
    </row>
    <row r="85" spans="1:5" x14ac:dyDescent="0.25">
      <c r="A85" s="70" t="s">
        <v>129</v>
      </c>
      <c r="B85" s="70" t="s">
        <v>128</v>
      </c>
      <c r="C85" s="16">
        <v>3144265</v>
      </c>
      <c r="D85" s="16">
        <v>211621</v>
      </c>
      <c r="E85" s="69">
        <f>C85-D85</f>
        <v>2932644</v>
      </c>
    </row>
    <row r="86" spans="1:5" s="61" customFormat="1" x14ac:dyDescent="0.25">
      <c r="A86" s="67" t="s">
        <v>130</v>
      </c>
      <c r="B86" s="67" t="s">
        <v>131</v>
      </c>
      <c r="C86" s="68">
        <f>SUM(C93:C94)</f>
        <v>58530</v>
      </c>
      <c r="D86" s="68">
        <f>SUM(D93:D94)</f>
        <v>292</v>
      </c>
      <c r="E86" s="72">
        <f>C86-D86</f>
        <v>58238</v>
      </c>
    </row>
    <row r="87" spans="1:5" x14ac:dyDescent="0.25">
      <c r="A87" s="70"/>
      <c r="B87" s="70"/>
      <c r="C87" s="16"/>
      <c r="D87" s="16"/>
      <c r="E87" s="69"/>
    </row>
    <row r="88" spans="1:5" x14ac:dyDescent="0.25">
      <c r="A88" s="86" t="s">
        <v>350</v>
      </c>
      <c r="B88" s="86"/>
      <c r="C88" s="86"/>
      <c r="D88" s="86"/>
      <c r="E88" s="86"/>
    </row>
    <row r="89" spans="1:5" x14ac:dyDescent="0.25">
      <c r="A89" s="86" t="s">
        <v>358</v>
      </c>
      <c r="B89" s="86"/>
      <c r="C89" s="86"/>
      <c r="D89" s="86"/>
      <c r="E89" s="86"/>
    </row>
    <row r="90" spans="1:5" x14ac:dyDescent="0.25">
      <c r="A90" s="86" t="s">
        <v>337</v>
      </c>
      <c r="B90" s="86"/>
      <c r="C90" s="86"/>
      <c r="D90" s="86"/>
      <c r="E90" s="86"/>
    </row>
    <row r="91" spans="1:5" x14ac:dyDescent="0.25">
      <c r="A91" s="86" t="s">
        <v>346</v>
      </c>
      <c r="B91" s="86"/>
      <c r="C91" s="86"/>
      <c r="D91" s="86"/>
      <c r="E91" s="86"/>
    </row>
    <row r="92" spans="1:5" x14ac:dyDescent="0.25">
      <c r="A92" s="2" t="s">
        <v>151</v>
      </c>
      <c r="B92" s="3"/>
      <c r="C92" s="3"/>
      <c r="D92" s="3"/>
      <c r="E92" s="3"/>
    </row>
    <row r="93" spans="1:5" x14ac:dyDescent="0.25">
      <c r="A93" s="70" t="s">
        <v>132</v>
      </c>
      <c r="B93" s="70" t="s">
        <v>133</v>
      </c>
      <c r="C93" s="16">
        <v>6105</v>
      </c>
      <c r="D93" s="16">
        <v>292</v>
      </c>
      <c r="E93" s="69">
        <f t="shared" ref="E93:E108" si="2">C93-D93</f>
        <v>5813</v>
      </c>
    </row>
    <row r="94" spans="1:5" x14ac:dyDescent="0.25">
      <c r="A94" s="70" t="s">
        <v>134</v>
      </c>
      <c r="B94" s="70" t="s">
        <v>135</v>
      </c>
      <c r="C94" s="16">
        <v>52425</v>
      </c>
      <c r="D94" s="16">
        <v>0</v>
      </c>
      <c r="E94" s="69">
        <f t="shared" si="2"/>
        <v>52425</v>
      </c>
    </row>
    <row r="95" spans="1:5" s="61" customFormat="1" x14ac:dyDescent="0.25">
      <c r="A95" s="67" t="s">
        <v>136</v>
      </c>
      <c r="B95" s="67" t="s">
        <v>137</v>
      </c>
      <c r="C95" s="68">
        <f>C96+C102</f>
        <v>61851</v>
      </c>
      <c r="D95" s="68">
        <f t="shared" ref="D95:E95" si="3">D96+D102</f>
        <v>2770.85</v>
      </c>
      <c r="E95" s="68">
        <f t="shared" si="3"/>
        <v>59080.15</v>
      </c>
    </row>
    <row r="96" spans="1:5" s="61" customFormat="1" x14ac:dyDescent="0.25">
      <c r="A96" s="67" t="s">
        <v>138</v>
      </c>
      <c r="B96" s="67" t="s">
        <v>139</v>
      </c>
      <c r="C96" s="68">
        <f>SUM(C97:C101)</f>
        <v>37531</v>
      </c>
      <c r="D96" s="68">
        <f>SUM(D97:D101)</f>
        <v>58.85</v>
      </c>
      <c r="E96" s="72">
        <f t="shared" si="2"/>
        <v>37472.15</v>
      </c>
    </row>
    <row r="97" spans="1:5" x14ac:dyDescent="0.25">
      <c r="A97" s="70" t="s">
        <v>140</v>
      </c>
      <c r="B97" s="70" t="s">
        <v>141</v>
      </c>
      <c r="C97" s="16">
        <v>3600</v>
      </c>
      <c r="D97" s="16">
        <v>0</v>
      </c>
      <c r="E97" s="69">
        <f t="shared" si="2"/>
        <v>3600</v>
      </c>
    </row>
    <row r="98" spans="1:5" x14ac:dyDescent="0.25">
      <c r="A98" s="70" t="s">
        <v>142</v>
      </c>
      <c r="B98" s="70" t="s">
        <v>143</v>
      </c>
      <c r="C98" s="16">
        <v>7155</v>
      </c>
      <c r="D98" s="16">
        <v>0</v>
      </c>
      <c r="E98" s="69">
        <f t="shared" si="2"/>
        <v>7155</v>
      </c>
    </row>
    <row r="99" spans="1:5" x14ac:dyDescent="0.25">
      <c r="A99" s="48">
        <v>61104</v>
      </c>
      <c r="B99" s="70" t="s">
        <v>144</v>
      </c>
      <c r="C99" s="16">
        <v>16542.150000000001</v>
      </c>
      <c r="D99" s="16">
        <v>0</v>
      </c>
      <c r="E99" s="69">
        <f t="shared" si="2"/>
        <v>16542.150000000001</v>
      </c>
    </row>
    <row r="100" spans="1:5" x14ac:dyDescent="0.25">
      <c r="A100" s="48">
        <v>61108</v>
      </c>
      <c r="B100" s="70" t="s">
        <v>297</v>
      </c>
      <c r="C100" s="16">
        <v>2190</v>
      </c>
      <c r="D100" s="16">
        <v>0</v>
      </c>
      <c r="E100" s="69">
        <f t="shared" si="2"/>
        <v>2190</v>
      </c>
    </row>
    <row r="101" spans="1:5" x14ac:dyDescent="0.25">
      <c r="A101" s="70" t="s">
        <v>145</v>
      </c>
      <c r="B101" s="70" t="s">
        <v>146</v>
      </c>
      <c r="C101" s="16">
        <v>8043.85</v>
      </c>
      <c r="D101" s="16">
        <v>58.85</v>
      </c>
      <c r="E101" s="69">
        <f t="shared" si="2"/>
        <v>7985</v>
      </c>
    </row>
    <row r="102" spans="1:5" s="61" customFormat="1" x14ac:dyDescent="0.25">
      <c r="A102" s="67" t="s">
        <v>147</v>
      </c>
      <c r="B102" s="67" t="s">
        <v>148</v>
      </c>
      <c r="C102" s="68">
        <f>C103</f>
        <v>24320</v>
      </c>
      <c r="D102" s="68">
        <f>D103</f>
        <v>2712</v>
      </c>
      <c r="E102" s="72">
        <f t="shared" si="2"/>
        <v>21608</v>
      </c>
    </row>
    <row r="103" spans="1:5" x14ac:dyDescent="0.25">
      <c r="A103" s="70" t="s">
        <v>149</v>
      </c>
      <c r="B103" s="70" t="s">
        <v>150</v>
      </c>
      <c r="C103" s="16">
        <v>24320</v>
      </c>
      <c r="D103" s="16">
        <v>2712</v>
      </c>
      <c r="E103" s="69">
        <f t="shared" si="2"/>
        <v>21608</v>
      </c>
    </row>
    <row r="104" spans="1:5" s="61" customFormat="1" x14ac:dyDescent="0.25">
      <c r="A104" s="50">
        <v>99</v>
      </c>
      <c r="B104" s="67" t="s">
        <v>338</v>
      </c>
      <c r="C104" s="68">
        <f>C105+C107</f>
        <v>5042709.4399999995</v>
      </c>
      <c r="D104" s="68">
        <v>0</v>
      </c>
      <c r="E104" s="72">
        <f t="shared" si="2"/>
        <v>5042709.4399999995</v>
      </c>
    </row>
    <row r="105" spans="1:5" s="61" customFormat="1" x14ac:dyDescent="0.25">
      <c r="A105" s="50">
        <v>991</v>
      </c>
      <c r="B105" s="67" t="s">
        <v>339</v>
      </c>
      <c r="C105" s="68">
        <f>C106</f>
        <v>4936800.5599999996</v>
      </c>
      <c r="D105" s="68">
        <f>D106</f>
        <v>0</v>
      </c>
      <c r="E105" s="72">
        <f t="shared" si="2"/>
        <v>4936800.5599999996</v>
      </c>
    </row>
    <row r="106" spans="1:5" x14ac:dyDescent="0.25">
      <c r="A106" s="48">
        <v>99101</v>
      </c>
      <c r="B106" s="70" t="s">
        <v>339</v>
      </c>
      <c r="C106" s="16">
        <v>4936800.5599999996</v>
      </c>
      <c r="D106" s="16">
        <v>0</v>
      </c>
      <c r="E106" s="69">
        <f t="shared" si="2"/>
        <v>4936800.5599999996</v>
      </c>
    </row>
    <row r="107" spans="1:5" s="61" customFormat="1" x14ac:dyDescent="0.25">
      <c r="A107" s="50">
        <v>992</v>
      </c>
      <c r="B107" s="67" t="s">
        <v>340</v>
      </c>
      <c r="C107" s="68">
        <f>C108</f>
        <v>105908.88</v>
      </c>
      <c r="D107" s="68">
        <f>D108</f>
        <v>0</v>
      </c>
      <c r="E107" s="72">
        <f t="shared" si="2"/>
        <v>105908.88</v>
      </c>
    </row>
    <row r="108" spans="1:5" x14ac:dyDescent="0.25">
      <c r="A108" s="48">
        <v>99201</v>
      </c>
      <c r="B108" s="70" t="s">
        <v>340</v>
      </c>
      <c r="C108" s="16">
        <v>105908.88</v>
      </c>
      <c r="D108" s="16">
        <v>0</v>
      </c>
      <c r="E108" s="69">
        <f t="shared" si="2"/>
        <v>105908.88</v>
      </c>
    </row>
    <row r="109" spans="1:5" x14ac:dyDescent="0.25">
      <c r="A109" s="3"/>
      <c r="B109" s="54" t="s">
        <v>155</v>
      </c>
      <c r="C109" s="71">
        <f>C8+C30+C76+C83+C95+C104</f>
        <v>15712155.249999998</v>
      </c>
      <c r="D109" s="71">
        <f>D8+D30+D76+D83+D95+D104</f>
        <v>563002.80999999994</v>
      </c>
      <c r="E109" s="71">
        <f>E8+E30+E76+E83+E95+E104</f>
        <v>15149152.439999999</v>
      </c>
    </row>
    <row r="110" spans="1:5" x14ac:dyDescent="0.25">
      <c r="B110" s="57" t="s">
        <v>156</v>
      </c>
      <c r="C110" s="72">
        <f t="shared" ref="C110:E111" si="4">C109</f>
        <v>15712155.249999998</v>
      </c>
      <c r="D110" s="72">
        <f t="shared" si="4"/>
        <v>563002.80999999994</v>
      </c>
      <c r="E110" s="72">
        <f t="shared" si="4"/>
        <v>15149152.439999999</v>
      </c>
    </row>
    <row r="111" spans="1:5" x14ac:dyDescent="0.25">
      <c r="B111" s="57" t="s">
        <v>157</v>
      </c>
      <c r="C111" s="72">
        <f t="shared" si="4"/>
        <v>15712155.249999998</v>
      </c>
      <c r="D111" s="72">
        <f t="shared" si="4"/>
        <v>563002.80999999994</v>
      </c>
      <c r="E111" s="72">
        <f t="shared" si="4"/>
        <v>15149152.439999999</v>
      </c>
    </row>
    <row r="112" spans="1:5" x14ac:dyDescent="0.25">
      <c r="A112" s="73"/>
      <c r="B112" s="73"/>
      <c r="C112" s="74"/>
      <c r="D112" s="74"/>
      <c r="E112" s="75"/>
    </row>
    <row r="113" spans="1:5" x14ac:dyDescent="0.25">
      <c r="A113" s="76"/>
      <c r="B113" s="73"/>
      <c r="C113" s="74"/>
      <c r="D113" s="74"/>
      <c r="E113" s="75"/>
    </row>
    <row r="114" spans="1:5" x14ac:dyDescent="0.25">
      <c r="A114" s="76"/>
      <c r="B114" s="73"/>
      <c r="C114" s="74"/>
      <c r="D114" s="74"/>
      <c r="E114" s="75"/>
    </row>
    <row r="115" spans="1:5" x14ac:dyDescent="0.25">
      <c r="A115" s="73"/>
      <c r="B115" s="73"/>
      <c r="C115" s="74"/>
      <c r="D115" s="74"/>
      <c r="E115" s="75"/>
    </row>
    <row r="116" spans="1:5" x14ac:dyDescent="0.25">
      <c r="A116" s="73"/>
      <c r="B116" s="73"/>
      <c r="C116" s="74"/>
      <c r="D116" s="74"/>
      <c r="E116" s="75"/>
    </row>
    <row r="117" spans="1:5" x14ac:dyDescent="0.25">
      <c r="A117" s="73"/>
      <c r="B117" s="73"/>
      <c r="C117" s="74"/>
      <c r="D117" s="74"/>
      <c r="E117" s="75"/>
    </row>
    <row r="118" spans="1:5" x14ac:dyDescent="0.25">
      <c r="A118" s="73"/>
      <c r="B118" s="73"/>
      <c r="C118" s="74"/>
      <c r="D118" s="74"/>
      <c r="E118" s="75"/>
    </row>
    <row r="119" spans="1:5" x14ac:dyDescent="0.25">
      <c r="A119" s="73"/>
      <c r="B119" s="73"/>
      <c r="C119" s="74"/>
      <c r="D119" s="74"/>
      <c r="E119" s="75"/>
    </row>
    <row r="120" spans="1:5" x14ac:dyDescent="0.25">
      <c r="A120" s="77"/>
      <c r="B120" s="78"/>
      <c r="C120" s="79"/>
      <c r="D120" s="79"/>
      <c r="E120" s="79"/>
    </row>
    <row r="121" spans="1:5" x14ac:dyDescent="0.25">
      <c r="A121" s="58"/>
      <c r="B121" s="59"/>
      <c r="C121" s="79"/>
      <c r="D121" s="79"/>
      <c r="E121" s="79"/>
    </row>
    <row r="122" spans="1:5" x14ac:dyDescent="0.25">
      <c r="A122" s="58"/>
      <c r="B122" s="59"/>
      <c r="C122" s="79"/>
      <c r="D122" s="79"/>
      <c r="E122" s="79"/>
    </row>
    <row r="123" spans="1:5" x14ac:dyDescent="0.25">
      <c r="A123" s="58"/>
      <c r="B123" s="58"/>
      <c r="C123" s="58"/>
      <c r="D123" s="58"/>
      <c r="E123" s="58"/>
    </row>
  </sheetData>
  <mergeCells count="13">
    <mergeCell ref="A90:E90"/>
    <mergeCell ref="A91:E91"/>
    <mergeCell ref="A88:E88"/>
    <mergeCell ref="A89:E89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workbookViewId="0">
      <selection activeCell="E16" sqref="E16"/>
    </sheetView>
  </sheetViews>
  <sheetFormatPr baseColWidth="10" defaultRowHeight="15" x14ac:dyDescent="0.25"/>
  <cols>
    <col min="1" max="1" width="50" style="1" bestFit="1" customWidth="1"/>
    <col min="2" max="2" width="14.5703125" style="1" customWidth="1"/>
    <col min="3" max="3" width="2.140625" style="1" customWidth="1"/>
    <col min="4" max="4" width="14.7109375" style="1" bestFit="1" customWidth="1"/>
    <col min="5" max="5" width="15.140625" style="1" bestFit="1" customWidth="1"/>
    <col min="6" max="6" width="11.42578125" style="1"/>
    <col min="7" max="7" width="14.28515625" style="1" bestFit="1" customWidth="1"/>
    <col min="8" max="16384" width="11.42578125" style="1"/>
  </cols>
  <sheetData>
    <row r="1" spans="1:11" x14ac:dyDescent="0.25">
      <c r="A1" s="86" t="s">
        <v>345</v>
      </c>
      <c r="B1" s="86"/>
      <c r="C1" s="86"/>
      <c r="D1" s="86"/>
      <c r="E1" s="43"/>
      <c r="F1" s="43"/>
      <c r="G1" s="43"/>
      <c r="H1" s="43"/>
      <c r="I1" s="43"/>
      <c r="J1" s="43"/>
      <c r="K1" s="43"/>
    </row>
    <row r="2" spans="1:11" x14ac:dyDescent="0.25">
      <c r="A2" s="86" t="s">
        <v>364</v>
      </c>
      <c r="B2" s="86"/>
      <c r="C2" s="86"/>
      <c r="D2" s="86"/>
      <c r="E2" s="43"/>
      <c r="F2" s="43"/>
      <c r="G2" s="43"/>
      <c r="H2" s="43"/>
      <c r="I2" s="43"/>
      <c r="J2" s="43"/>
      <c r="K2" s="43"/>
    </row>
    <row r="3" spans="1:11" x14ac:dyDescent="0.25">
      <c r="A3" s="86" t="s">
        <v>341</v>
      </c>
      <c r="B3" s="86"/>
      <c r="C3" s="86"/>
      <c r="D3" s="86"/>
      <c r="E3" s="43"/>
      <c r="F3" s="43"/>
      <c r="G3" s="43"/>
      <c r="H3" s="43"/>
      <c r="I3" s="43"/>
      <c r="J3" s="43"/>
      <c r="K3" s="43"/>
    </row>
    <row r="4" spans="1:11" x14ac:dyDescent="0.25">
      <c r="A4" s="86" t="s">
        <v>346</v>
      </c>
      <c r="B4" s="86"/>
      <c r="C4" s="86"/>
      <c r="D4" s="86"/>
      <c r="E4" s="43"/>
      <c r="F4" s="43"/>
      <c r="G4" s="43"/>
      <c r="H4" s="43"/>
      <c r="I4" s="43"/>
      <c r="J4" s="43"/>
      <c r="K4" s="43"/>
    </row>
    <row r="5" spans="1:11" x14ac:dyDescent="0.25">
      <c r="A5" s="2" t="s">
        <v>151</v>
      </c>
      <c r="B5" s="2"/>
      <c r="C5" s="2"/>
      <c r="D5" s="3"/>
      <c r="E5" s="3"/>
      <c r="F5" s="3"/>
      <c r="G5" s="3"/>
      <c r="H5" s="3"/>
    </row>
    <row r="6" spans="1:11" x14ac:dyDescent="0.25">
      <c r="A6" s="2"/>
      <c r="B6" s="2"/>
      <c r="C6" s="2"/>
      <c r="D6" s="3"/>
      <c r="E6" s="3"/>
      <c r="F6" s="3"/>
      <c r="G6" s="3"/>
      <c r="H6" s="3"/>
    </row>
    <row r="7" spans="1:11" x14ac:dyDescent="0.25">
      <c r="A7" s="4" t="s">
        <v>290</v>
      </c>
      <c r="B7" s="4" t="s">
        <v>256</v>
      </c>
      <c r="C7" s="5"/>
      <c r="D7" s="4" t="s">
        <v>257</v>
      </c>
    </row>
    <row r="8" spans="1:11" x14ac:dyDescent="0.25">
      <c r="A8" s="2" t="s">
        <v>258</v>
      </c>
      <c r="B8" s="80"/>
      <c r="C8" s="80"/>
      <c r="D8" s="81">
        <f>B9+B23+B27</f>
        <v>3174649.5600000005</v>
      </c>
      <c r="E8" s="80"/>
    </row>
    <row r="9" spans="1:11" x14ac:dyDescent="0.25">
      <c r="A9" s="2" t="s">
        <v>259</v>
      </c>
      <c r="B9" s="81">
        <f>B10+B11+B12+B21</f>
        <v>1861706.2300000002</v>
      </c>
      <c r="C9" s="80"/>
      <c r="D9" s="80"/>
      <c r="E9" s="80"/>
    </row>
    <row r="10" spans="1:11" x14ac:dyDescent="0.25">
      <c r="A10" s="3" t="s">
        <v>342</v>
      </c>
      <c r="B10" s="80">
        <v>919.79</v>
      </c>
      <c r="C10" s="80"/>
      <c r="D10" s="80"/>
      <c r="E10" s="80"/>
    </row>
    <row r="11" spans="1:11" x14ac:dyDescent="0.25">
      <c r="A11" s="3" t="s">
        <v>260</v>
      </c>
      <c r="B11" s="80">
        <v>1129747.5900000001</v>
      </c>
      <c r="C11" s="80"/>
      <c r="D11" s="80"/>
      <c r="E11" s="80"/>
    </row>
    <row r="12" spans="1:11" x14ac:dyDescent="0.25">
      <c r="A12" s="2" t="s">
        <v>261</v>
      </c>
      <c r="B12" s="81">
        <f>SUM(B13:B20)</f>
        <v>710997.54999999993</v>
      </c>
      <c r="C12" s="80"/>
      <c r="D12" s="80"/>
      <c r="E12" s="80"/>
    </row>
    <row r="13" spans="1:11" x14ac:dyDescent="0.25">
      <c r="A13" s="3" t="s">
        <v>322</v>
      </c>
      <c r="B13" s="80">
        <v>276253.21999999997</v>
      </c>
      <c r="C13" s="80"/>
      <c r="D13" s="80"/>
      <c r="E13" s="80"/>
    </row>
    <row r="14" spans="1:11" x14ac:dyDescent="0.25">
      <c r="A14" s="3" t="s">
        <v>323</v>
      </c>
      <c r="B14" s="80">
        <v>7380.38</v>
      </c>
      <c r="C14" s="80"/>
      <c r="D14" s="80"/>
      <c r="E14" s="80"/>
    </row>
    <row r="15" spans="1:11" x14ac:dyDescent="0.25">
      <c r="A15" s="3" t="s">
        <v>324</v>
      </c>
      <c r="B15" s="80">
        <v>122.26</v>
      </c>
      <c r="C15" s="80"/>
      <c r="D15" s="80"/>
      <c r="E15" s="80"/>
    </row>
    <row r="16" spans="1:11" x14ac:dyDescent="0.25">
      <c r="A16" s="3" t="s">
        <v>325</v>
      </c>
      <c r="B16" s="80">
        <v>10.89</v>
      </c>
      <c r="C16" s="80"/>
      <c r="D16" s="80"/>
      <c r="E16" s="80"/>
    </row>
    <row r="17" spans="1:5" x14ac:dyDescent="0.25">
      <c r="A17" s="3" t="s">
        <v>327</v>
      </c>
      <c r="B17" s="80">
        <v>2190.35</v>
      </c>
      <c r="C17" s="80"/>
      <c r="D17" s="80"/>
      <c r="E17" s="80"/>
    </row>
    <row r="18" spans="1:5" x14ac:dyDescent="0.25">
      <c r="A18" s="3" t="s">
        <v>326</v>
      </c>
      <c r="B18" s="80">
        <v>364359.38</v>
      </c>
      <c r="C18" s="80"/>
      <c r="D18" s="80"/>
      <c r="E18" s="80"/>
    </row>
    <row r="19" spans="1:5" x14ac:dyDescent="0.25">
      <c r="A19" s="3" t="s">
        <v>369</v>
      </c>
      <c r="B19" s="80">
        <v>4041.47</v>
      </c>
      <c r="C19" s="80"/>
      <c r="D19" s="80"/>
      <c r="E19" s="80"/>
    </row>
    <row r="20" spans="1:5" x14ac:dyDescent="0.25">
      <c r="A20" s="3" t="s">
        <v>370</v>
      </c>
      <c r="B20" s="80">
        <v>56639.6</v>
      </c>
      <c r="C20" s="80"/>
      <c r="D20" s="80"/>
      <c r="E20" s="80"/>
    </row>
    <row r="21" spans="1:5" s="61" customFormat="1" x14ac:dyDescent="0.25">
      <c r="A21" s="2" t="s">
        <v>371</v>
      </c>
      <c r="B21" s="81">
        <f>B22</f>
        <v>20041.3</v>
      </c>
      <c r="C21" s="81"/>
      <c r="D21" s="81"/>
      <c r="E21" s="81"/>
    </row>
    <row r="22" spans="1:5" x14ac:dyDescent="0.25">
      <c r="A22" s="3" t="s">
        <v>371</v>
      </c>
      <c r="B22" s="80">
        <v>20041.3</v>
      </c>
      <c r="C22" s="80"/>
      <c r="D22" s="80"/>
      <c r="E22" s="80"/>
    </row>
    <row r="23" spans="1:5" x14ac:dyDescent="0.25">
      <c r="A23" s="2" t="s">
        <v>262</v>
      </c>
      <c r="B23" s="81">
        <f>SUM(B24:B26)</f>
        <v>1017329.0700000001</v>
      </c>
      <c r="C23" s="80"/>
      <c r="D23" s="80"/>
      <c r="E23" s="80"/>
    </row>
    <row r="24" spans="1:5" x14ac:dyDescent="0.25">
      <c r="A24" s="3" t="s">
        <v>198</v>
      </c>
      <c r="B24" s="80">
        <v>92573.26</v>
      </c>
      <c r="C24" s="80"/>
      <c r="D24" s="80"/>
      <c r="E24" s="80"/>
    </row>
    <row r="25" spans="1:5" x14ac:dyDescent="0.25">
      <c r="A25" s="3" t="s">
        <v>199</v>
      </c>
      <c r="B25" s="80">
        <v>924344.92</v>
      </c>
      <c r="C25" s="80"/>
      <c r="D25" s="80"/>
      <c r="E25" s="80"/>
    </row>
    <row r="26" spans="1:5" x14ac:dyDescent="0.25">
      <c r="A26" s="3" t="s">
        <v>372</v>
      </c>
      <c r="B26" s="80">
        <v>410.89</v>
      </c>
      <c r="C26" s="80"/>
      <c r="D26" s="80"/>
      <c r="E26" s="80"/>
    </row>
    <row r="27" spans="1:5" x14ac:dyDescent="0.25">
      <c r="A27" s="2" t="s">
        <v>343</v>
      </c>
      <c r="B27" s="81">
        <f>SUM(B28:B29)</f>
        <v>295614.26</v>
      </c>
      <c r="C27" s="80"/>
      <c r="D27" s="80"/>
      <c r="E27" s="80"/>
    </row>
    <row r="28" spans="1:5" x14ac:dyDescent="0.25">
      <c r="A28" s="3" t="s">
        <v>192</v>
      </c>
      <c r="B28" s="80">
        <v>13001.31</v>
      </c>
      <c r="C28" s="80"/>
      <c r="D28" s="80"/>
      <c r="E28" s="80"/>
    </row>
    <row r="29" spans="1:5" x14ac:dyDescent="0.25">
      <c r="A29" s="3" t="s">
        <v>193</v>
      </c>
      <c r="B29" s="80">
        <v>282612.95</v>
      </c>
      <c r="C29" s="80"/>
      <c r="D29" s="80"/>
      <c r="E29" s="80"/>
    </row>
    <row r="30" spans="1:5" x14ac:dyDescent="0.25">
      <c r="A30" s="2" t="s">
        <v>373</v>
      </c>
      <c r="C30" s="80"/>
      <c r="D30" s="81">
        <f>B31+B33+B35+B39</f>
        <v>100766731.15000001</v>
      </c>
      <c r="E30" s="80"/>
    </row>
    <row r="31" spans="1:5" x14ac:dyDescent="0.25">
      <c r="A31" s="2" t="s">
        <v>263</v>
      </c>
      <c r="B31" s="81">
        <f>B32</f>
        <v>2991199.04</v>
      </c>
      <c r="C31" s="80"/>
      <c r="D31" s="80"/>
      <c r="E31" s="80"/>
    </row>
    <row r="32" spans="1:5" x14ac:dyDescent="0.25">
      <c r="A32" s="3" t="s">
        <v>374</v>
      </c>
      <c r="B32" s="80">
        <v>2991199.04</v>
      </c>
      <c r="C32" s="80"/>
      <c r="D32" s="80"/>
      <c r="E32" s="80"/>
    </row>
    <row r="33" spans="1:5" x14ac:dyDescent="0.25">
      <c r="A33" s="2" t="s">
        <v>344</v>
      </c>
      <c r="B33" s="81">
        <f>B34</f>
        <v>72393695.950000003</v>
      </c>
      <c r="C33" s="80"/>
      <c r="D33" s="80"/>
      <c r="E33" s="80"/>
    </row>
    <row r="34" spans="1:5" x14ac:dyDescent="0.25">
      <c r="A34" s="3" t="s">
        <v>264</v>
      </c>
      <c r="B34" s="80">
        <v>72393695.950000003</v>
      </c>
      <c r="C34" s="80"/>
      <c r="D34" s="80"/>
      <c r="E34" s="80"/>
    </row>
    <row r="35" spans="1:5" x14ac:dyDescent="0.25">
      <c r="A35" s="2" t="s">
        <v>265</v>
      </c>
      <c r="B35" s="81">
        <f>SUM(B36:B38)</f>
        <v>25231321.229999997</v>
      </c>
      <c r="C35" s="80"/>
      <c r="D35" s="80"/>
      <c r="E35" s="80"/>
    </row>
    <row r="36" spans="1:5" x14ac:dyDescent="0.25">
      <c r="A36" s="3" t="s">
        <v>266</v>
      </c>
      <c r="B36" s="80">
        <v>77856.009999999995</v>
      </c>
      <c r="C36" s="80"/>
      <c r="D36" s="80"/>
      <c r="E36" s="80"/>
    </row>
    <row r="37" spans="1:5" x14ac:dyDescent="0.25">
      <c r="A37" s="3" t="s">
        <v>267</v>
      </c>
      <c r="B37" s="80">
        <v>816421.23</v>
      </c>
      <c r="C37" s="80"/>
      <c r="D37" s="80"/>
      <c r="E37" s="80"/>
    </row>
    <row r="38" spans="1:5" x14ac:dyDescent="0.25">
      <c r="A38" s="3" t="s">
        <v>268</v>
      </c>
      <c r="B38" s="80">
        <v>24337043.989999998</v>
      </c>
      <c r="C38" s="80"/>
      <c r="D38" s="80"/>
      <c r="E38" s="80"/>
    </row>
    <row r="39" spans="1:5" x14ac:dyDescent="0.25">
      <c r="A39" s="2" t="s">
        <v>288</v>
      </c>
      <c r="B39" s="81">
        <f>SUM(B40:B42)</f>
        <v>150514.93</v>
      </c>
      <c r="C39" s="80"/>
      <c r="D39" s="80"/>
      <c r="E39" s="80"/>
    </row>
    <row r="40" spans="1:5" x14ac:dyDescent="0.25">
      <c r="A40" s="3" t="s">
        <v>269</v>
      </c>
      <c r="B40" s="80">
        <v>50243.199999999997</v>
      </c>
      <c r="C40" s="80"/>
      <c r="D40" s="80"/>
      <c r="E40" s="80"/>
    </row>
    <row r="41" spans="1:5" x14ac:dyDescent="0.25">
      <c r="A41" s="3" t="s">
        <v>294</v>
      </c>
      <c r="B41" s="80">
        <v>419155.12</v>
      </c>
      <c r="C41" s="80"/>
      <c r="D41" s="80"/>
      <c r="E41" s="80"/>
    </row>
    <row r="42" spans="1:5" x14ac:dyDescent="0.25">
      <c r="A42" s="3" t="s">
        <v>270</v>
      </c>
      <c r="B42" s="80">
        <v>-318883.39</v>
      </c>
      <c r="C42" s="80"/>
      <c r="D42" s="80"/>
      <c r="E42" s="80"/>
    </row>
    <row r="43" spans="1:5" x14ac:dyDescent="0.25">
      <c r="A43" s="2" t="s">
        <v>271</v>
      </c>
      <c r="B43" s="80"/>
      <c r="C43" s="80"/>
      <c r="D43" s="81">
        <f>SUM(B44)</f>
        <v>32322070.080000002</v>
      </c>
      <c r="E43" s="80"/>
    </row>
    <row r="44" spans="1:5" x14ac:dyDescent="0.25">
      <c r="A44" s="2" t="s">
        <v>272</v>
      </c>
      <c r="B44" s="81">
        <f>SUM(B45:B53)</f>
        <v>32322070.080000002</v>
      </c>
      <c r="C44" s="80"/>
      <c r="D44" s="80"/>
      <c r="E44" s="80"/>
    </row>
    <row r="45" spans="1:5" x14ac:dyDescent="0.25">
      <c r="A45" s="3" t="s">
        <v>273</v>
      </c>
      <c r="B45" s="80">
        <v>3125</v>
      </c>
      <c r="C45" s="80"/>
      <c r="D45" s="80"/>
      <c r="E45" s="80"/>
    </row>
    <row r="46" spans="1:5" x14ac:dyDescent="0.25">
      <c r="A46" s="3" t="s">
        <v>47</v>
      </c>
      <c r="B46" s="80">
        <v>188</v>
      </c>
      <c r="C46" s="80"/>
      <c r="D46" s="80"/>
      <c r="E46" s="80"/>
    </row>
    <row r="47" spans="1:5" x14ac:dyDescent="0.25">
      <c r="A47" s="3" t="s">
        <v>274</v>
      </c>
      <c r="B47" s="80">
        <v>13410.8</v>
      </c>
      <c r="C47" s="80"/>
      <c r="D47" s="80"/>
      <c r="E47" s="80"/>
    </row>
    <row r="48" spans="1:5" x14ac:dyDescent="0.25">
      <c r="A48" s="3" t="s">
        <v>51</v>
      </c>
      <c r="B48" s="80">
        <v>8758.0400000000009</v>
      </c>
      <c r="C48" s="80"/>
      <c r="D48" s="80"/>
      <c r="E48" s="80"/>
    </row>
    <row r="49" spans="1:5" x14ac:dyDescent="0.25">
      <c r="A49" s="3" t="s">
        <v>375</v>
      </c>
      <c r="B49" s="80">
        <v>57355.29</v>
      </c>
      <c r="C49" s="80"/>
      <c r="D49" s="80"/>
      <c r="E49" s="80"/>
    </row>
    <row r="50" spans="1:5" x14ac:dyDescent="0.25">
      <c r="A50" s="3" t="s">
        <v>213</v>
      </c>
      <c r="B50" s="80">
        <v>2455.1999999999998</v>
      </c>
      <c r="C50" s="80"/>
      <c r="D50" s="82"/>
      <c r="E50" s="80"/>
    </row>
    <row r="51" spans="1:5" x14ac:dyDescent="0.25">
      <c r="A51" s="3" t="s">
        <v>275</v>
      </c>
      <c r="B51" s="80">
        <v>50870.85</v>
      </c>
      <c r="C51" s="80"/>
      <c r="D51" s="80"/>
      <c r="E51" s="80"/>
    </row>
    <row r="52" spans="1:5" x14ac:dyDescent="0.25">
      <c r="A52" s="3" t="s">
        <v>70</v>
      </c>
      <c r="B52" s="80">
        <v>44465.58</v>
      </c>
      <c r="C52" s="80"/>
      <c r="D52" s="80"/>
      <c r="E52" s="80"/>
    </row>
    <row r="53" spans="1:5" x14ac:dyDescent="0.25">
      <c r="A53" s="3" t="s">
        <v>276</v>
      </c>
      <c r="B53" s="80">
        <v>32141441.32</v>
      </c>
      <c r="C53" s="80"/>
      <c r="D53" s="80"/>
      <c r="E53" s="80"/>
    </row>
    <row r="54" spans="1:5" x14ac:dyDescent="0.25">
      <c r="A54" s="2" t="s">
        <v>277</v>
      </c>
      <c r="B54" s="80"/>
      <c r="C54" s="80"/>
      <c r="D54" s="81">
        <f>SUM(B55)</f>
        <v>1223032.1299999999</v>
      </c>
      <c r="E54" s="80"/>
    </row>
    <row r="55" spans="1:5" x14ac:dyDescent="0.25">
      <c r="A55" s="2" t="s">
        <v>278</v>
      </c>
      <c r="B55" s="81">
        <f>SUM(B56:B65)</f>
        <v>1223032.1299999999</v>
      </c>
      <c r="C55" s="80"/>
      <c r="D55" s="80"/>
      <c r="E55" s="80"/>
    </row>
    <row r="56" spans="1:5" x14ac:dyDescent="0.25">
      <c r="A56" s="3" t="s">
        <v>279</v>
      </c>
      <c r="B56" s="80">
        <v>721414.8</v>
      </c>
      <c r="C56" s="80"/>
      <c r="D56" s="80"/>
      <c r="E56" s="80"/>
    </row>
    <row r="57" spans="1:5" x14ac:dyDescent="0.25">
      <c r="A57" s="3" t="s">
        <v>302</v>
      </c>
      <c r="B57" s="80">
        <v>14768.34</v>
      </c>
      <c r="C57" s="80"/>
      <c r="D57" s="80"/>
      <c r="E57" s="80"/>
    </row>
    <row r="58" spans="1:5" x14ac:dyDescent="0.25">
      <c r="A58" s="3" t="s">
        <v>304</v>
      </c>
      <c r="B58" s="80">
        <v>37311.699999999997</v>
      </c>
      <c r="C58" s="80"/>
      <c r="D58" s="80"/>
      <c r="E58" s="80"/>
    </row>
    <row r="59" spans="1:5" x14ac:dyDescent="0.25">
      <c r="A59" s="3" t="s">
        <v>376</v>
      </c>
      <c r="B59" s="80">
        <v>82442.09</v>
      </c>
      <c r="C59" s="80"/>
      <c r="D59" s="80"/>
      <c r="E59" s="80"/>
    </row>
    <row r="60" spans="1:5" x14ac:dyDescent="0.25">
      <c r="A60" s="3" t="s">
        <v>377</v>
      </c>
      <c r="B60" s="80">
        <v>306265.53999999998</v>
      </c>
      <c r="C60" s="80"/>
      <c r="D60" s="80"/>
      <c r="E60" s="80"/>
    </row>
    <row r="61" spans="1:5" x14ac:dyDescent="0.25">
      <c r="A61" s="3" t="s">
        <v>378</v>
      </c>
      <c r="B61" s="80">
        <v>13988.81</v>
      </c>
      <c r="C61" s="80"/>
      <c r="D61" s="80"/>
      <c r="E61" s="80"/>
    </row>
    <row r="62" spans="1:5" x14ac:dyDescent="0.25">
      <c r="A62" s="3" t="s">
        <v>379</v>
      </c>
      <c r="B62" s="80">
        <v>1997248.05</v>
      </c>
      <c r="C62" s="80"/>
      <c r="D62" s="80"/>
      <c r="E62" s="80"/>
    </row>
    <row r="63" spans="1:5" x14ac:dyDescent="0.25">
      <c r="A63" s="3" t="s">
        <v>219</v>
      </c>
      <c r="B63" s="80">
        <v>1026982.59</v>
      </c>
      <c r="C63" s="80"/>
      <c r="D63" s="80"/>
      <c r="E63" s="80"/>
    </row>
    <row r="64" spans="1:5" x14ac:dyDescent="0.25">
      <c r="A64" s="3" t="s">
        <v>221</v>
      </c>
      <c r="B64" s="80">
        <v>500</v>
      </c>
      <c r="C64" s="80"/>
      <c r="D64" s="80"/>
      <c r="E64" s="80"/>
    </row>
    <row r="65" spans="1:5" x14ac:dyDescent="0.25">
      <c r="A65" s="3" t="s">
        <v>380</v>
      </c>
      <c r="B65" s="80">
        <v>-2977889.79</v>
      </c>
      <c r="C65" s="80"/>
      <c r="D65" s="80"/>
      <c r="E65" s="80"/>
    </row>
    <row r="66" spans="1:5" x14ac:dyDescent="0.25">
      <c r="A66" s="2" t="s">
        <v>280</v>
      </c>
      <c r="B66" s="80"/>
      <c r="C66" s="80"/>
      <c r="D66" s="83">
        <f>D8+D30+D43+D54</f>
        <v>137486482.92000002</v>
      </c>
      <c r="E66" s="80"/>
    </row>
    <row r="67" spans="1:5" x14ac:dyDescent="0.25">
      <c r="A67" s="2"/>
      <c r="B67" s="80"/>
      <c r="C67" s="80"/>
      <c r="D67" s="83"/>
      <c r="E67" s="80"/>
    </row>
    <row r="68" spans="1:5" x14ac:dyDescent="0.25">
      <c r="A68" s="86" t="s">
        <v>345</v>
      </c>
      <c r="B68" s="86"/>
      <c r="C68" s="86"/>
      <c r="D68" s="86"/>
      <c r="E68" s="80"/>
    </row>
    <row r="69" spans="1:5" x14ac:dyDescent="0.25">
      <c r="A69" s="86" t="s">
        <v>364</v>
      </c>
      <c r="B69" s="86"/>
      <c r="C69" s="86"/>
      <c r="D69" s="86"/>
      <c r="E69" s="80"/>
    </row>
    <row r="70" spans="1:5" x14ac:dyDescent="0.25">
      <c r="A70" s="86" t="s">
        <v>341</v>
      </c>
      <c r="B70" s="86"/>
      <c r="C70" s="86"/>
      <c r="D70" s="86"/>
      <c r="E70" s="80"/>
    </row>
    <row r="71" spans="1:5" x14ac:dyDescent="0.25">
      <c r="A71" s="86" t="s">
        <v>346</v>
      </c>
      <c r="B71" s="86"/>
      <c r="C71" s="86"/>
      <c r="D71" s="86"/>
      <c r="E71" s="80"/>
    </row>
    <row r="72" spans="1:5" x14ac:dyDescent="0.25">
      <c r="A72" s="2" t="s">
        <v>151</v>
      </c>
      <c r="B72" s="2"/>
      <c r="C72" s="2"/>
      <c r="D72" s="3"/>
      <c r="E72" s="80"/>
    </row>
    <row r="73" spans="1:5" s="47" customFormat="1" ht="15" customHeight="1" x14ac:dyDescent="0.2"/>
    <row r="74" spans="1:5" x14ac:dyDescent="0.25">
      <c r="A74" s="4" t="s">
        <v>305</v>
      </c>
      <c r="B74" s="84" t="s">
        <v>256</v>
      </c>
      <c r="C74" s="83"/>
      <c r="D74" s="84" t="s">
        <v>257</v>
      </c>
    </row>
    <row r="75" spans="1:5" x14ac:dyDescent="0.25">
      <c r="A75" s="2" t="s">
        <v>281</v>
      </c>
      <c r="B75" s="80"/>
      <c r="C75" s="80"/>
      <c r="D75" s="81">
        <f>B76+B79</f>
        <v>1037780.46</v>
      </c>
    </row>
    <row r="76" spans="1:5" x14ac:dyDescent="0.25">
      <c r="A76" s="2" t="s">
        <v>365</v>
      </c>
      <c r="B76" s="81">
        <f>SUM(B77:B78)</f>
        <v>948744.16999999993</v>
      </c>
      <c r="C76" s="80"/>
      <c r="D76" s="80"/>
    </row>
    <row r="77" spans="1:5" x14ac:dyDescent="0.25">
      <c r="A77" s="3" t="s">
        <v>349</v>
      </c>
      <c r="B77" s="80">
        <v>948662.08</v>
      </c>
      <c r="C77" s="80"/>
      <c r="D77" s="80"/>
    </row>
    <row r="78" spans="1:5" x14ac:dyDescent="0.25">
      <c r="A78" s="3" t="s">
        <v>200</v>
      </c>
      <c r="B78" s="80">
        <v>82.09</v>
      </c>
      <c r="C78" s="80"/>
      <c r="D78" s="80"/>
    </row>
    <row r="79" spans="1:5" x14ac:dyDescent="0.25">
      <c r="A79" s="2" t="s">
        <v>316</v>
      </c>
      <c r="B79" s="81">
        <f>SUM(B80:B83)</f>
        <v>89036.290000000008</v>
      </c>
      <c r="C79" s="80"/>
      <c r="D79" s="80"/>
    </row>
    <row r="80" spans="1:5" x14ac:dyDescent="0.25">
      <c r="A80" s="3" t="s">
        <v>194</v>
      </c>
      <c r="B80" s="80">
        <v>81142.3</v>
      </c>
      <c r="C80" s="80"/>
      <c r="D80" s="80"/>
    </row>
    <row r="81" spans="1:4" x14ac:dyDescent="0.25">
      <c r="A81" s="3" t="s">
        <v>317</v>
      </c>
      <c r="B81" s="80">
        <v>4831.1400000000003</v>
      </c>
      <c r="C81" s="80"/>
      <c r="D81" s="80"/>
    </row>
    <row r="82" spans="1:4" x14ac:dyDescent="0.25">
      <c r="A82" s="3" t="s">
        <v>318</v>
      </c>
      <c r="B82" s="80">
        <v>292</v>
      </c>
      <c r="C82" s="80"/>
      <c r="D82" s="80"/>
    </row>
    <row r="83" spans="1:4" x14ac:dyDescent="0.25">
      <c r="A83" s="3" t="s">
        <v>319</v>
      </c>
      <c r="B83" s="80">
        <v>2770.85</v>
      </c>
      <c r="C83" s="80"/>
      <c r="D83" s="80"/>
    </row>
    <row r="84" spans="1:4" x14ac:dyDescent="0.25">
      <c r="A84" s="2" t="s">
        <v>291</v>
      </c>
      <c r="B84" s="80"/>
      <c r="C84" s="80"/>
      <c r="D84" s="81">
        <f>B85+B88</f>
        <v>246929709.38</v>
      </c>
    </row>
    <row r="85" spans="1:4" x14ac:dyDescent="0.25">
      <c r="A85" s="2" t="s">
        <v>282</v>
      </c>
      <c r="B85" s="81">
        <f>SUM(B86:B87)</f>
        <v>169185581.22</v>
      </c>
      <c r="C85" s="80"/>
      <c r="D85" s="80"/>
    </row>
    <row r="86" spans="1:4" x14ac:dyDescent="0.25">
      <c r="A86" s="3" t="s">
        <v>366</v>
      </c>
      <c r="B86" s="80">
        <v>54997303.140000001</v>
      </c>
      <c r="C86" s="80"/>
      <c r="D86" s="80"/>
    </row>
    <row r="87" spans="1:4" x14ac:dyDescent="0.25">
      <c r="A87" s="3" t="s">
        <v>367</v>
      </c>
      <c r="B87" s="80">
        <v>114188278.08</v>
      </c>
      <c r="C87" s="80"/>
      <c r="D87" s="80"/>
    </row>
    <row r="88" spans="1:4" x14ac:dyDescent="0.25">
      <c r="A88" s="2" t="s">
        <v>320</v>
      </c>
      <c r="B88" s="81">
        <f>SUM(B89:B90)</f>
        <v>77744128.159999996</v>
      </c>
      <c r="C88" s="80"/>
      <c r="D88" s="80"/>
    </row>
    <row r="89" spans="1:4" x14ac:dyDescent="0.25">
      <c r="A89" s="3" t="s">
        <v>321</v>
      </c>
      <c r="B89" s="80">
        <v>3784730.59</v>
      </c>
      <c r="C89" s="80"/>
      <c r="D89" s="80"/>
    </row>
    <row r="90" spans="1:4" x14ac:dyDescent="0.25">
      <c r="A90" s="3" t="s">
        <v>368</v>
      </c>
      <c r="B90" s="80">
        <v>73959397.569999993</v>
      </c>
      <c r="C90" s="80"/>
      <c r="D90" s="80"/>
    </row>
    <row r="91" spans="1:4" x14ac:dyDescent="0.25">
      <c r="A91" s="2" t="s">
        <v>283</v>
      </c>
      <c r="B91" s="80"/>
      <c r="C91" s="80"/>
      <c r="D91" s="81">
        <f>B92+B97</f>
        <v>-80149896.620000005</v>
      </c>
    </row>
    <row r="92" spans="1:4" x14ac:dyDescent="0.25">
      <c r="A92" s="2" t="s">
        <v>284</v>
      </c>
      <c r="B92" s="81">
        <f>SUM(B93:B96)</f>
        <v>-79740067.040000007</v>
      </c>
      <c r="C92" s="80"/>
    </row>
    <row r="93" spans="1:4" x14ac:dyDescent="0.25">
      <c r="A93" s="3" t="s">
        <v>285</v>
      </c>
      <c r="B93" s="80">
        <v>21052789.75</v>
      </c>
      <c r="C93" s="80"/>
      <c r="D93" s="80"/>
    </row>
    <row r="94" spans="1:4" x14ac:dyDescent="0.25">
      <c r="A94" s="3" t="s">
        <v>286</v>
      </c>
      <c r="B94" s="80">
        <v>530717.13</v>
      </c>
      <c r="C94" s="80"/>
      <c r="D94" s="80"/>
    </row>
    <row r="95" spans="1:4" x14ac:dyDescent="0.25">
      <c r="A95" s="3" t="s">
        <v>307</v>
      </c>
      <c r="B95" s="80">
        <v>-101235709.23</v>
      </c>
      <c r="C95" s="80"/>
      <c r="D95" s="80"/>
    </row>
    <row r="96" spans="1:4" x14ac:dyDescent="0.25">
      <c r="A96" s="3" t="s">
        <v>306</v>
      </c>
      <c r="B96" s="80">
        <v>-87864.69</v>
      </c>
      <c r="C96" s="80"/>
      <c r="D96" s="80"/>
    </row>
    <row r="97" spans="1:7" x14ac:dyDescent="0.25">
      <c r="A97" s="2" t="s">
        <v>292</v>
      </c>
      <c r="B97" s="81">
        <f>B98+B99</f>
        <v>-409829.58</v>
      </c>
      <c r="C97" s="80"/>
      <c r="D97" s="80"/>
    </row>
    <row r="98" spans="1:7" x14ac:dyDescent="0.25">
      <c r="A98" s="3" t="s">
        <v>308</v>
      </c>
      <c r="B98" s="80">
        <v>-409049.26</v>
      </c>
      <c r="C98" s="80"/>
      <c r="D98" s="80"/>
    </row>
    <row r="99" spans="1:7" x14ac:dyDescent="0.25">
      <c r="A99" s="3" t="s">
        <v>293</v>
      </c>
      <c r="B99" s="80">
        <v>-780.32</v>
      </c>
      <c r="C99" s="80"/>
      <c r="D99" s="80"/>
    </row>
    <row r="100" spans="1:7" x14ac:dyDescent="0.25">
      <c r="A100" s="2" t="s">
        <v>287</v>
      </c>
      <c r="B100" s="81">
        <f>D66-D75-D84-D91</f>
        <v>-30331110.299999982</v>
      </c>
      <c r="C100" s="80"/>
      <c r="D100" s="81">
        <f>B100</f>
        <v>-30331110.299999982</v>
      </c>
    </row>
    <row r="101" spans="1:7" x14ac:dyDescent="0.25">
      <c r="A101" s="2" t="s">
        <v>289</v>
      </c>
      <c r="B101" s="80"/>
      <c r="C101" s="80"/>
      <c r="D101" s="81">
        <f>D75+D84+D91+D100</f>
        <v>137486482.92000002</v>
      </c>
      <c r="G101" s="85"/>
    </row>
    <row r="102" spans="1:7" x14ac:dyDescent="0.25">
      <c r="A102" s="3"/>
      <c r="B102" s="80"/>
      <c r="C102" s="80"/>
      <c r="D102" s="80"/>
    </row>
    <row r="103" spans="1:7" x14ac:dyDescent="0.25">
      <c r="A103" s="3"/>
      <c r="B103" s="80"/>
      <c r="C103" s="80"/>
      <c r="D103" s="80"/>
    </row>
  </sheetData>
  <mergeCells count="8">
    <mergeCell ref="A68:D68"/>
    <mergeCell ref="A69:D69"/>
    <mergeCell ref="A70:D70"/>
    <mergeCell ref="A71:D71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C12" sqref="C12"/>
    </sheetView>
  </sheetViews>
  <sheetFormatPr baseColWidth="10" defaultRowHeight="15" x14ac:dyDescent="0.25"/>
  <cols>
    <col min="1" max="1" width="47.28515625" style="1" customWidth="1"/>
    <col min="2" max="2" width="1.7109375" style="1" customWidth="1"/>
    <col min="3" max="3" width="15.28515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1.85546875" style="1" customWidth="1"/>
    <col min="9" max="9" width="15" style="1" bestFit="1" customWidth="1"/>
    <col min="10" max="10" width="1.85546875" style="1" customWidth="1"/>
    <col min="11" max="11" width="11.5703125" style="1" bestFit="1" customWidth="1"/>
    <col min="12" max="16384" width="11.42578125" style="1"/>
  </cols>
  <sheetData>
    <row r="1" spans="1:12" x14ac:dyDescent="0.25">
      <c r="A1" s="86" t="s">
        <v>345</v>
      </c>
      <c r="B1" s="86"/>
      <c r="C1" s="86"/>
      <c r="D1" s="86"/>
      <c r="E1" s="86"/>
      <c r="F1" s="86"/>
      <c r="G1" s="86"/>
      <c r="H1" s="86"/>
      <c r="I1" s="86"/>
      <c r="J1" s="86"/>
    </row>
    <row r="2" spans="1:12" x14ac:dyDescent="0.25">
      <c r="A2" s="86" t="s">
        <v>383</v>
      </c>
      <c r="B2" s="86"/>
      <c r="C2" s="86"/>
      <c r="D2" s="86"/>
      <c r="E2" s="86"/>
      <c r="F2" s="86"/>
      <c r="G2" s="86"/>
      <c r="H2" s="86"/>
      <c r="I2" s="86"/>
      <c r="J2" s="86"/>
    </row>
    <row r="3" spans="1:12" x14ac:dyDescent="0.25">
      <c r="A3" s="86" t="s">
        <v>328</v>
      </c>
      <c r="B3" s="86"/>
      <c r="C3" s="86"/>
      <c r="D3" s="86"/>
      <c r="E3" s="86"/>
      <c r="F3" s="86"/>
      <c r="G3" s="86"/>
      <c r="H3" s="86"/>
      <c r="I3" s="86"/>
      <c r="J3" s="86"/>
    </row>
    <row r="4" spans="1:12" x14ac:dyDescent="0.25">
      <c r="A4" s="86" t="s">
        <v>346</v>
      </c>
      <c r="B4" s="86"/>
      <c r="C4" s="86"/>
      <c r="D4" s="86"/>
      <c r="E4" s="86"/>
      <c r="F4" s="86"/>
      <c r="G4" s="86"/>
      <c r="H4" s="86"/>
      <c r="I4" s="86"/>
      <c r="J4" s="86"/>
    </row>
    <row r="5" spans="1:12" x14ac:dyDescent="0.25">
      <c r="A5" s="2" t="s">
        <v>151</v>
      </c>
      <c r="B5" s="2"/>
      <c r="C5" s="3"/>
      <c r="D5" s="3"/>
      <c r="E5" s="3"/>
      <c r="F5" s="3"/>
      <c r="G5" s="3"/>
    </row>
    <row r="7" spans="1:12" x14ac:dyDescent="0.25">
      <c r="A7" s="4" t="s">
        <v>202</v>
      </c>
      <c r="B7" s="2"/>
      <c r="C7" s="4" t="s">
        <v>178</v>
      </c>
      <c r="D7" s="2"/>
      <c r="E7" s="4" t="s">
        <v>179</v>
      </c>
      <c r="F7" s="2"/>
      <c r="G7" s="4" t="s">
        <v>254</v>
      </c>
      <c r="H7" s="2"/>
      <c r="I7" s="4" t="s">
        <v>178</v>
      </c>
      <c r="J7" s="2"/>
      <c r="K7" s="4" t="s">
        <v>179</v>
      </c>
      <c r="L7" s="3"/>
    </row>
    <row r="8" spans="1:12" x14ac:dyDescent="0.25">
      <c r="A8" s="2" t="s">
        <v>203</v>
      </c>
      <c r="B8" s="3"/>
      <c r="C8" s="81">
        <f>SUM(C9:C15)</f>
        <v>47972364.030000001</v>
      </c>
      <c r="D8" s="3"/>
      <c r="E8" s="87">
        <v>0</v>
      </c>
      <c r="F8" s="3"/>
      <c r="G8" s="2" t="s">
        <v>222</v>
      </c>
      <c r="H8" s="3"/>
      <c r="I8" s="81">
        <f>SUM(I9:I11)</f>
        <v>42413121.149999999</v>
      </c>
      <c r="J8" s="3"/>
      <c r="K8" s="88">
        <v>0</v>
      </c>
      <c r="L8" s="3"/>
    </row>
    <row r="9" spans="1:12" x14ac:dyDescent="0.25">
      <c r="A9" s="3" t="s">
        <v>204</v>
      </c>
      <c r="B9" s="3"/>
      <c r="C9" s="80">
        <v>671913.06</v>
      </c>
      <c r="D9" s="3"/>
      <c r="E9" s="87">
        <v>0</v>
      </c>
      <c r="F9" s="3"/>
      <c r="G9" s="3" t="s">
        <v>223</v>
      </c>
      <c r="H9" s="3"/>
      <c r="I9" s="80">
        <v>13894773.85</v>
      </c>
      <c r="J9" s="3"/>
      <c r="K9" s="87">
        <v>0</v>
      </c>
      <c r="L9" s="3"/>
    </row>
    <row r="10" spans="1:12" x14ac:dyDescent="0.25">
      <c r="A10" s="3" t="s">
        <v>205</v>
      </c>
      <c r="B10" s="3"/>
      <c r="C10" s="80">
        <v>37088681.560000002</v>
      </c>
      <c r="D10" s="3"/>
      <c r="E10" s="87">
        <v>0</v>
      </c>
      <c r="F10" s="3"/>
      <c r="G10" s="3" t="s">
        <v>224</v>
      </c>
      <c r="H10" s="3"/>
      <c r="I10" s="80">
        <v>28492174.399999999</v>
      </c>
      <c r="J10" s="3"/>
      <c r="K10" s="87">
        <v>0</v>
      </c>
      <c r="L10" s="3"/>
    </row>
    <row r="11" spans="1:12" x14ac:dyDescent="0.25">
      <c r="A11" s="3" t="s">
        <v>206</v>
      </c>
      <c r="B11" s="3"/>
      <c r="C11" s="80">
        <v>2626435.67</v>
      </c>
      <c r="D11" s="3"/>
      <c r="E11" s="87">
        <v>0</v>
      </c>
      <c r="F11" s="3"/>
      <c r="G11" s="3" t="s">
        <v>301</v>
      </c>
      <c r="H11" s="3"/>
      <c r="I11" s="80">
        <v>26172.9</v>
      </c>
      <c r="J11" s="3"/>
      <c r="K11" s="87">
        <v>0</v>
      </c>
      <c r="L11" s="3"/>
    </row>
    <row r="12" spans="1:12" x14ac:dyDescent="0.25">
      <c r="A12" s="3" t="s">
        <v>207</v>
      </c>
      <c r="B12" s="3"/>
      <c r="C12" s="80">
        <v>2566659.96</v>
      </c>
      <c r="D12" s="3"/>
      <c r="E12" s="87">
        <v>0</v>
      </c>
      <c r="F12" s="3"/>
      <c r="G12" s="2" t="s">
        <v>225</v>
      </c>
      <c r="H12" s="3"/>
      <c r="I12" s="81">
        <f>SUM(I13:I15)</f>
        <v>36126147.089999996</v>
      </c>
      <c r="J12" s="3"/>
      <c r="K12" s="88">
        <v>0</v>
      </c>
      <c r="L12" s="3"/>
    </row>
    <row r="13" spans="1:12" x14ac:dyDescent="0.25">
      <c r="A13" s="3" t="s">
        <v>208</v>
      </c>
      <c r="B13" s="3"/>
      <c r="C13" s="80">
        <v>1964227.51</v>
      </c>
      <c r="D13" s="3"/>
      <c r="E13" s="87">
        <v>0</v>
      </c>
      <c r="F13" s="3"/>
      <c r="G13" s="3" t="s">
        <v>310</v>
      </c>
      <c r="H13" s="3"/>
      <c r="I13" s="80">
        <v>0</v>
      </c>
      <c r="J13" s="3"/>
      <c r="K13" s="88"/>
      <c r="L13" s="3"/>
    </row>
    <row r="14" spans="1:12" x14ac:dyDescent="0.25">
      <c r="A14" s="3" t="s">
        <v>35</v>
      </c>
      <c r="B14" s="3"/>
      <c r="C14" s="80">
        <v>2273860.7999999998</v>
      </c>
      <c r="D14" s="3"/>
      <c r="E14" s="87">
        <v>0</v>
      </c>
      <c r="F14" s="3"/>
      <c r="G14" s="3" t="s">
        <v>226</v>
      </c>
      <c r="H14" s="3"/>
      <c r="I14" s="80">
        <v>32120307.489999998</v>
      </c>
      <c r="J14" s="3"/>
      <c r="K14" s="87">
        <v>0</v>
      </c>
      <c r="L14" s="3"/>
    </row>
    <row r="15" spans="1:12" x14ac:dyDescent="0.25">
      <c r="A15" s="3" t="s">
        <v>209</v>
      </c>
      <c r="B15" s="3"/>
      <c r="C15" s="80">
        <v>780585.47</v>
      </c>
      <c r="D15" s="3"/>
      <c r="E15" s="87">
        <v>0</v>
      </c>
      <c r="F15" s="3"/>
      <c r="G15" s="3" t="s">
        <v>227</v>
      </c>
      <c r="H15" s="3"/>
      <c r="I15" s="80">
        <v>4005839.6</v>
      </c>
      <c r="J15" s="3"/>
      <c r="K15" s="87">
        <v>0</v>
      </c>
      <c r="L15" s="3"/>
    </row>
    <row r="16" spans="1:12" x14ac:dyDescent="0.25">
      <c r="A16" s="2" t="s">
        <v>210</v>
      </c>
      <c r="B16" s="2"/>
      <c r="C16" s="81">
        <f>SUM(C17:C31)</f>
        <v>10526888.050000001</v>
      </c>
      <c r="D16" s="2"/>
      <c r="E16" s="88">
        <v>0</v>
      </c>
      <c r="F16" s="3"/>
      <c r="G16" s="2" t="s">
        <v>228</v>
      </c>
      <c r="H16" s="3"/>
      <c r="I16" s="81">
        <f>SUM(I17:I18)</f>
        <v>131181249.73</v>
      </c>
      <c r="J16" s="3"/>
      <c r="K16" s="87">
        <v>0</v>
      </c>
      <c r="L16" s="3"/>
    </row>
    <row r="17" spans="1:12" x14ac:dyDescent="0.25">
      <c r="A17" s="3" t="s">
        <v>211</v>
      </c>
      <c r="B17" s="3"/>
      <c r="C17" s="80">
        <v>345953.93</v>
      </c>
      <c r="D17" s="3"/>
      <c r="E17" s="87">
        <v>0</v>
      </c>
      <c r="F17" s="3"/>
      <c r="G17" s="3" t="s">
        <v>311</v>
      </c>
      <c r="H17" s="3"/>
      <c r="I17" s="80">
        <v>0</v>
      </c>
      <c r="J17" s="3"/>
      <c r="K17" s="87">
        <v>0</v>
      </c>
      <c r="L17" s="3"/>
    </row>
    <row r="18" spans="1:12" x14ac:dyDescent="0.25">
      <c r="A18" s="3" t="s">
        <v>47</v>
      </c>
      <c r="B18" s="3"/>
      <c r="C18" s="80">
        <v>78429.11</v>
      </c>
      <c r="D18" s="3"/>
      <c r="E18" s="87">
        <v>0</v>
      </c>
      <c r="F18" s="3"/>
      <c r="G18" s="3" t="s">
        <v>229</v>
      </c>
      <c r="H18" s="3"/>
      <c r="I18" s="80">
        <v>131181249.73</v>
      </c>
      <c r="J18" s="3"/>
      <c r="K18" s="87">
        <v>0</v>
      </c>
      <c r="L18" s="3"/>
    </row>
    <row r="19" spans="1:12" x14ac:dyDescent="0.25">
      <c r="A19" s="3" t="s">
        <v>212</v>
      </c>
      <c r="B19" s="3"/>
      <c r="C19" s="80">
        <v>156321.5</v>
      </c>
      <c r="D19" s="3"/>
      <c r="E19" s="87">
        <v>0</v>
      </c>
      <c r="F19" s="3"/>
      <c r="G19" s="2" t="s">
        <v>230</v>
      </c>
      <c r="H19" s="3"/>
      <c r="I19" s="81">
        <f>SUM(I20:I25)</f>
        <v>7310166.7000000002</v>
      </c>
      <c r="J19" s="3"/>
      <c r="K19" s="88">
        <v>0</v>
      </c>
      <c r="L19" s="3"/>
    </row>
    <row r="20" spans="1:12" x14ac:dyDescent="0.25">
      <c r="A20" s="3" t="s">
        <v>51</v>
      </c>
      <c r="B20" s="3"/>
      <c r="C20" s="80">
        <v>86814.96</v>
      </c>
      <c r="D20" s="3"/>
      <c r="E20" s="87">
        <v>0</v>
      </c>
      <c r="F20" s="3"/>
      <c r="G20" s="3" t="s">
        <v>390</v>
      </c>
      <c r="H20" s="3"/>
      <c r="I20" s="80">
        <v>223858.34</v>
      </c>
      <c r="J20" s="3"/>
      <c r="K20" s="87">
        <v>0</v>
      </c>
      <c r="L20" s="3"/>
    </row>
    <row r="21" spans="1:12" x14ac:dyDescent="0.25">
      <c r="A21" s="3" t="s">
        <v>375</v>
      </c>
      <c r="B21" s="3"/>
      <c r="C21" s="80">
        <v>465136.04</v>
      </c>
      <c r="D21" s="3"/>
      <c r="E21" s="87">
        <v>0</v>
      </c>
      <c r="F21" s="3"/>
      <c r="G21" s="3" t="s">
        <v>231</v>
      </c>
      <c r="H21" s="3"/>
      <c r="I21" s="80">
        <v>405402.4</v>
      </c>
      <c r="J21" s="3"/>
      <c r="K21" s="87">
        <v>0</v>
      </c>
      <c r="L21" s="3"/>
    </row>
    <row r="22" spans="1:12" x14ac:dyDescent="0.25">
      <c r="A22" s="3" t="s">
        <v>213</v>
      </c>
      <c r="B22" s="3"/>
      <c r="C22" s="80">
        <v>97903.34</v>
      </c>
      <c r="D22" s="3"/>
      <c r="E22" s="87">
        <v>0</v>
      </c>
      <c r="F22" s="3"/>
      <c r="G22" s="3" t="s">
        <v>391</v>
      </c>
      <c r="H22" s="3"/>
      <c r="I22" s="80">
        <v>6624768.4500000002</v>
      </c>
      <c r="J22" s="3"/>
      <c r="K22" s="87">
        <v>0</v>
      </c>
      <c r="L22" s="3"/>
    </row>
    <row r="23" spans="1:12" x14ac:dyDescent="0.25">
      <c r="A23" s="3" t="s">
        <v>255</v>
      </c>
      <c r="B23" s="3"/>
      <c r="C23" s="80">
        <v>109779.78</v>
      </c>
      <c r="D23" s="3"/>
      <c r="E23" s="87">
        <v>0</v>
      </c>
      <c r="F23" s="3"/>
      <c r="G23" s="3" t="s">
        <v>232</v>
      </c>
      <c r="H23" s="3"/>
      <c r="I23" s="80">
        <v>4647.41</v>
      </c>
      <c r="J23" s="3"/>
      <c r="K23" s="87">
        <v>0</v>
      </c>
      <c r="L23" s="3"/>
    </row>
    <row r="24" spans="1:12" x14ac:dyDescent="0.25">
      <c r="A24" s="3" t="s">
        <v>298</v>
      </c>
      <c r="B24" s="3"/>
      <c r="C24" s="80">
        <v>1028366.2</v>
      </c>
      <c r="D24" s="3"/>
      <c r="E24" s="87">
        <v>0</v>
      </c>
      <c r="F24" s="3"/>
      <c r="G24" s="3" t="s">
        <v>233</v>
      </c>
      <c r="H24" s="3"/>
      <c r="I24" s="80">
        <v>33073.050000000003</v>
      </c>
      <c r="J24" s="3"/>
      <c r="K24" s="87">
        <v>0</v>
      </c>
      <c r="L24" s="3"/>
    </row>
    <row r="25" spans="1:12" x14ac:dyDescent="0.25">
      <c r="A25" s="3" t="s">
        <v>72</v>
      </c>
      <c r="B25" s="3"/>
      <c r="C25" s="80">
        <v>36961.31</v>
      </c>
      <c r="D25" s="3"/>
      <c r="E25" s="87">
        <v>0</v>
      </c>
      <c r="F25" s="3"/>
      <c r="G25" s="3" t="s">
        <v>234</v>
      </c>
      <c r="H25" s="3"/>
      <c r="I25" s="80">
        <v>18417.05</v>
      </c>
      <c r="J25" s="3"/>
      <c r="K25" s="87">
        <v>0</v>
      </c>
      <c r="L25" s="3"/>
    </row>
    <row r="26" spans="1:12" x14ac:dyDescent="0.25">
      <c r="A26" s="3" t="s">
        <v>392</v>
      </c>
      <c r="B26" s="3"/>
      <c r="C26" s="80">
        <v>183236.66</v>
      </c>
      <c r="D26" s="3"/>
      <c r="E26" s="87">
        <v>0</v>
      </c>
      <c r="F26" s="3"/>
      <c r="G26" s="2" t="s">
        <v>235</v>
      </c>
      <c r="H26" s="3"/>
      <c r="I26" s="81">
        <f>SUM(I27:I30)</f>
        <v>128526258</v>
      </c>
      <c r="J26" s="3"/>
      <c r="K26" s="88">
        <v>0</v>
      </c>
      <c r="L26" s="3"/>
    </row>
    <row r="27" spans="1:12" x14ac:dyDescent="0.25">
      <c r="A27" s="3" t="s">
        <v>214</v>
      </c>
      <c r="B27" s="3"/>
      <c r="C27" s="80">
        <v>502331.53</v>
      </c>
      <c r="D27" s="3"/>
      <c r="E27" s="87">
        <v>0</v>
      </c>
      <c r="F27" s="3"/>
      <c r="G27" s="3" t="s">
        <v>236</v>
      </c>
      <c r="H27" s="3"/>
      <c r="I27" s="80">
        <v>38455.9</v>
      </c>
      <c r="J27" s="3"/>
      <c r="K27" s="87">
        <v>0</v>
      </c>
      <c r="L27" s="3"/>
    </row>
    <row r="28" spans="1:12" x14ac:dyDescent="0.25">
      <c r="A28" s="3" t="s">
        <v>215</v>
      </c>
      <c r="B28" s="3"/>
      <c r="C28" s="80">
        <v>4582588.1500000004</v>
      </c>
      <c r="D28" s="3"/>
      <c r="E28" s="87">
        <v>0</v>
      </c>
      <c r="F28" s="3"/>
      <c r="G28" s="3" t="s">
        <v>237</v>
      </c>
      <c r="H28" s="3"/>
      <c r="I28" s="80">
        <v>2880923.77</v>
      </c>
      <c r="J28" s="3"/>
      <c r="K28" s="87">
        <v>0</v>
      </c>
      <c r="L28" s="3"/>
    </row>
    <row r="29" spans="1:12" x14ac:dyDescent="0.25">
      <c r="A29" s="3" t="s">
        <v>216</v>
      </c>
      <c r="B29" s="3"/>
      <c r="C29" s="80">
        <v>162581.25</v>
      </c>
      <c r="D29" s="3"/>
      <c r="E29" s="87">
        <v>0</v>
      </c>
      <c r="F29" s="3"/>
      <c r="G29" s="3" t="s">
        <v>393</v>
      </c>
      <c r="H29" s="3"/>
      <c r="I29" s="80">
        <v>29428820.629999999</v>
      </c>
      <c r="J29" s="3"/>
      <c r="K29" s="87"/>
      <c r="L29" s="3"/>
    </row>
    <row r="30" spans="1:12" x14ac:dyDescent="0.25">
      <c r="A30" s="3" t="s">
        <v>100</v>
      </c>
      <c r="B30" s="3"/>
      <c r="C30" s="80">
        <v>871419</v>
      </c>
      <c r="D30" s="3"/>
      <c r="E30" s="87">
        <v>0</v>
      </c>
      <c r="F30" s="3"/>
      <c r="G30" s="3" t="s">
        <v>238</v>
      </c>
      <c r="H30" s="3"/>
      <c r="I30" s="80">
        <v>96178057.700000003</v>
      </c>
      <c r="J30" s="3"/>
      <c r="K30" s="87">
        <v>0</v>
      </c>
      <c r="L30" s="3"/>
    </row>
    <row r="31" spans="1:12" x14ac:dyDescent="0.25">
      <c r="A31" s="3" t="s">
        <v>394</v>
      </c>
      <c r="B31" s="3"/>
      <c r="C31" s="80">
        <v>1819065.29</v>
      </c>
      <c r="D31" s="3"/>
      <c r="E31" s="88">
        <v>0</v>
      </c>
      <c r="F31" s="3"/>
      <c r="G31" s="3"/>
      <c r="H31" s="3"/>
      <c r="I31" s="80"/>
      <c r="J31" s="3"/>
      <c r="K31" s="87">
        <v>0</v>
      </c>
      <c r="L31" s="3"/>
    </row>
    <row r="32" spans="1:12" x14ac:dyDescent="0.25">
      <c r="A32" s="2" t="s">
        <v>217</v>
      </c>
      <c r="B32" s="3"/>
      <c r="C32" s="81">
        <f>SUM(C33:C45)</f>
        <v>465638.72000000003</v>
      </c>
      <c r="D32" s="3"/>
      <c r="E32" s="87">
        <v>0</v>
      </c>
      <c r="F32" s="3"/>
      <c r="G32" s="89" t="s">
        <v>239</v>
      </c>
      <c r="H32" s="3"/>
      <c r="I32" s="81">
        <f>I26+I19+I16+I12+I8</f>
        <v>345556942.66999996</v>
      </c>
      <c r="J32" s="3"/>
      <c r="K32" s="87">
        <v>0</v>
      </c>
      <c r="L32" s="3"/>
    </row>
    <row r="33" spans="1:12" x14ac:dyDescent="0.25">
      <c r="A33" s="3" t="s">
        <v>381</v>
      </c>
      <c r="B33" s="3"/>
      <c r="C33" s="80">
        <v>23285.18</v>
      </c>
      <c r="D33" s="3"/>
      <c r="E33" s="87">
        <v>0</v>
      </c>
      <c r="F33" s="3"/>
      <c r="G33" s="89" t="s">
        <v>240</v>
      </c>
      <c r="H33" s="3"/>
      <c r="I33" s="81">
        <f>C71-I32</f>
        <v>30331110.300000072</v>
      </c>
      <c r="J33" s="3"/>
      <c r="K33" s="87">
        <v>0</v>
      </c>
      <c r="L33" s="3"/>
    </row>
    <row r="34" spans="1:12" x14ac:dyDescent="0.25">
      <c r="A34" s="3" t="s">
        <v>378</v>
      </c>
      <c r="B34" s="3"/>
      <c r="C34" s="80">
        <v>860.81</v>
      </c>
      <c r="D34" s="3"/>
      <c r="E34" s="87">
        <v>0</v>
      </c>
      <c r="F34" s="3"/>
      <c r="G34" s="89" t="s">
        <v>382</v>
      </c>
      <c r="H34" s="3"/>
      <c r="I34" s="81">
        <f>I32+I33</f>
        <v>375888052.97000003</v>
      </c>
      <c r="J34" s="3"/>
      <c r="K34" s="88">
        <v>0</v>
      </c>
      <c r="L34" s="3"/>
    </row>
    <row r="35" spans="1:12" x14ac:dyDescent="0.25">
      <c r="A35" s="3" t="s">
        <v>218</v>
      </c>
      <c r="B35" s="3"/>
      <c r="C35" s="80">
        <v>5600.98</v>
      </c>
      <c r="D35" s="3"/>
      <c r="E35" s="87">
        <v>0</v>
      </c>
      <c r="F35" s="3"/>
      <c r="L35" s="3"/>
    </row>
    <row r="36" spans="1:12" x14ac:dyDescent="0.25">
      <c r="A36" s="3" t="s">
        <v>219</v>
      </c>
      <c r="B36" s="3"/>
      <c r="C36" s="80">
        <v>132909.13</v>
      </c>
      <c r="D36" s="3"/>
      <c r="E36" s="87">
        <v>0</v>
      </c>
      <c r="F36" s="3"/>
      <c r="G36" s="3"/>
      <c r="H36" s="3"/>
      <c r="I36" s="3"/>
      <c r="J36" s="3"/>
      <c r="K36" s="3"/>
      <c r="L36" s="3"/>
    </row>
    <row r="37" spans="1:12" x14ac:dyDescent="0.25">
      <c r="A37" s="3" t="s">
        <v>220</v>
      </c>
      <c r="B37" s="3"/>
      <c r="C37" s="80">
        <v>1711.26</v>
      </c>
      <c r="D37" s="3"/>
      <c r="E37" s="87">
        <v>0</v>
      </c>
      <c r="F37" s="3"/>
      <c r="G37" s="3"/>
      <c r="H37" s="3"/>
      <c r="I37" s="3"/>
      <c r="J37" s="3"/>
      <c r="K37" s="3"/>
      <c r="L37" s="3"/>
    </row>
    <row r="38" spans="1:12" x14ac:dyDescent="0.25">
      <c r="A38" s="3" t="s">
        <v>221</v>
      </c>
      <c r="B38" s="3"/>
      <c r="C38" s="80">
        <v>215714.29</v>
      </c>
      <c r="D38" s="3"/>
      <c r="E38" s="87">
        <v>0</v>
      </c>
      <c r="F38" s="3"/>
      <c r="G38" s="3"/>
      <c r="H38" s="3"/>
      <c r="I38" s="3"/>
      <c r="J38" s="3"/>
      <c r="K38" s="3"/>
      <c r="L38" s="3"/>
    </row>
    <row r="39" spans="1:12" x14ac:dyDescent="0.25">
      <c r="F39" s="3"/>
      <c r="G39" s="3"/>
      <c r="H39" s="3"/>
      <c r="I39" s="3"/>
      <c r="J39" s="3"/>
      <c r="K39" s="3"/>
      <c r="L39" s="3"/>
    </row>
    <row r="40" spans="1:12" x14ac:dyDescent="0.25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2" x14ac:dyDescent="0.25">
      <c r="A41" s="86" t="s">
        <v>383</v>
      </c>
      <c r="B41" s="86"/>
      <c r="C41" s="86"/>
      <c r="D41" s="86"/>
      <c r="E41" s="86"/>
      <c r="F41" s="86"/>
      <c r="G41" s="86"/>
      <c r="H41" s="86"/>
      <c r="I41" s="86"/>
      <c r="J41" s="86"/>
    </row>
    <row r="42" spans="1:12" x14ac:dyDescent="0.25">
      <c r="A42" s="86" t="s">
        <v>328</v>
      </c>
      <c r="B42" s="86"/>
      <c r="C42" s="86"/>
      <c r="D42" s="86"/>
      <c r="E42" s="86"/>
      <c r="F42" s="86"/>
      <c r="G42" s="86"/>
      <c r="H42" s="86"/>
      <c r="I42" s="86"/>
      <c r="J42" s="86"/>
    </row>
    <row r="43" spans="1:12" x14ac:dyDescent="0.25">
      <c r="A43" s="86" t="s">
        <v>346</v>
      </c>
      <c r="B43" s="86"/>
      <c r="C43" s="86"/>
      <c r="D43" s="86"/>
      <c r="E43" s="86"/>
      <c r="F43" s="86"/>
      <c r="G43" s="86"/>
      <c r="H43" s="86"/>
      <c r="I43" s="86"/>
      <c r="J43" s="86"/>
    </row>
    <row r="44" spans="1:12" x14ac:dyDescent="0.25">
      <c r="A44" s="2" t="s">
        <v>151</v>
      </c>
      <c r="B44" s="2"/>
      <c r="C44" s="3"/>
      <c r="D44" s="3"/>
      <c r="E44" s="3"/>
      <c r="F44" s="3"/>
      <c r="G44" s="3"/>
    </row>
    <row r="45" spans="1:12" x14ac:dyDescent="0.25">
      <c r="A45" s="3" t="s">
        <v>384</v>
      </c>
      <c r="B45" s="3"/>
      <c r="C45" s="80">
        <v>85557.07</v>
      </c>
      <c r="D45" s="3"/>
      <c r="E45" s="87">
        <v>0</v>
      </c>
      <c r="F45" s="3"/>
      <c r="G45" s="3"/>
      <c r="H45" s="3"/>
      <c r="I45" s="3"/>
      <c r="J45" s="3"/>
      <c r="K45" s="3"/>
      <c r="L45" s="3"/>
    </row>
    <row r="46" spans="1:12" x14ac:dyDescent="0.25">
      <c r="A46" s="2" t="s">
        <v>112</v>
      </c>
      <c r="B46" s="3"/>
      <c r="C46" s="81">
        <f>SUM(C47:C51)</f>
        <v>123804575.38</v>
      </c>
      <c r="D46" s="3"/>
      <c r="E46" s="87">
        <v>0</v>
      </c>
      <c r="F46" s="3"/>
      <c r="G46" s="3"/>
      <c r="H46" s="3"/>
      <c r="I46" s="3"/>
      <c r="J46" s="3"/>
      <c r="K46" s="3"/>
      <c r="L46" s="3"/>
    </row>
    <row r="47" spans="1:12" x14ac:dyDescent="0.25">
      <c r="A47" s="3" t="s">
        <v>299</v>
      </c>
      <c r="B47" s="3"/>
      <c r="C47" s="80">
        <v>79728.429999999993</v>
      </c>
      <c r="D47" s="3"/>
      <c r="E47" s="87">
        <v>0</v>
      </c>
      <c r="F47" s="3"/>
      <c r="G47" s="3"/>
      <c r="H47" s="3"/>
      <c r="I47" s="3"/>
      <c r="J47" s="3"/>
      <c r="K47" s="3"/>
      <c r="L47" s="3"/>
    </row>
    <row r="48" spans="1:12" x14ac:dyDescent="0.25">
      <c r="A48" s="3" t="s">
        <v>114</v>
      </c>
      <c r="B48" s="3"/>
      <c r="C48" s="80">
        <v>115208.96000000001</v>
      </c>
      <c r="D48" s="3"/>
      <c r="E48" s="87">
        <v>0</v>
      </c>
      <c r="F48" s="3"/>
      <c r="G48" s="3"/>
      <c r="H48" s="3"/>
      <c r="I48" s="3"/>
      <c r="J48" s="3"/>
      <c r="K48" s="3"/>
      <c r="L48" s="3"/>
    </row>
    <row r="49" spans="1:12" x14ac:dyDescent="0.25">
      <c r="A49" s="3" t="s">
        <v>385</v>
      </c>
      <c r="B49" s="3"/>
      <c r="C49" s="80">
        <v>38793317.329999998</v>
      </c>
      <c r="D49" s="3"/>
      <c r="E49" s="87">
        <v>0</v>
      </c>
      <c r="F49" s="3"/>
      <c r="G49" s="3"/>
      <c r="H49" s="3"/>
      <c r="I49" s="3"/>
      <c r="J49" s="3"/>
      <c r="K49" s="3"/>
      <c r="L49" s="3"/>
    </row>
    <row r="50" spans="1:12" x14ac:dyDescent="0.25">
      <c r="A50" s="3" t="s">
        <v>241</v>
      </c>
      <c r="B50" s="3"/>
      <c r="C50" s="80">
        <v>76092162.299999997</v>
      </c>
      <c r="D50" s="3"/>
      <c r="E50" s="87">
        <v>0</v>
      </c>
      <c r="F50" s="3"/>
      <c r="G50" s="3"/>
      <c r="H50" s="3"/>
      <c r="I50" s="3"/>
      <c r="J50" s="3"/>
      <c r="K50" s="3"/>
      <c r="L50" s="3"/>
    </row>
    <row r="51" spans="1:12" x14ac:dyDescent="0.25">
      <c r="A51" s="3" t="s">
        <v>242</v>
      </c>
      <c r="B51" s="3"/>
      <c r="C51" s="80">
        <v>8724158.3599999994</v>
      </c>
      <c r="D51" s="3"/>
      <c r="E51" s="87">
        <v>0</v>
      </c>
      <c r="F51" s="3"/>
      <c r="G51" s="3"/>
      <c r="H51" s="3"/>
      <c r="I51" s="3"/>
      <c r="J51" s="3"/>
      <c r="K51" s="3"/>
      <c r="L51" s="3"/>
    </row>
    <row r="52" spans="1:12" x14ac:dyDescent="0.25">
      <c r="A52" s="2" t="s">
        <v>243</v>
      </c>
      <c r="B52" s="3"/>
      <c r="C52" s="81">
        <f>SUM(C53:C57)</f>
        <v>47450362.57</v>
      </c>
      <c r="D52" s="3"/>
      <c r="E52" s="87">
        <v>0</v>
      </c>
      <c r="F52" s="3"/>
      <c r="G52" s="3"/>
      <c r="H52" s="3"/>
      <c r="I52" s="3"/>
      <c r="J52" s="3"/>
      <c r="K52" s="3"/>
      <c r="L52" s="3"/>
    </row>
    <row r="53" spans="1:12" x14ac:dyDescent="0.25">
      <c r="A53" s="3" t="s">
        <v>244</v>
      </c>
      <c r="B53" s="3"/>
      <c r="C53" s="80">
        <v>211621</v>
      </c>
      <c r="D53" s="3"/>
      <c r="E53" s="87">
        <v>0</v>
      </c>
      <c r="F53" s="3"/>
      <c r="G53" s="3"/>
      <c r="H53" s="3"/>
      <c r="I53" s="3"/>
      <c r="J53" s="3"/>
      <c r="K53" s="3"/>
      <c r="L53" s="3"/>
    </row>
    <row r="54" spans="1:12" x14ac:dyDescent="0.25">
      <c r="A54" s="3" t="s">
        <v>245</v>
      </c>
      <c r="B54" s="3"/>
      <c r="C54" s="80">
        <v>17280350.73</v>
      </c>
      <c r="D54" s="3"/>
      <c r="E54" s="87">
        <v>0</v>
      </c>
      <c r="F54" s="3"/>
      <c r="G54" s="3"/>
      <c r="H54" s="3"/>
      <c r="I54" s="3"/>
      <c r="J54" s="3"/>
      <c r="K54" s="3"/>
      <c r="L54" s="3"/>
    </row>
    <row r="55" spans="1:12" x14ac:dyDescent="0.25">
      <c r="A55" s="3" t="s">
        <v>131</v>
      </c>
      <c r="B55" s="3"/>
      <c r="C55" s="80">
        <v>208084.15</v>
      </c>
      <c r="D55" s="3"/>
      <c r="E55" s="87">
        <v>0</v>
      </c>
      <c r="F55" s="3"/>
      <c r="G55" s="3"/>
      <c r="H55" s="3"/>
      <c r="I55" s="3"/>
      <c r="J55" s="3"/>
      <c r="K55" s="3"/>
      <c r="L55" s="3"/>
    </row>
    <row r="56" spans="1:12" x14ac:dyDescent="0.25">
      <c r="A56" s="3" t="s">
        <v>246</v>
      </c>
      <c r="B56" s="3"/>
      <c r="C56" s="80">
        <v>25717924.960000001</v>
      </c>
      <c r="D56" s="3"/>
      <c r="E56" s="87">
        <v>0</v>
      </c>
      <c r="F56" s="3"/>
      <c r="G56" s="3"/>
      <c r="H56" s="3"/>
      <c r="I56" s="3"/>
      <c r="J56" s="3"/>
      <c r="K56" s="3"/>
      <c r="L56" s="3"/>
    </row>
    <row r="57" spans="1:12" x14ac:dyDescent="0.25">
      <c r="A57" s="3" t="s">
        <v>227</v>
      </c>
      <c r="B57" s="3"/>
      <c r="C57" s="80">
        <v>4032381.73</v>
      </c>
      <c r="D57" s="3"/>
      <c r="E57" s="87">
        <v>0</v>
      </c>
      <c r="F57" s="3"/>
      <c r="G57" s="3"/>
      <c r="H57" s="3"/>
      <c r="I57" s="3"/>
      <c r="J57" s="3"/>
      <c r="K57" s="3"/>
      <c r="L57" s="3"/>
    </row>
    <row r="58" spans="1:12" x14ac:dyDescent="0.25">
      <c r="A58" s="2" t="s">
        <v>247</v>
      </c>
      <c r="B58" s="3"/>
      <c r="C58" s="81">
        <f>SUM(C59:C65)</f>
        <v>60351494.18</v>
      </c>
      <c r="D58" s="3"/>
      <c r="E58" s="87">
        <v>0</v>
      </c>
      <c r="F58" s="3"/>
      <c r="G58" s="3"/>
      <c r="H58" s="3"/>
      <c r="I58" s="3"/>
      <c r="J58" s="3"/>
      <c r="K58" s="3"/>
      <c r="L58" s="3"/>
    </row>
    <row r="59" spans="1:12" x14ac:dyDescent="0.25">
      <c r="A59" s="3" t="s">
        <v>309</v>
      </c>
      <c r="B59" s="3"/>
      <c r="C59" s="80">
        <v>25.65</v>
      </c>
      <c r="D59" s="3"/>
      <c r="E59" s="87"/>
      <c r="F59" s="3"/>
      <c r="G59" s="3"/>
      <c r="H59" s="3"/>
      <c r="I59" s="3"/>
      <c r="J59" s="3"/>
      <c r="K59" s="3"/>
      <c r="L59" s="3"/>
    </row>
    <row r="60" spans="1:12" x14ac:dyDescent="0.25">
      <c r="A60" s="3" t="s">
        <v>386</v>
      </c>
      <c r="B60" s="3"/>
      <c r="C60" s="80">
        <v>5383627.6600000001</v>
      </c>
      <c r="D60" s="3"/>
      <c r="E60" s="87">
        <v>0</v>
      </c>
      <c r="F60" s="3"/>
      <c r="G60" s="3"/>
      <c r="H60" s="3"/>
      <c r="I60" s="3"/>
      <c r="J60" s="3"/>
      <c r="K60" s="3"/>
      <c r="L60" s="3"/>
    </row>
    <row r="61" spans="1:12" x14ac:dyDescent="0.25">
      <c r="A61" s="3" t="s">
        <v>300</v>
      </c>
      <c r="B61" s="3"/>
      <c r="C61" s="80">
        <v>1416.71</v>
      </c>
      <c r="D61" s="3"/>
      <c r="E61" s="87">
        <v>0</v>
      </c>
      <c r="F61" s="3"/>
      <c r="G61" s="3"/>
      <c r="H61" s="3"/>
      <c r="I61" s="3"/>
      <c r="J61" s="3"/>
      <c r="K61" s="3"/>
      <c r="L61" s="3"/>
    </row>
    <row r="62" spans="1:12" x14ac:dyDescent="0.25">
      <c r="A62" s="3" t="s">
        <v>387</v>
      </c>
      <c r="B62" s="3"/>
      <c r="C62" s="80">
        <v>28285.79</v>
      </c>
      <c r="D62" s="3"/>
      <c r="E62" s="87">
        <v>0</v>
      </c>
      <c r="F62" s="3"/>
      <c r="G62" s="3"/>
      <c r="H62" s="3"/>
      <c r="I62" s="3"/>
      <c r="J62" s="3"/>
      <c r="K62" s="3"/>
      <c r="L62" s="3"/>
    </row>
    <row r="63" spans="1:12" x14ac:dyDescent="0.25">
      <c r="A63" s="3" t="s">
        <v>248</v>
      </c>
      <c r="B63" s="3"/>
      <c r="C63" s="80">
        <v>53227714.280000001</v>
      </c>
      <c r="D63" s="3"/>
      <c r="E63" s="87">
        <v>0</v>
      </c>
      <c r="F63" s="3"/>
      <c r="G63" s="3"/>
      <c r="H63" s="3"/>
      <c r="I63" s="3"/>
      <c r="J63" s="3"/>
      <c r="K63" s="3"/>
      <c r="L63" s="3"/>
    </row>
    <row r="64" spans="1:12" x14ac:dyDescent="0.25">
      <c r="A64" s="3" t="s">
        <v>388</v>
      </c>
      <c r="B64" s="3"/>
      <c r="C64" s="80">
        <v>1708431.44</v>
      </c>
      <c r="D64" s="3"/>
      <c r="E64" s="87">
        <v>0</v>
      </c>
      <c r="F64" s="3"/>
      <c r="G64" s="3"/>
      <c r="H64" s="3"/>
      <c r="I64" s="3"/>
      <c r="J64" s="3"/>
      <c r="K64" s="3"/>
      <c r="L64" s="3"/>
    </row>
    <row r="65" spans="1:12" x14ac:dyDescent="0.25">
      <c r="A65" s="3" t="s">
        <v>249</v>
      </c>
      <c r="B65" s="3"/>
      <c r="C65" s="80">
        <v>1992.65</v>
      </c>
      <c r="D65" s="3"/>
      <c r="E65" s="87">
        <v>0</v>
      </c>
      <c r="F65" s="3"/>
      <c r="G65" s="3"/>
      <c r="H65" s="3"/>
      <c r="I65" s="3"/>
      <c r="J65" s="3"/>
      <c r="K65" s="3"/>
      <c r="L65" s="3"/>
    </row>
    <row r="66" spans="1:12" x14ac:dyDescent="0.25">
      <c r="A66" s="2" t="s">
        <v>250</v>
      </c>
      <c r="B66" s="3"/>
      <c r="C66" s="81">
        <f>SUM(C67:C70)</f>
        <v>85316730.039999992</v>
      </c>
      <c r="D66" s="3"/>
      <c r="E66" s="87">
        <v>0</v>
      </c>
      <c r="F66" s="3"/>
      <c r="G66" s="3"/>
      <c r="H66" s="3"/>
      <c r="I66" s="3"/>
      <c r="J66" s="3"/>
      <c r="K66" s="3"/>
      <c r="L66" s="3"/>
    </row>
    <row r="67" spans="1:12" x14ac:dyDescent="0.25">
      <c r="A67" s="3" t="s">
        <v>251</v>
      </c>
      <c r="B67" s="3"/>
      <c r="C67" s="80">
        <v>757579.16</v>
      </c>
      <c r="D67" s="3"/>
      <c r="E67" s="87">
        <v>0</v>
      </c>
      <c r="F67" s="3"/>
      <c r="G67" s="3"/>
      <c r="H67" s="3"/>
      <c r="I67" s="3"/>
      <c r="J67" s="3"/>
      <c r="K67" s="3"/>
      <c r="L67" s="3"/>
    </row>
    <row r="68" spans="1:12" x14ac:dyDescent="0.25">
      <c r="A68" s="3" t="s">
        <v>252</v>
      </c>
      <c r="B68" s="3"/>
      <c r="C68" s="80">
        <v>21716.25</v>
      </c>
      <c r="D68" s="3"/>
      <c r="E68" s="87">
        <v>0</v>
      </c>
      <c r="F68" s="3"/>
      <c r="G68" s="3"/>
      <c r="H68" s="3"/>
      <c r="I68" s="3"/>
      <c r="J68" s="3"/>
      <c r="K68" s="3"/>
      <c r="L68" s="3"/>
    </row>
    <row r="69" spans="1:12" x14ac:dyDescent="0.25">
      <c r="A69" s="3" t="s">
        <v>389</v>
      </c>
      <c r="B69" s="3"/>
      <c r="C69" s="80">
        <v>15613.58</v>
      </c>
      <c r="D69" s="3"/>
      <c r="E69" s="87"/>
      <c r="F69" s="3"/>
      <c r="G69" s="3"/>
      <c r="H69" s="3"/>
      <c r="I69" s="3"/>
      <c r="J69" s="3"/>
      <c r="K69" s="3"/>
      <c r="L69" s="3"/>
    </row>
    <row r="70" spans="1:12" x14ac:dyDescent="0.25">
      <c r="A70" s="3" t="s">
        <v>238</v>
      </c>
      <c r="B70" s="3"/>
      <c r="C70" s="80">
        <v>84521821.049999997</v>
      </c>
      <c r="D70" s="3"/>
      <c r="E70" s="87">
        <v>0</v>
      </c>
      <c r="F70" s="3"/>
      <c r="G70" s="3"/>
      <c r="H70" s="3"/>
      <c r="I70" s="3"/>
      <c r="J70" s="3"/>
      <c r="K70" s="3"/>
      <c r="L70" s="3"/>
    </row>
    <row r="71" spans="1:12" x14ac:dyDescent="0.25">
      <c r="A71" s="89" t="s">
        <v>253</v>
      </c>
      <c r="C71" s="81">
        <f>C66+C58+C52+C46+C32+C16+C8</f>
        <v>375888052.97000003</v>
      </c>
      <c r="E71" s="87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EJEC. PRES. INGRESOS </vt:lpstr>
      <vt:lpstr>ESTADO DE EJEC. PRES.EGRESOS</vt:lpstr>
      <vt:lpstr>Estado Situacion Financiera </vt:lpstr>
      <vt:lpstr>EstadRendimiento Economico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Carlos Roberto Corpeño Maravilla</cp:lastModifiedBy>
  <cp:lastPrinted>2021-02-08T21:30:03Z</cp:lastPrinted>
  <dcterms:created xsi:type="dcterms:W3CDTF">2016-09-19T20:30:24Z</dcterms:created>
  <dcterms:modified xsi:type="dcterms:W3CDTF">2021-05-19T17:37:49Z</dcterms:modified>
</cp:coreProperties>
</file>