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activeTab="4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52511"/>
</workbook>
</file>

<file path=xl/calcChain.xml><?xml version="1.0" encoding="utf-8"?>
<calcChain xmlns="http://schemas.openxmlformats.org/spreadsheetml/2006/main">
  <c r="D29" i="3" l="1"/>
  <c r="E29" i="3"/>
  <c r="C29" i="3"/>
  <c r="D12" i="3"/>
  <c r="D119" i="2"/>
  <c r="E119" i="2"/>
  <c r="C119" i="2"/>
  <c r="C99" i="2"/>
  <c r="D111" i="2"/>
  <c r="C111" i="2"/>
  <c r="E112" i="2"/>
  <c r="E113" i="2"/>
  <c r="D107" i="2"/>
  <c r="C107" i="2"/>
  <c r="E108" i="2"/>
  <c r="E103" i="2"/>
  <c r="E111" i="2" l="1"/>
  <c r="E107" i="2"/>
  <c r="D78" i="2"/>
  <c r="C78" i="2"/>
  <c r="E78" i="2" s="1"/>
  <c r="E79" i="2"/>
  <c r="D232" i="7"/>
  <c r="D231" i="7"/>
  <c r="B231" i="7"/>
  <c r="D201" i="7"/>
  <c r="B202" i="7"/>
  <c r="B206" i="7"/>
  <c r="D128" i="7"/>
  <c r="D8" i="7"/>
  <c r="D69" i="7"/>
  <c r="B229" i="7"/>
  <c r="B227" i="7"/>
  <c r="B212" i="7"/>
  <c r="B203" i="7"/>
  <c r="B198" i="7"/>
  <c r="B187" i="7"/>
  <c r="B186" i="7" l="1"/>
  <c r="B184" i="7"/>
  <c r="B182" i="7"/>
  <c r="B181" i="7" s="1"/>
  <c r="B177" i="7"/>
  <c r="B175" i="7"/>
  <c r="B173" i="7"/>
  <c r="B169" i="7"/>
  <c r="B160" i="7"/>
  <c r="B157" i="7"/>
  <c r="B139" i="7"/>
  <c r="B120" i="7"/>
  <c r="B118" i="7"/>
  <c r="B112" i="7"/>
  <c r="B110" i="7"/>
  <c r="B108" i="7"/>
  <c r="B106" i="7"/>
  <c r="B104" i="7"/>
  <c r="B102" i="7"/>
  <c r="B100" i="7"/>
  <c r="B98" i="7"/>
  <c r="B94" i="7"/>
  <c r="B91" i="7"/>
  <c r="B87" i="7"/>
  <c r="B84" i="7"/>
  <c r="B81" i="7"/>
  <c r="B78" i="7"/>
  <c r="B75" i="7"/>
  <c r="B73" i="7"/>
  <c r="B71" i="7"/>
  <c r="B57" i="7"/>
  <c r="B66" i="7"/>
  <c r="B64" i="7"/>
  <c r="B61" i="7"/>
  <c r="B55" i="7"/>
  <c r="B52" i="7"/>
  <c r="B46" i="7"/>
  <c r="B45" i="7" s="1"/>
  <c r="B43" i="7"/>
  <c r="B39" i="7"/>
  <c r="B38" i="7" s="1"/>
  <c r="B36" i="7"/>
  <c r="B34" i="7"/>
  <c r="B28" i="7"/>
  <c r="B25" i="7"/>
  <c r="B16" i="7"/>
  <c r="B14" i="7"/>
  <c r="B10" i="7"/>
  <c r="H18" i="6"/>
  <c r="C16" i="6"/>
  <c r="E105" i="2"/>
  <c r="D17" i="3"/>
  <c r="C17" i="3"/>
  <c r="C46" i="5"/>
  <c r="B49" i="7"/>
  <c r="C9" i="6"/>
  <c r="H9" i="6"/>
  <c r="D115" i="2"/>
  <c r="D114" i="2" s="1"/>
  <c r="C115" i="2"/>
  <c r="C114" i="2" s="1"/>
  <c r="E116" i="2"/>
  <c r="D74" i="2"/>
  <c r="C74" i="2"/>
  <c r="E55" i="2"/>
  <c r="D28" i="2"/>
  <c r="C28" i="2"/>
  <c r="E30" i="2"/>
  <c r="E25" i="3"/>
  <c r="D24" i="3"/>
  <c r="D23" i="3" s="1"/>
  <c r="C24" i="3"/>
  <c r="C23" i="3" s="1"/>
  <c r="E22" i="3"/>
  <c r="D20" i="3"/>
  <c r="C20" i="3"/>
  <c r="C19" i="3" s="1"/>
  <c r="E14" i="3"/>
  <c r="E13" i="3"/>
  <c r="E12" i="3" s="1"/>
  <c r="C12" i="3"/>
  <c r="I26" i="5"/>
  <c r="I16" i="5"/>
  <c r="I12" i="5"/>
  <c r="C58" i="5"/>
  <c r="C32" i="5"/>
  <c r="B226" i="7"/>
  <c r="B27" i="7" l="1"/>
  <c r="B159" i="7"/>
  <c r="B138" i="7"/>
  <c r="B9" i="7"/>
  <c r="B60" i="7"/>
  <c r="D96" i="7"/>
  <c r="B51" i="7"/>
  <c r="H26" i="6"/>
  <c r="E114" i="2"/>
  <c r="E115" i="2"/>
  <c r="E23" i="3"/>
  <c r="E24" i="3"/>
  <c r="D15" i="3"/>
  <c r="D11" i="3" s="1"/>
  <c r="B42" i="7"/>
  <c r="D137" i="7" l="1"/>
  <c r="D41" i="7"/>
  <c r="C27" i="6"/>
  <c r="C26" i="6"/>
  <c r="D27" i="3"/>
  <c r="D26" i="3" s="1"/>
  <c r="D19" i="3"/>
  <c r="D9" i="3"/>
  <c r="D8" i="3" s="1"/>
  <c r="C15" i="3"/>
  <c r="C11" i="3" s="1"/>
  <c r="E11" i="3" s="1"/>
  <c r="C27" i="3"/>
  <c r="C26" i="3" s="1"/>
  <c r="C9" i="3"/>
  <c r="C8" i="3" s="1"/>
  <c r="I19" i="5"/>
  <c r="I8" i="5"/>
  <c r="C66" i="5"/>
  <c r="C52" i="5"/>
  <c r="C16" i="5"/>
  <c r="C8" i="5"/>
  <c r="E26" i="3" l="1"/>
  <c r="I32" i="5"/>
  <c r="D109" i="2"/>
  <c r="D99" i="2"/>
  <c r="D95" i="2"/>
  <c r="D93" i="2"/>
  <c r="D82" i="2"/>
  <c r="D80" i="2"/>
  <c r="D71" i="2"/>
  <c r="D61" i="2"/>
  <c r="D57" i="2"/>
  <c r="D32" i="2"/>
  <c r="D24" i="2"/>
  <c r="D20" i="2"/>
  <c r="D18" i="2"/>
  <c r="D14" i="2"/>
  <c r="D9" i="2"/>
  <c r="C109" i="2"/>
  <c r="C98" i="2" s="1"/>
  <c r="C95" i="2"/>
  <c r="C93" i="2"/>
  <c r="C82" i="2"/>
  <c r="C80" i="2"/>
  <c r="C77" i="2" s="1"/>
  <c r="C71" i="2"/>
  <c r="C61" i="2"/>
  <c r="C57" i="2"/>
  <c r="C32" i="2"/>
  <c r="C24" i="2"/>
  <c r="C20" i="2"/>
  <c r="C18" i="2"/>
  <c r="C14" i="2"/>
  <c r="C9" i="2"/>
  <c r="D77" i="2" l="1"/>
  <c r="D98" i="2"/>
  <c r="C92" i="2"/>
  <c r="C8" i="2"/>
  <c r="C31" i="2"/>
  <c r="D92" i="2"/>
  <c r="D31" i="2"/>
  <c r="D8" i="2"/>
  <c r="D180" i="7" l="1"/>
  <c r="E104" i="2" l="1"/>
  <c r="E42" i="2" l="1"/>
  <c r="E41" i="2" l="1"/>
  <c r="C9" i="4" l="1"/>
  <c r="C14" i="4"/>
  <c r="C11" i="4"/>
  <c r="C17" i="4" l="1"/>
  <c r="E102" i="2"/>
  <c r="C71" i="5" l="1"/>
  <c r="D30" i="3"/>
  <c r="D31" i="3" s="1"/>
  <c r="E28" i="3"/>
  <c r="E27" i="3"/>
  <c r="E21" i="3"/>
  <c r="E20" i="3"/>
  <c r="E19" i="3"/>
  <c r="E18" i="3"/>
  <c r="E17" i="3"/>
  <c r="E16" i="3"/>
  <c r="E15" i="3"/>
  <c r="E10" i="3"/>
  <c r="E9" i="3"/>
  <c r="E8" i="3"/>
  <c r="D120" i="2"/>
  <c r="D121" i="2" s="1"/>
  <c r="C120" i="2"/>
  <c r="C121" i="2" s="1"/>
  <c r="E110" i="2"/>
  <c r="E109" i="2"/>
  <c r="E106" i="2"/>
  <c r="E101" i="2"/>
  <c r="E100" i="2"/>
  <c r="E99" i="2"/>
  <c r="E98" i="2"/>
  <c r="E97" i="2"/>
  <c r="E96" i="2"/>
  <c r="E95" i="2"/>
  <c r="E94" i="2"/>
  <c r="E93" i="2"/>
  <c r="E92" i="2"/>
  <c r="E85" i="2"/>
  <c r="E84" i="2"/>
  <c r="E83" i="2"/>
  <c r="E82" i="2"/>
  <c r="E81" i="2"/>
  <c r="E80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20" i="2" l="1"/>
  <c r="E121" i="2" s="1"/>
  <c r="I33" i="5"/>
  <c r="I34" i="5" s="1"/>
  <c r="C30" i="3"/>
  <c r="C31" i="3" s="1"/>
  <c r="E30" i="3"/>
  <c r="E31" i="3" s="1"/>
</calcChain>
</file>

<file path=xl/sharedStrings.xml><?xml version="1.0" encoding="utf-8"?>
<sst xmlns="http://schemas.openxmlformats.org/spreadsheetml/2006/main" count="631" uniqueCount="495">
  <si>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</si>
  <si>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</si>
  <si>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</si>
  <si>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</si>
  <si>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</si>
  <si>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</si>
  <si>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</si>
  <si>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</si>
  <si>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</si>
  <si>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</si>
  <si>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</si>
  <si>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</si>
  <si>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</si>
  <si>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</si>
  <si>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</si>
  <si>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</si>
  <si>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</si>
  <si>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</si>
  <si>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</si>
  <si>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</si>
  <si>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</si>
  <si>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</si>
  <si>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</si>
  <si>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</si>
  <si>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</si>
  <si>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</si>
  <si>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</si>
  <si>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</si>
  <si>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</si>
  <si>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</si>
  <si>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</si>
  <si>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</si>
  <si>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</si>
  <si>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</si>
  <si>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</si>
  <si>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</si>
  <si>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</si>
  <si>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</si>
  <si>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</si>
  <si>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</si>
  <si>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</si>
  <si>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</si>
  <si>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</si>
  <si>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</si>
  <si>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</si>
  <si>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</si>
  <si>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</si>
  <si>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</si>
  <si>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</si>
  <si>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</si>
  <si>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</si>
  <si>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</si>
  <si>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</si>
  <si>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</si>
  <si>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</si>
  <si>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</si>
  <si>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</si>
  <si>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</si>
  <si>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</si>
  <si>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</si>
  <si>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</si>
  <si>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</si>
  <si>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</si>
  <si>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</si>
  <si>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</si>
  <si>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</si>
  <si>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</si>
  <si>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</si>
  <si>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</si>
  <si>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</si>
  <si>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</si>
  <si>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</si>
  <si>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</si>
  <si>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</si>
  <si>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</si>
  <si>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</si>
  <si>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</si>
  <si>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</si>
  <si>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</si>
  <si>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</si>
  <si>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</si>
  <si>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</si>
  <si>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</si>
  <si>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</si>
  <si>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</si>
  <si>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</si>
  <si>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</si>
  <si>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</si>
  <si>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</si>
  <si>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</si>
  <si>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</si>
  <si>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</si>
  <si>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</si>
  <si>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</si>
  <si>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</si>
  <si>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</si>
  <si>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</si>
  <si>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</si>
  <si>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</si>
  <si>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</si>
  <si>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</si>
  <si>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</si>
  <si>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</si>
  <si>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</si>
  <si>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</si>
  <si>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</si>
  <si>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</si>
  <si>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</si>
  <si>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</si>
  <si>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</si>
  <si>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</si>
  <si>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</si>
  <si>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</si>
  <si>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</si>
  <si>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</si>
  <si>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</si>
  <si>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</si>
  <si>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</si>
  <si>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</si>
  <si>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</si>
  <si>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</si>
  <si>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</si>
  <si>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</si>
  <si>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</si>
  <si>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</si>
  <si>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</si>
  <si>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</si>
  <si>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</si>
  <si>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</si>
  <si>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</si>
  <si>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</si>
  <si>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</si>
  <si>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</si>
  <si>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</si>
  <si>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</si>
  <si>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</si>
  <si>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</si>
  <si>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</si>
  <si>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</si>
  <si>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</si>
  <si>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</si>
  <si>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</si>
  <si>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</si>
  <si>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</si>
  <si>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</si>
  <si>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</si>
  <si>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</si>
  <si>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</si>
  <si>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</si>
  <si>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</si>
  <si>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</si>
  <si>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</si>
  <si>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</si>
  <si>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</si>
  <si>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</si>
  <si>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</si>
  <si>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</si>
  <si>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</si>
  <si>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</si>
  <si>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</si>
  <si>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</si>
  <si>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</si>
  <si>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</si>
  <si>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</si>
  <si>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</si>
  <si>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</si>
  <si>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</si>
  <si>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</si>
  <si>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</si>
  <si>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</si>
  <si>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</si>
  <si>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</si>
  <si>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</si>
  <si>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</si>
  <si>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</si>
  <si>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</si>
  <si>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</si>
  <si>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</si>
  <si>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</si>
  <si>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</si>
  <si>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</si>
  <si>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</si>
  <si>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</si>
  <si>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</si>
  <si>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</si>
  <si>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</si>
  <si>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</si>
  <si>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</si>
  <si>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</si>
  <si>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</si>
  <si>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</si>
  <si>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</si>
  <si>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</si>
  <si>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</si>
  <si>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</si>
  <si>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</si>
  <si>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</si>
  <si>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</si>
  <si>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</si>
  <si>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</si>
  <si>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</si>
  <si>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</si>
  <si>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</si>
  <si>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</si>
  <si>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</si>
  <si>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</si>
  <si>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</si>
  <si>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</si>
  <si>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</si>
  <si>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</si>
  <si>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</si>
  <si>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</si>
  <si>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</si>
  <si>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</si>
  <si>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</si>
  <si>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</si>
  <si>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</si>
  <si>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</si>
  <si>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</si>
  <si>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</si>
  <si>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</si>
  <si>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</si>
  <si>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</si>
  <si>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</si>
  <si>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</si>
  <si>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</si>
  <si>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</si>
  <si>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</si>
  <si>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</si>
  <si>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</si>
  <si>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</si>
  <si>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</si>
  <si>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</si>
  <si>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</si>
  <si>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</si>
  <si>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</si>
  <si>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</si>
  <si>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</si>
  <si>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</si>
  <si>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</si>
  <si>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</si>
  <si>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</si>
  <si>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</si>
  <si>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</si>
  <si>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</si>
  <si>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</si>
  <si>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</si>
  <si>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</si>
  <si>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</si>
  <si>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</si>
  <si>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</si>
  <si>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</si>
  <si>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</si>
  <si>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</si>
  <si>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</si>
  <si>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</si>
  <si>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</si>
  <si>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</si>
  <si>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</si>
  <si>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</si>
  <si>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</si>
  <si>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</si>
  <si>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</si>
  <si>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</si>
  <si>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</si>
  <si>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</si>
  <si>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</si>
  <si>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</si>
  <si>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</si>
  <si>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</si>
  <si>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</si>
  <si>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</si>
  <si>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</si>
  <si>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</si>
  <si>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</si>
  <si>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</si>
  <si>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</si>
  <si>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</si>
  <si>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</si>
  <si>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</si>
  <si>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</si>
  <si>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</si>
  <si>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</si>
  <si>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</si>
  <si>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</si>
  <si>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</si>
  <si>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</si>
  <si>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</si>
  <si>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</si>
  <si>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</si>
  <si>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</si>
  <si>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</si>
  <si>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</si>
  <si>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</si>
  <si>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</si>
  <si>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</si>
  <si>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</si>
  <si>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</si>
  <si>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</si>
  <si>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</si>
  <si>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</si>
  <si>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</si>
  <si>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</si>
  <si>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</si>
  <si>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</si>
  <si>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</si>
  <si>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</si>
  <si>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</si>
  <si>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</si>
  <si>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</si>
  <si>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</si>
  <si>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</si>
  <si>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</si>
  <si>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</si>
  <si>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</si>
  <si>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</si>
  <si>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</si>
  <si>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</si>
  <si>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</si>
  <si>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</si>
  <si>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</si>
  <si>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</si>
  <si>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</si>
  <si>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</si>
  <si>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</si>
  <si>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</si>
  <si>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</si>
  <si>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</si>
  <si>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</si>
  <si>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</si>
  <si>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</si>
  <si>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</si>
  <si>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</si>
  <si>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</si>
  <si>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</si>
  <si>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</si>
  <si>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</si>
  <si>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</si>
  <si>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</si>
  <si>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</si>
  <si>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</si>
  <si>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</si>
  <si>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</si>
  <si>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</si>
  <si>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</si>
  <si>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</si>
  <si>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</si>
  <si>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</si>
  <si>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</si>
  <si>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</si>
  <si>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</si>
  <si>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</si>
  <si>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</si>
  <si>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</si>
  <si>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</si>
  <si>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</si>
  <si>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</si>
  <si>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</si>
  <si>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</si>
  <si>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</si>
  <si>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</si>
  <si>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</si>
  <si>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</si>
  <si>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</si>
  <si>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</si>
  <si>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</si>
  <si>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</si>
  <si>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</si>
  <si>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</si>
  <si>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</si>
  <si>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</si>
  <si>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Deudores Monetarios</t>
  </si>
  <si>
    <t>Inversiones en Prestamos  Corto Plazo</t>
  </si>
  <si>
    <t>Acreedores Monetarios</t>
  </si>
  <si>
    <t>A.M. X Adquisiciones de Bienes y Servicios</t>
  </si>
  <si>
    <t>A.M. x Trasferencias Corrientes Otorgadas</t>
  </si>
  <si>
    <t>Ventas de Activos Fijos</t>
  </si>
  <si>
    <t>Venta de Terrenos</t>
  </si>
  <si>
    <t>Maquinaria y Equipo para la Produccion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</si>
  <si>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</si>
  <si>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</si>
  <si>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</si>
  <si>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</si>
  <si>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</si>
  <si>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</si>
  <si>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</si>
  <si>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Del  1  de  Enero  al  30  de  Noviembre del  2020</t>
  </si>
  <si>
    <t>al  30 de Noviembre del 2020</t>
  </si>
  <si>
    <t>Caja General</t>
  </si>
  <si>
    <t>Reforma Agraria</t>
  </si>
  <si>
    <t>Otros Ingresos</t>
  </si>
  <si>
    <t>Ingresos de Otras Haciendas</t>
  </si>
  <si>
    <t>Banco Comerciales M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</si>
  <si>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</si>
  <si>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</si>
  <si>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</si>
  <si>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</si>
  <si>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Servicio de Intereses Bonos Serie "B" Cta.</t>
  </si>
  <si>
    <t>Servicio de Intereses Bonos Serie "C" Cta.</t>
  </si>
  <si>
    <t>Amortizacion de Bonos Serie "B" Cta. 290-0-49</t>
  </si>
  <si>
    <t>Amortizacion de Bonos Serie "C" Cta. 290-0-64</t>
  </si>
  <si>
    <t>FONDOS DEPOSITOS EN TESORO PUBLICO</t>
  </si>
  <si>
    <t>Fondos en Depositos en Tesoro Publico</t>
  </si>
  <si>
    <t>Tesoreria</t>
  </si>
  <si>
    <t>Juan Carlos Valencia Gomez</t>
  </si>
  <si>
    <t>Lidia Elizabeth Martinez</t>
  </si>
  <si>
    <t>Ministerio de Agricultura y Ganaderia</t>
  </si>
  <si>
    <t>Transferencias entre Cuentas</t>
  </si>
  <si>
    <t>Anticipos de Fondos a Dependencias Institucionales</t>
  </si>
  <si>
    <t>AES-CLESA- Y CIA, S EN C. DE C.V.</t>
  </si>
  <si>
    <t>Depositos a Plazo</t>
  </si>
  <si>
    <t>A Empresas Privadas no Financieras</t>
  </si>
  <si>
    <t>Deudores por Reintegros</t>
  </si>
  <si>
    <t>Antonio Lopez</t>
  </si>
  <si>
    <t>Centro Nacional de Registros (CNR)</t>
  </si>
  <si>
    <t>En Comodato</t>
  </si>
  <si>
    <t>Intereses Vencidos (Adjudicatarios)</t>
  </si>
  <si>
    <t>Deny Alicia Urrutia de Torruela</t>
  </si>
  <si>
    <t>Amortizacion de Seguros</t>
  </si>
  <si>
    <t>Amortizacion de Licencias</t>
  </si>
  <si>
    <t>Productos Alimenticios para personas</t>
  </si>
  <si>
    <t>Productos de Papel y Carton</t>
  </si>
  <si>
    <t>Llantas y Neumaticos</t>
  </si>
  <si>
    <t>Productos Quimicos</t>
  </si>
  <si>
    <t>Minerales no Metalicos y Productos Derivados</t>
  </si>
  <si>
    <t>Minerales  Metalicos y Productos Derivados</t>
  </si>
  <si>
    <t>Materiales e Instrumental de Laboratorios y Uso Medico</t>
  </si>
  <si>
    <t>Materiales Informaticos</t>
  </si>
  <si>
    <t>Materiales Electricos</t>
  </si>
  <si>
    <t>Terrenos</t>
  </si>
  <si>
    <t>Edificios e Instalaciones</t>
  </si>
  <si>
    <t>De Salud y Saneamiento Ambiental</t>
  </si>
  <si>
    <t>Obras de Infraestructura Diversas</t>
  </si>
  <si>
    <t>Electricas y Comunicaciones</t>
  </si>
  <si>
    <t>Vehiculos de Transporte</t>
  </si>
  <si>
    <t>Equipos Informaticos</t>
  </si>
  <si>
    <t>Herramientas y  Repuestos Principales</t>
  </si>
  <si>
    <t>Semovientes Diversos</t>
  </si>
  <si>
    <t>Embargos Judiciales</t>
  </si>
  <si>
    <t>Otros Depositos Ajenos</t>
  </si>
  <si>
    <t>Jose Arcadio Benitez Zamora</t>
  </si>
  <si>
    <t>Asoc. Coop. De Produc. Agrop. Guaymoco</t>
  </si>
  <si>
    <t>Cooperativa I.C.R. DE R.L.</t>
  </si>
  <si>
    <t>Banco Agricola</t>
  </si>
  <si>
    <t>ADEFAES</t>
  </si>
  <si>
    <t>Otros Descuentos Administrativos</t>
  </si>
  <si>
    <t>Caja de Credito de Chalchuapa</t>
  </si>
  <si>
    <t>PROYECTO 92022 SETEFE</t>
  </si>
  <si>
    <t>Dora Elsy Benavides Barrera</t>
  </si>
  <si>
    <t>Yesenia Elizabeth Torres de Rodas</t>
  </si>
  <si>
    <t>Mayra Aracely Ortiz</t>
  </si>
  <si>
    <t>Transferencia Entre Cuentas</t>
  </si>
  <si>
    <t>Ministerio de Gobernacion</t>
  </si>
  <si>
    <t>Tesoro Publico (D.G.T.)</t>
  </si>
  <si>
    <t>Corte Suprema de Justicia</t>
  </si>
  <si>
    <t>Procuraduria General de la Republica</t>
  </si>
  <si>
    <t>Instituto Nacional de Pensiones de los Empleados Publicos (INPEP)</t>
  </si>
  <si>
    <t>Instituto de Prevision Social de la Fuerza Armada (IPSFA)</t>
  </si>
  <si>
    <t>Instituto Salvadoreño de Formacion Profesional (INSAFORP)</t>
  </si>
  <si>
    <t>Instituto Salvadoreño del Seguro Social (ISSS)</t>
  </si>
  <si>
    <t>Administracion Nacional De Acueductos y Alcantarillados (ANDA)</t>
  </si>
  <si>
    <t>Gastos Financiertos y Otros</t>
  </si>
  <si>
    <t>Trasferencias Corrientes Otorgadas</t>
  </si>
  <si>
    <t>Bonos del Estado</t>
  </si>
  <si>
    <t>Expropietario De Inmuebles B.T.</t>
  </si>
  <si>
    <t>AMP X A. M. x Remuneraciones</t>
  </si>
  <si>
    <t>AMP X A. M. x Adquisiciones de Bienes y Servicios</t>
  </si>
  <si>
    <t>AMP X A.M. x Gastos Financieros y Otros</t>
  </si>
  <si>
    <t>AMP X A. M. x Operaciones de Ejercicios Anteriores</t>
  </si>
  <si>
    <t>Prov. De Int. Sobre Prestamos</t>
  </si>
  <si>
    <t>Servicios</t>
  </si>
  <si>
    <t>Capital D.L. 202/98  (B.T.)</t>
  </si>
  <si>
    <t>Equipo de Computo</t>
  </si>
  <si>
    <t>Inmuebles</t>
  </si>
  <si>
    <t>Mobiliario</t>
  </si>
  <si>
    <t>Deficit de Años Anteriores</t>
  </si>
  <si>
    <t>Superavit de Años Anteriores</t>
  </si>
  <si>
    <t>Resultado del Ejercicio 2011</t>
  </si>
  <si>
    <t>Resultado del Ejercicio 2012</t>
  </si>
  <si>
    <t>Resultado del Ejercicio 2013</t>
  </si>
  <si>
    <t>Resultado del Ejercicio 2014</t>
  </si>
  <si>
    <t>Resultado del Ejercicio 2015</t>
  </si>
  <si>
    <t>Resultado del Ejercicio 2016</t>
  </si>
  <si>
    <t>Resultado del Ejercicio 2017</t>
  </si>
  <si>
    <t>Resultado del Ejercicio 2018</t>
  </si>
  <si>
    <t>Resultado del Ejercicio 2019</t>
  </si>
  <si>
    <t>Ajuste por Conversion de Moneda</t>
  </si>
  <si>
    <t>Rendimientos de Titulos Valores</t>
  </si>
  <si>
    <t>Reporte Acumulado del 1 de Enero del 2020 al 30  de Noviembre del 2020</t>
  </si>
  <si>
    <t>Intereses y Comisiones de Emprestitos Internos</t>
  </si>
  <si>
    <t>De Gobierno Central</t>
  </si>
  <si>
    <t>Infraestructuras</t>
  </si>
  <si>
    <t>E$lectgricas y Comunicaciones</t>
  </si>
  <si>
    <t>Obras de Infraestructuras Diversas</t>
  </si>
  <si>
    <t>Reporte Acumulado del  1  de  Enero  al  30  de  Noviembre del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</si>
</sst>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43" fontId="4" fillId="0" borderId="0" xfId="0" applyNumberFormat="1" applyFont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9" sqref="C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9" t="s">
        <v>196</v>
      </c>
      <c r="B1" s="89"/>
      <c r="C1" s="89"/>
      <c r="D1" s="89"/>
      <c r="E1" s="89"/>
      <c r="F1" s="89"/>
    </row>
    <row r="2" spans="1:6" x14ac:dyDescent="0.25">
      <c r="A2" s="89" t="s">
        <v>336</v>
      </c>
      <c r="B2" s="89"/>
      <c r="C2" s="89"/>
      <c r="D2" s="89"/>
      <c r="E2" s="89"/>
      <c r="F2" s="89"/>
    </row>
    <row r="3" spans="1:6" x14ac:dyDescent="0.25">
      <c r="A3" s="89" t="s">
        <v>386</v>
      </c>
      <c r="B3" s="89"/>
      <c r="C3" s="89"/>
      <c r="D3" s="89"/>
      <c r="E3" s="89"/>
      <c r="F3" s="89"/>
    </row>
    <row r="4" spans="1:6" x14ac:dyDescent="0.25">
      <c r="A4" s="89" t="s">
        <v>157</v>
      </c>
      <c r="B4" s="89"/>
      <c r="C4" s="89"/>
      <c r="D4" s="89"/>
      <c r="E4" s="89"/>
      <c r="F4" s="89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-102991.20999999903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9297991.9000000004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9400983.1099999994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-42765.659999999974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461371.89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504137.55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1853552.6500000011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C26" sqref="C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9" t="s">
        <v>196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A2" s="89" t="s">
        <v>337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5">
      <c r="A3" s="89" t="s">
        <v>386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x14ac:dyDescent="0.25">
      <c r="A4" s="89" t="s">
        <v>157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9297991.8999999985</v>
      </c>
      <c r="D9" s="40"/>
      <c r="E9" s="38">
        <v>0</v>
      </c>
      <c r="F9" s="25"/>
      <c r="G9" s="24" t="s">
        <v>199</v>
      </c>
      <c r="H9" s="39">
        <f>SUM(H10:H16)</f>
        <v>9400983.1099999994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64190.36</v>
      </c>
      <c r="D10" s="37"/>
      <c r="E10" s="25">
        <v>0</v>
      </c>
      <c r="F10" s="25"/>
      <c r="G10" s="31" t="s">
        <v>205</v>
      </c>
      <c r="H10" s="37">
        <v>4179660.65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180204.79</v>
      </c>
      <c r="D11" s="37"/>
      <c r="E11" s="25">
        <v>0</v>
      </c>
      <c r="F11" s="25"/>
      <c r="G11" s="31" t="s">
        <v>349</v>
      </c>
      <c r="H11" s="37">
        <v>1172490.52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8254100.8799999999</v>
      </c>
      <c r="D12" s="37"/>
      <c r="E12" s="25">
        <v>0</v>
      </c>
      <c r="F12" s="25"/>
      <c r="G12" s="31" t="s">
        <v>206</v>
      </c>
      <c r="H12" s="37">
        <v>69360.06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279355.25</v>
      </c>
      <c r="D13" s="37"/>
      <c r="E13" s="25">
        <v>0</v>
      </c>
      <c r="F13" s="25"/>
      <c r="G13" s="31" t="s">
        <v>207</v>
      </c>
      <c r="H13" s="37">
        <v>2800589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520140.62</v>
      </c>
      <c r="D14" s="37"/>
      <c r="E14" s="25">
        <v>0</v>
      </c>
      <c r="F14" s="25"/>
      <c r="G14" s="31" t="s">
        <v>382</v>
      </c>
      <c r="H14" s="37">
        <v>59648.68</v>
      </c>
      <c r="J14" s="25">
        <v>0</v>
      </c>
    </row>
    <row r="15" spans="1:10" x14ac:dyDescent="0.25">
      <c r="D15" s="37"/>
      <c r="E15" s="25"/>
      <c r="F15" s="25"/>
      <c r="G15" s="31" t="s">
        <v>379</v>
      </c>
      <c r="H15" s="37">
        <v>400000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461371.89</v>
      </c>
      <c r="D16" s="37"/>
      <c r="E16" s="25">
        <v>0</v>
      </c>
      <c r="F16" s="25"/>
      <c r="G16" s="31" t="s">
        <v>208</v>
      </c>
      <c r="H16" s="37">
        <v>719234.2</v>
      </c>
      <c r="J16" s="25">
        <v>0</v>
      </c>
    </row>
    <row r="17" spans="1:10" x14ac:dyDescent="0.25">
      <c r="A17" s="31" t="s">
        <v>210</v>
      </c>
      <c r="B17" s="28"/>
      <c r="C17" s="82">
        <v>100367.76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340323.75</v>
      </c>
      <c r="D18" s="37"/>
      <c r="E18" s="25">
        <v>0</v>
      </c>
      <c r="F18" s="25"/>
      <c r="G18" s="24" t="s">
        <v>209</v>
      </c>
      <c r="H18" s="39">
        <f>SUM(H19:H23)</f>
        <v>504137.55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20680.38</v>
      </c>
      <c r="D19" s="37"/>
      <c r="E19" s="76">
        <v>0</v>
      </c>
      <c r="F19" s="25"/>
      <c r="G19" s="87" t="s">
        <v>210</v>
      </c>
      <c r="H19" s="86">
        <v>100284.38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332022.12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71827.679999999993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339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370</v>
      </c>
      <c r="C26" s="85">
        <f>H26-C9-C16</f>
        <v>145756.87000000163</v>
      </c>
      <c r="D26" s="37"/>
      <c r="E26" s="30"/>
      <c r="F26" s="30"/>
      <c r="G26" s="24" t="s">
        <v>214</v>
      </c>
      <c r="H26" s="39">
        <f>H9+H18</f>
        <v>9905120.6600000001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9905120.6600000001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topLeftCell="A217" workbookViewId="0">
      <selection activeCell="D233" sqref="D233"/>
    </sheetView>
  </sheetViews>
  <sheetFormatPr baseColWidth="10" defaultRowHeight="15" x14ac:dyDescent="0.25"/>
  <cols>
    <col min="1" max="1" width="54" customWidth="1"/>
    <col min="2" max="2" width="13.85546875" customWidth="1"/>
    <col min="3" max="3" width="2.140625" style="1" customWidth="1"/>
    <col min="4" max="4" width="13" bestFit="1" customWidth="1"/>
    <col min="5" max="5" width="14.5703125" bestFit="1" customWidth="1"/>
    <col min="7" max="7" width="14.28515625" bestFit="1" customWidth="1"/>
  </cols>
  <sheetData>
    <row r="1" spans="1:11" x14ac:dyDescent="0.25">
      <c r="A1" s="89" t="s">
        <v>196</v>
      </c>
      <c r="B1" s="89"/>
      <c r="C1" s="89"/>
      <c r="D1" s="89"/>
      <c r="E1" s="13"/>
      <c r="F1" s="13"/>
      <c r="G1" s="13"/>
      <c r="H1" s="13"/>
      <c r="I1" s="13"/>
      <c r="J1" s="13"/>
      <c r="K1" s="13"/>
    </row>
    <row r="2" spans="1:11" x14ac:dyDescent="0.25">
      <c r="A2" s="89" t="s">
        <v>333</v>
      </c>
      <c r="B2" s="89"/>
      <c r="C2" s="89"/>
      <c r="D2" s="89"/>
      <c r="E2" s="13"/>
      <c r="F2" s="13"/>
      <c r="G2" s="13"/>
      <c r="H2" s="13"/>
      <c r="I2" s="13"/>
      <c r="J2" s="13"/>
      <c r="K2" s="13"/>
    </row>
    <row r="3" spans="1:11" x14ac:dyDescent="0.25">
      <c r="A3" s="89" t="s">
        <v>387</v>
      </c>
      <c r="B3" s="89"/>
      <c r="C3" s="89"/>
      <c r="D3" s="89"/>
      <c r="E3" s="13"/>
      <c r="F3" s="13"/>
      <c r="G3" s="13"/>
      <c r="H3" s="13"/>
      <c r="I3" s="13"/>
      <c r="J3" s="13"/>
      <c r="K3" s="13"/>
    </row>
    <row r="4" spans="1:11" x14ac:dyDescent="0.25">
      <c r="A4" s="89" t="s">
        <v>157</v>
      </c>
      <c r="B4" s="89"/>
      <c r="C4" s="89"/>
      <c r="D4" s="89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325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B9+B27+B38</f>
        <v>3089053.58</v>
      </c>
      <c r="E8" s="48"/>
    </row>
    <row r="9" spans="1:11" x14ac:dyDescent="0.25">
      <c r="A9" s="3" t="s">
        <v>286</v>
      </c>
      <c r="B9" s="48">
        <f>B10+B14+B16+B25</f>
        <v>1853552.6499999997</v>
      </c>
      <c r="C9" s="47"/>
      <c r="D9" s="47"/>
      <c r="E9" s="47"/>
    </row>
    <row r="10" spans="1:11" s="1" customFormat="1" x14ac:dyDescent="0.25">
      <c r="A10" s="3" t="s">
        <v>388</v>
      </c>
      <c r="B10" s="48">
        <f>SUM(B11:B13)</f>
        <v>1505.67</v>
      </c>
      <c r="C10" s="47"/>
      <c r="D10" s="47"/>
      <c r="E10" s="47"/>
    </row>
    <row r="11" spans="1:11" s="1" customFormat="1" x14ac:dyDescent="0.25">
      <c r="A11" s="2" t="s">
        <v>389</v>
      </c>
      <c r="B11" s="47">
        <v>1413.24</v>
      </c>
      <c r="C11" s="47"/>
      <c r="D11" s="47"/>
      <c r="E11" s="47"/>
    </row>
    <row r="12" spans="1:11" s="1" customFormat="1" x14ac:dyDescent="0.25">
      <c r="A12" s="2" t="s">
        <v>390</v>
      </c>
      <c r="B12" s="47">
        <v>50.72</v>
      </c>
      <c r="C12" s="47"/>
      <c r="D12" s="47"/>
      <c r="E12" s="47"/>
    </row>
    <row r="13" spans="1:11" s="1" customFormat="1" x14ac:dyDescent="0.25">
      <c r="A13" s="2" t="s">
        <v>391</v>
      </c>
      <c r="B13" s="47">
        <v>41.71</v>
      </c>
      <c r="C13" s="47"/>
      <c r="D13" s="47"/>
      <c r="E13" s="47"/>
    </row>
    <row r="14" spans="1:11" x14ac:dyDescent="0.25">
      <c r="A14" s="3" t="s">
        <v>287</v>
      </c>
      <c r="B14" s="48">
        <f>SUM(B15:B15)</f>
        <v>1121008.1299999999</v>
      </c>
      <c r="C14" s="47"/>
      <c r="D14" s="47"/>
      <c r="E14" s="47"/>
    </row>
    <row r="15" spans="1:11" x14ac:dyDescent="0.25">
      <c r="A15" s="2" t="s">
        <v>392</v>
      </c>
      <c r="B15" s="47">
        <v>1121008.1299999999</v>
      </c>
      <c r="C15" s="47"/>
      <c r="D15" s="47"/>
      <c r="E15" s="47"/>
    </row>
    <row r="16" spans="1:11" s="1" customFormat="1" x14ac:dyDescent="0.25">
      <c r="A16" s="3" t="s">
        <v>288</v>
      </c>
      <c r="B16" s="48">
        <f>SUM(B17:B24)</f>
        <v>710997.54999999993</v>
      </c>
      <c r="C16" s="47"/>
      <c r="D16" s="47"/>
      <c r="E16" s="47"/>
    </row>
    <row r="17" spans="1:5" s="1" customFormat="1" x14ac:dyDescent="0.25">
      <c r="A17" s="2" t="s">
        <v>393</v>
      </c>
      <c r="B17" s="47">
        <v>276253.21999999997</v>
      </c>
      <c r="C17" s="47"/>
      <c r="D17" s="47"/>
      <c r="E17" s="47"/>
    </row>
    <row r="18" spans="1:5" s="1" customFormat="1" x14ac:dyDescent="0.25">
      <c r="A18" s="2" t="s">
        <v>394</v>
      </c>
      <c r="B18" s="47">
        <v>7380.38</v>
      </c>
      <c r="C18" s="47"/>
      <c r="D18" s="47"/>
      <c r="E18" s="47"/>
    </row>
    <row r="19" spans="1:5" s="1" customFormat="1" x14ac:dyDescent="0.25">
      <c r="A19" s="2" t="s">
        <v>395</v>
      </c>
      <c r="B19" s="47">
        <v>122.26</v>
      </c>
      <c r="C19" s="47"/>
      <c r="D19" s="47"/>
      <c r="E19" s="47"/>
    </row>
    <row r="20" spans="1:5" s="1" customFormat="1" x14ac:dyDescent="0.25">
      <c r="A20" s="2" t="s">
        <v>396</v>
      </c>
      <c r="B20" s="47">
        <v>10.89</v>
      </c>
      <c r="C20" s="47"/>
      <c r="D20" s="47"/>
      <c r="E20" s="47"/>
    </row>
    <row r="21" spans="1:5" s="1" customFormat="1" x14ac:dyDescent="0.25">
      <c r="A21" s="2" t="s">
        <v>397</v>
      </c>
      <c r="B21" s="47">
        <v>2190.35</v>
      </c>
      <c r="C21" s="47"/>
      <c r="D21" s="47"/>
      <c r="E21" s="47"/>
    </row>
    <row r="22" spans="1:5" s="1" customFormat="1" x14ac:dyDescent="0.25">
      <c r="A22" s="2" t="s">
        <v>398</v>
      </c>
      <c r="B22" s="47">
        <v>364359.38</v>
      </c>
      <c r="C22" s="47"/>
      <c r="D22" s="47"/>
      <c r="E22" s="47"/>
    </row>
    <row r="23" spans="1:5" s="1" customFormat="1" x14ac:dyDescent="0.25">
      <c r="A23" s="2" t="s">
        <v>399</v>
      </c>
      <c r="B23" s="47">
        <v>4041.47</v>
      </c>
      <c r="C23" s="47"/>
      <c r="D23" s="47"/>
      <c r="E23" s="47"/>
    </row>
    <row r="24" spans="1:5" s="1" customFormat="1" x14ac:dyDescent="0.25">
      <c r="A24" s="2" t="s">
        <v>400</v>
      </c>
      <c r="B24" s="47">
        <v>56639.6</v>
      </c>
      <c r="C24" s="47"/>
      <c r="D24" s="47"/>
      <c r="E24" s="47"/>
    </row>
    <row r="25" spans="1:5" s="1" customFormat="1" x14ac:dyDescent="0.25">
      <c r="A25" s="3" t="s">
        <v>401</v>
      </c>
      <c r="B25" s="48">
        <f>B26</f>
        <v>20041.3</v>
      </c>
      <c r="C25" s="47"/>
      <c r="D25" s="47"/>
      <c r="E25" s="47"/>
    </row>
    <row r="26" spans="1:5" s="1" customFormat="1" x14ac:dyDescent="0.25">
      <c r="A26" s="2" t="s">
        <v>402</v>
      </c>
      <c r="B26" s="47">
        <v>20041.3</v>
      </c>
      <c r="C26" s="47"/>
      <c r="D26" s="47"/>
      <c r="E26" s="47"/>
    </row>
    <row r="27" spans="1:5" x14ac:dyDescent="0.25">
      <c r="A27" s="3" t="s">
        <v>289</v>
      </c>
      <c r="B27" s="48">
        <f>B28+B34+B36</f>
        <v>1015976.6900000001</v>
      </c>
      <c r="C27" s="47"/>
      <c r="D27" s="47"/>
      <c r="E27" s="47"/>
    </row>
    <row r="28" spans="1:5" x14ac:dyDescent="0.25">
      <c r="A28" s="3" t="s">
        <v>210</v>
      </c>
      <c r="B28" s="48">
        <f>SUM(B29:B33)</f>
        <v>92573.26</v>
      </c>
      <c r="C28" s="47"/>
      <c r="D28" s="47"/>
      <c r="E28" s="47"/>
    </row>
    <row r="29" spans="1:5" s="1" customFormat="1" x14ac:dyDescent="0.25">
      <c r="A29" s="2" t="s">
        <v>210</v>
      </c>
      <c r="B29" s="47">
        <v>90000</v>
      </c>
      <c r="C29" s="47"/>
      <c r="D29" s="47"/>
      <c r="E29" s="47"/>
    </row>
    <row r="30" spans="1:5" x14ac:dyDescent="0.25">
      <c r="A30" s="2" t="s">
        <v>403</v>
      </c>
      <c r="B30" s="47">
        <v>1821.41</v>
      </c>
      <c r="C30" s="47"/>
      <c r="D30" s="47"/>
      <c r="E30" s="47"/>
    </row>
    <row r="31" spans="1:5" x14ac:dyDescent="0.25">
      <c r="A31" s="2" t="s">
        <v>404</v>
      </c>
      <c r="B31" s="47">
        <v>287.18</v>
      </c>
      <c r="C31" s="47"/>
      <c r="D31" s="47"/>
      <c r="E31" s="47"/>
    </row>
    <row r="32" spans="1:5" s="1" customFormat="1" x14ac:dyDescent="0.25">
      <c r="A32" s="2" t="s">
        <v>405</v>
      </c>
      <c r="B32" s="47">
        <v>54.2</v>
      </c>
      <c r="C32" s="47"/>
      <c r="D32" s="47"/>
      <c r="E32" s="47"/>
    </row>
    <row r="33" spans="1:5" s="1" customFormat="1" x14ac:dyDescent="0.25">
      <c r="A33" s="2" t="s">
        <v>406</v>
      </c>
      <c r="B33" s="47">
        <v>410.47</v>
      </c>
      <c r="C33" s="47"/>
      <c r="D33" s="47"/>
      <c r="E33" s="47"/>
    </row>
    <row r="34" spans="1:5" s="1" customFormat="1" x14ac:dyDescent="0.25">
      <c r="A34" s="3" t="s">
        <v>211</v>
      </c>
      <c r="B34" s="48">
        <f>B35</f>
        <v>922992.54</v>
      </c>
      <c r="C34" s="47"/>
      <c r="D34" s="47"/>
      <c r="E34" s="47"/>
    </row>
    <row r="35" spans="1:5" s="1" customFormat="1" x14ac:dyDescent="0.25">
      <c r="A35" s="2" t="s">
        <v>407</v>
      </c>
      <c r="B35" s="47">
        <v>922992.54</v>
      </c>
      <c r="C35" s="47"/>
      <c r="D35" s="47"/>
      <c r="E35" s="47"/>
    </row>
    <row r="36" spans="1:5" s="1" customFormat="1" x14ac:dyDescent="0.25">
      <c r="A36" s="3" t="s">
        <v>408</v>
      </c>
      <c r="B36" s="48">
        <f>B37</f>
        <v>410.89</v>
      </c>
      <c r="C36" s="47"/>
      <c r="D36" s="47"/>
      <c r="E36" s="47"/>
    </row>
    <row r="37" spans="1:5" s="1" customFormat="1" x14ac:dyDescent="0.25">
      <c r="A37" s="2" t="s">
        <v>409</v>
      </c>
      <c r="B37" s="47">
        <v>410.89</v>
      </c>
      <c r="C37" s="47"/>
      <c r="D37" s="47"/>
      <c r="E37" s="47"/>
    </row>
    <row r="38" spans="1:5" s="1" customFormat="1" x14ac:dyDescent="0.25">
      <c r="A38" s="3" t="s">
        <v>371</v>
      </c>
      <c r="B38" s="48">
        <f>SUM(B39)</f>
        <v>219524.24</v>
      </c>
      <c r="C38" s="47"/>
      <c r="D38" s="47"/>
      <c r="E38" s="47"/>
    </row>
    <row r="39" spans="1:5" s="1" customFormat="1" x14ac:dyDescent="0.25">
      <c r="A39" s="3" t="s">
        <v>202</v>
      </c>
      <c r="B39" s="48">
        <f>B40</f>
        <v>219524.24</v>
      </c>
      <c r="C39" s="47"/>
      <c r="D39" s="47"/>
      <c r="E39" s="47"/>
    </row>
    <row r="40" spans="1:5" s="1" customFormat="1" x14ac:dyDescent="0.25">
      <c r="A40" s="2" t="s">
        <v>406</v>
      </c>
      <c r="B40" s="47">
        <v>219524.24</v>
      </c>
      <c r="C40" s="47"/>
      <c r="D40" s="47"/>
      <c r="E40" s="47"/>
    </row>
    <row r="41" spans="1:5" x14ac:dyDescent="0.25">
      <c r="A41" s="3" t="s">
        <v>290</v>
      </c>
      <c r="B41" s="47"/>
      <c r="C41" s="47"/>
      <c r="D41" s="48">
        <f>B42+B46+B51+B60</f>
        <v>99877741.779999986</v>
      </c>
    </row>
    <row r="42" spans="1:5" x14ac:dyDescent="0.25">
      <c r="A42" s="3" t="s">
        <v>291</v>
      </c>
      <c r="B42" s="48">
        <f>B43</f>
        <v>2991199.04</v>
      </c>
      <c r="C42" s="47"/>
      <c r="D42" s="47"/>
      <c r="E42" s="47"/>
    </row>
    <row r="43" spans="1:5" x14ac:dyDescent="0.25">
      <c r="A43" s="3" t="s">
        <v>292</v>
      </c>
      <c r="B43" s="47">
        <f>B44</f>
        <v>2991199.04</v>
      </c>
      <c r="C43" s="47"/>
      <c r="D43" s="47"/>
      <c r="E43" s="47"/>
    </row>
    <row r="44" spans="1:5" s="1" customFormat="1" x14ac:dyDescent="0.25">
      <c r="A44" s="2" t="s">
        <v>410</v>
      </c>
      <c r="B44" s="47">
        <v>2991199.04</v>
      </c>
      <c r="C44" s="47"/>
      <c r="D44" s="47"/>
      <c r="E44" s="47"/>
    </row>
    <row r="45" spans="1:5" s="1" customFormat="1" x14ac:dyDescent="0.25">
      <c r="A45" s="3" t="s">
        <v>372</v>
      </c>
      <c r="B45" s="48">
        <f>B46</f>
        <v>72976110.099999994</v>
      </c>
      <c r="C45" s="47"/>
      <c r="D45" s="47"/>
      <c r="E45" s="47"/>
    </row>
    <row r="46" spans="1:5" s="1" customFormat="1" x14ac:dyDescent="0.25">
      <c r="A46" s="3" t="s">
        <v>293</v>
      </c>
      <c r="B46" s="48">
        <f>B47+B48</f>
        <v>72976110.099999994</v>
      </c>
      <c r="C46" s="47"/>
      <c r="D46" s="47"/>
      <c r="E46" s="47"/>
    </row>
    <row r="47" spans="1:5" s="1" customFormat="1" x14ac:dyDescent="0.25">
      <c r="A47" s="2" t="s">
        <v>411</v>
      </c>
      <c r="B47" s="48">
        <v>45714285.710000001</v>
      </c>
      <c r="C47" s="47"/>
      <c r="D47" s="47"/>
      <c r="E47" s="47"/>
    </row>
    <row r="48" spans="1:5" s="1" customFormat="1" x14ac:dyDescent="0.25">
      <c r="A48" s="2" t="s">
        <v>140</v>
      </c>
      <c r="B48" s="48">
        <v>27261824.390000001</v>
      </c>
      <c r="C48" s="47"/>
      <c r="D48" s="47"/>
      <c r="E48" s="47"/>
    </row>
    <row r="49" spans="1:5" x14ac:dyDescent="0.25">
      <c r="A49" s="3" t="s">
        <v>327</v>
      </c>
      <c r="B49" s="48">
        <f>B50</f>
        <v>73914781.560000002</v>
      </c>
      <c r="C49" s="47"/>
      <c r="D49" s="47"/>
      <c r="E49" s="47"/>
    </row>
    <row r="50" spans="1:5" x14ac:dyDescent="0.25">
      <c r="A50" s="2" t="s">
        <v>293</v>
      </c>
      <c r="B50" s="47">
        <v>73914781.560000002</v>
      </c>
      <c r="C50" s="47"/>
      <c r="D50" s="47"/>
      <c r="E50" s="47"/>
    </row>
    <row r="51" spans="1:5" x14ac:dyDescent="0.25">
      <c r="A51" s="3" t="s">
        <v>294</v>
      </c>
      <c r="B51" s="48">
        <f>B52+B55+B57</f>
        <v>23745647.68</v>
      </c>
      <c r="C51" s="47"/>
      <c r="D51" s="47"/>
      <c r="E51" s="47"/>
    </row>
    <row r="52" spans="1:5" x14ac:dyDescent="0.25">
      <c r="A52" s="3" t="s">
        <v>412</v>
      </c>
      <c r="B52" s="48">
        <f>B53+B54</f>
        <v>77856.010000000009</v>
      </c>
      <c r="C52" s="47"/>
      <c r="D52" s="47"/>
      <c r="E52" s="47"/>
    </row>
    <row r="53" spans="1:5" s="1" customFormat="1" x14ac:dyDescent="0.25">
      <c r="A53" s="2" t="s">
        <v>413</v>
      </c>
      <c r="B53" s="47">
        <v>2631.27</v>
      </c>
      <c r="C53" s="47"/>
      <c r="D53" s="47"/>
      <c r="E53" s="47"/>
    </row>
    <row r="54" spans="1:5" s="1" customFormat="1" x14ac:dyDescent="0.25">
      <c r="A54" s="2" t="s">
        <v>414</v>
      </c>
      <c r="B54" s="47">
        <v>75224.740000000005</v>
      </c>
      <c r="C54" s="47"/>
      <c r="D54" s="47"/>
      <c r="E54" s="47"/>
    </row>
    <row r="55" spans="1:5" x14ac:dyDescent="0.25">
      <c r="A55" s="3" t="s">
        <v>295</v>
      </c>
      <c r="B55" s="48">
        <f>B56</f>
        <v>816421.23</v>
      </c>
      <c r="C55" s="47"/>
      <c r="D55" s="47"/>
      <c r="E55" s="47"/>
    </row>
    <row r="56" spans="1:5" s="1" customFormat="1" x14ac:dyDescent="0.25">
      <c r="A56" s="2" t="s">
        <v>415</v>
      </c>
      <c r="B56" s="47">
        <v>816421.23</v>
      </c>
      <c r="C56" s="47"/>
      <c r="D56" s="47"/>
      <c r="E56" s="47"/>
    </row>
    <row r="57" spans="1:5" x14ac:dyDescent="0.25">
      <c r="A57" s="3" t="s">
        <v>296</v>
      </c>
      <c r="B57" s="48">
        <f>B58+B59</f>
        <v>22851370.440000001</v>
      </c>
      <c r="C57" s="47"/>
      <c r="D57" s="47"/>
      <c r="E57" s="47"/>
    </row>
    <row r="58" spans="1:5" s="1" customFormat="1" x14ac:dyDescent="0.25">
      <c r="A58" s="2" t="s">
        <v>416</v>
      </c>
      <c r="B58" s="47">
        <v>22847856.25</v>
      </c>
      <c r="C58" s="47"/>
      <c r="D58" s="47"/>
      <c r="E58" s="47"/>
    </row>
    <row r="59" spans="1:5" s="1" customFormat="1" x14ac:dyDescent="0.25">
      <c r="A59" s="2" t="s">
        <v>417</v>
      </c>
      <c r="B59" s="47">
        <v>3514.19</v>
      </c>
      <c r="C59" s="47"/>
      <c r="D59" s="47"/>
      <c r="E59" s="47"/>
    </row>
    <row r="60" spans="1:5" x14ac:dyDescent="0.25">
      <c r="A60" s="3" t="s">
        <v>323</v>
      </c>
      <c r="B60" s="48">
        <f>B61+B64+B66</f>
        <v>164784.96000000002</v>
      </c>
      <c r="C60" s="47"/>
      <c r="D60" s="47"/>
      <c r="E60" s="47"/>
    </row>
    <row r="61" spans="1:5" x14ac:dyDescent="0.25">
      <c r="A61" s="3" t="s">
        <v>297</v>
      </c>
      <c r="B61" s="47">
        <f>B62+B63</f>
        <v>48401.66</v>
      </c>
      <c r="C61" s="47"/>
      <c r="D61" s="47"/>
      <c r="E61" s="47"/>
    </row>
    <row r="62" spans="1:5" s="1" customFormat="1" x14ac:dyDescent="0.25">
      <c r="A62" s="2" t="s">
        <v>125</v>
      </c>
      <c r="B62" s="47">
        <v>2825</v>
      </c>
      <c r="C62" s="47"/>
      <c r="D62" s="47"/>
      <c r="E62" s="47"/>
    </row>
    <row r="63" spans="1:5" s="1" customFormat="1" x14ac:dyDescent="0.25">
      <c r="A63" s="2" t="s">
        <v>127</v>
      </c>
      <c r="B63" s="47">
        <v>45576.66</v>
      </c>
      <c r="C63" s="47"/>
      <c r="D63" s="47"/>
      <c r="E63" s="47"/>
    </row>
    <row r="64" spans="1:5" x14ac:dyDescent="0.25">
      <c r="A64" s="3" t="s">
        <v>334</v>
      </c>
      <c r="B64" s="48">
        <f>B65</f>
        <v>428996.12</v>
      </c>
      <c r="C64" s="47"/>
      <c r="D64" s="47"/>
      <c r="E64" s="47"/>
    </row>
    <row r="65" spans="1:5" s="1" customFormat="1" x14ac:dyDescent="0.25">
      <c r="A65" s="2" t="s">
        <v>155</v>
      </c>
      <c r="B65" s="47">
        <v>428996.12</v>
      </c>
      <c r="C65" s="47"/>
      <c r="D65" s="47"/>
      <c r="E65" s="47"/>
    </row>
    <row r="66" spans="1:5" x14ac:dyDescent="0.25">
      <c r="A66" s="3" t="s">
        <v>298</v>
      </c>
      <c r="B66" s="48">
        <f>B67+B68</f>
        <v>-312612.82</v>
      </c>
      <c r="C66" s="47"/>
      <c r="D66" s="47"/>
      <c r="E66" s="47"/>
    </row>
    <row r="67" spans="1:5" s="1" customFormat="1" x14ac:dyDescent="0.25">
      <c r="A67" s="2" t="s">
        <v>418</v>
      </c>
      <c r="B67" s="47">
        <v>-41813.68</v>
      </c>
      <c r="C67" s="47"/>
      <c r="D67" s="47"/>
      <c r="E67" s="47"/>
    </row>
    <row r="68" spans="1:5" s="1" customFormat="1" x14ac:dyDescent="0.25">
      <c r="A68" s="2" t="s">
        <v>419</v>
      </c>
      <c r="B68" s="47">
        <v>-270799.14</v>
      </c>
      <c r="C68" s="47"/>
      <c r="D68" s="47"/>
      <c r="E68" s="47"/>
    </row>
    <row r="69" spans="1:5" x14ac:dyDescent="0.25">
      <c r="A69" s="3" t="s">
        <v>299</v>
      </c>
      <c r="B69" s="47"/>
      <c r="C69" s="47"/>
      <c r="D69" s="48">
        <f>B71+B73+B75+B78+B81+B84+B87+B91+B94</f>
        <v>32378915.990000002</v>
      </c>
    </row>
    <row r="70" spans="1:5" x14ac:dyDescent="0.25">
      <c r="A70" s="3" t="s">
        <v>300</v>
      </c>
      <c r="B70" s="48"/>
      <c r="C70" s="47"/>
      <c r="D70" s="47"/>
      <c r="E70" s="47"/>
    </row>
    <row r="71" spans="1:5" x14ac:dyDescent="0.25">
      <c r="A71" s="3" t="s">
        <v>301</v>
      </c>
      <c r="B71" s="48">
        <f>B72</f>
        <v>4257</v>
      </c>
      <c r="C71" s="47"/>
      <c r="D71" s="47"/>
      <c r="E71" s="47"/>
    </row>
    <row r="72" spans="1:5" s="1" customFormat="1" x14ac:dyDescent="0.25">
      <c r="A72" s="2" t="s">
        <v>420</v>
      </c>
      <c r="B72" s="47">
        <v>4257</v>
      </c>
      <c r="C72" s="47"/>
      <c r="D72" s="47"/>
      <c r="E72" s="47"/>
    </row>
    <row r="73" spans="1:5" x14ac:dyDescent="0.25">
      <c r="A73" s="3" t="s">
        <v>49</v>
      </c>
      <c r="B73" s="48">
        <f>B74</f>
        <v>188</v>
      </c>
      <c r="C73" s="47"/>
      <c r="D73" s="47"/>
      <c r="E73" s="47"/>
    </row>
    <row r="74" spans="1:5" s="1" customFormat="1" x14ac:dyDescent="0.25">
      <c r="A74" s="2" t="s">
        <v>49</v>
      </c>
      <c r="B74" s="47">
        <v>188</v>
      </c>
      <c r="C74" s="47"/>
      <c r="D74" s="47"/>
      <c r="E74" s="47"/>
    </row>
    <row r="75" spans="1:5" x14ac:dyDescent="0.25">
      <c r="A75" s="3" t="s">
        <v>302</v>
      </c>
      <c r="B75" s="47">
        <f>B76+B77</f>
        <v>12404.220000000001</v>
      </c>
      <c r="C75" s="47"/>
      <c r="D75" s="47"/>
      <c r="E75" s="47"/>
    </row>
    <row r="76" spans="1:5" x14ac:dyDescent="0.25">
      <c r="A76" s="2" t="s">
        <v>421</v>
      </c>
      <c r="B76" s="47">
        <v>7031.89</v>
      </c>
      <c r="C76" s="47"/>
      <c r="D76" s="47"/>
      <c r="E76" s="47"/>
    </row>
    <row r="77" spans="1:5" s="1" customFormat="1" x14ac:dyDescent="0.25">
      <c r="A77" s="2" t="s">
        <v>65</v>
      </c>
      <c r="B77" s="47">
        <v>5372.33</v>
      </c>
      <c r="C77" s="47"/>
      <c r="D77" s="47"/>
      <c r="E77" s="47"/>
    </row>
    <row r="78" spans="1:5" s="1" customFormat="1" x14ac:dyDescent="0.25">
      <c r="A78" s="3" t="s">
        <v>53</v>
      </c>
      <c r="B78" s="48">
        <f>B79+B80</f>
        <v>8829.14</v>
      </c>
      <c r="C78" s="47"/>
      <c r="D78" s="47"/>
      <c r="E78" s="47"/>
    </row>
    <row r="79" spans="1:5" s="1" customFormat="1" x14ac:dyDescent="0.25">
      <c r="A79" s="2" t="s">
        <v>53</v>
      </c>
      <c r="B79" s="47">
        <v>236.58</v>
      </c>
      <c r="C79" s="47"/>
      <c r="D79" s="47"/>
      <c r="E79" s="47"/>
    </row>
    <row r="80" spans="1:5" s="1" customFormat="1" x14ac:dyDescent="0.25">
      <c r="A80" s="2" t="s">
        <v>422</v>
      </c>
      <c r="B80" s="47">
        <v>8592.56</v>
      </c>
      <c r="C80" s="47"/>
      <c r="D80" s="47"/>
      <c r="E80" s="47"/>
    </row>
    <row r="81" spans="1:5" x14ac:dyDescent="0.25">
      <c r="A81" s="3" t="s">
        <v>228</v>
      </c>
      <c r="B81" s="48">
        <f>B82+B83</f>
        <v>72651.98000000001</v>
      </c>
      <c r="C81" s="47"/>
      <c r="D81" s="47"/>
      <c r="E81" s="47"/>
    </row>
    <row r="82" spans="1:5" s="1" customFormat="1" x14ac:dyDescent="0.25">
      <c r="A82" s="2" t="s">
        <v>423</v>
      </c>
      <c r="B82" s="47">
        <v>8199.86</v>
      </c>
      <c r="C82" s="47"/>
      <c r="D82" s="47"/>
      <c r="E82" s="47"/>
    </row>
    <row r="83" spans="1:5" s="1" customFormat="1" x14ac:dyDescent="0.25">
      <c r="A83" s="2" t="s">
        <v>335</v>
      </c>
      <c r="B83" s="47">
        <v>64452.12</v>
      </c>
      <c r="C83" s="47"/>
      <c r="D83" s="47"/>
      <c r="E83" s="47"/>
    </row>
    <row r="84" spans="1:5" x14ac:dyDescent="0.25">
      <c r="A84" s="3" t="s">
        <v>229</v>
      </c>
      <c r="B84" s="48">
        <f>B85+B86</f>
        <v>2470.25</v>
      </c>
      <c r="C84" s="47"/>
      <c r="D84" s="47"/>
      <c r="E84" s="47"/>
    </row>
    <row r="85" spans="1:5" s="1" customFormat="1" x14ac:dyDescent="0.25">
      <c r="A85" s="2" t="s">
        <v>424</v>
      </c>
      <c r="B85" s="47">
        <v>771.6</v>
      </c>
      <c r="C85" s="47"/>
      <c r="D85" s="47"/>
      <c r="E85" s="47"/>
    </row>
    <row r="86" spans="1:5" s="1" customFormat="1" x14ac:dyDescent="0.25">
      <c r="A86" s="2" t="s">
        <v>425</v>
      </c>
      <c r="B86" s="47">
        <v>1698.65</v>
      </c>
      <c r="C86" s="47"/>
      <c r="D86" s="47"/>
      <c r="E86" s="47"/>
    </row>
    <row r="87" spans="1:5" x14ac:dyDescent="0.25">
      <c r="A87" s="3" t="s">
        <v>282</v>
      </c>
      <c r="B87" s="48">
        <f>B88+B89+B90</f>
        <v>54946.9</v>
      </c>
      <c r="C87" s="47"/>
      <c r="D87" s="47"/>
      <c r="E87" s="47"/>
    </row>
    <row r="88" spans="1:5" s="1" customFormat="1" x14ac:dyDescent="0.25">
      <c r="A88" s="2" t="s">
        <v>426</v>
      </c>
      <c r="B88" s="47">
        <v>2955.61</v>
      </c>
      <c r="C88" s="47"/>
      <c r="D88" s="47"/>
      <c r="E88" s="47"/>
    </row>
    <row r="89" spans="1:5" s="1" customFormat="1" x14ac:dyDescent="0.25">
      <c r="A89" s="2" t="s">
        <v>427</v>
      </c>
      <c r="B89" s="47">
        <v>46676.61</v>
      </c>
      <c r="C89" s="47"/>
      <c r="D89" s="47"/>
      <c r="E89" s="47"/>
    </row>
    <row r="90" spans="1:5" s="1" customFormat="1" x14ac:dyDescent="0.25">
      <c r="A90" s="2" t="s">
        <v>428</v>
      </c>
      <c r="B90" s="47">
        <v>5314.68</v>
      </c>
      <c r="C90" s="47"/>
      <c r="D90" s="47"/>
      <c r="E90" s="47"/>
    </row>
    <row r="91" spans="1:5" x14ac:dyDescent="0.25">
      <c r="A91" s="3" t="s">
        <v>75</v>
      </c>
      <c r="B91" s="48">
        <f>B92+B93</f>
        <v>40811.380000000005</v>
      </c>
      <c r="C91" s="47"/>
      <c r="D91" s="47"/>
      <c r="E91" s="47"/>
    </row>
    <row r="92" spans="1:5" s="1" customFormat="1" x14ac:dyDescent="0.25">
      <c r="A92" s="2" t="s">
        <v>71</v>
      </c>
      <c r="B92" s="47">
        <v>36708.36</v>
      </c>
      <c r="C92" s="47"/>
      <c r="D92" s="47"/>
      <c r="E92" s="47"/>
    </row>
    <row r="93" spans="1:5" s="1" customFormat="1" x14ac:dyDescent="0.25">
      <c r="A93" s="2" t="s">
        <v>75</v>
      </c>
      <c r="B93" s="47">
        <v>4103.0200000000004</v>
      </c>
      <c r="C93" s="47"/>
      <c r="D93" s="47"/>
      <c r="E93" s="47"/>
    </row>
    <row r="94" spans="1:5" x14ac:dyDescent="0.25">
      <c r="A94" s="3" t="s">
        <v>303</v>
      </c>
      <c r="B94" s="48">
        <f>B95</f>
        <v>32182357.120000001</v>
      </c>
      <c r="C94" s="47"/>
      <c r="D94" s="47"/>
      <c r="E94" s="47"/>
    </row>
    <row r="95" spans="1:5" s="1" customFormat="1" x14ac:dyDescent="0.25">
      <c r="A95" s="3" t="s">
        <v>429</v>
      </c>
      <c r="B95" s="47">
        <v>32182357.120000001</v>
      </c>
      <c r="C95" s="47"/>
      <c r="D95" s="47"/>
      <c r="E95" s="47"/>
    </row>
    <row r="96" spans="1:5" x14ac:dyDescent="0.25">
      <c r="A96" s="3" t="s">
        <v>304</v>
      </c>
      <c r="B96" s="47"/>
      <c r="C96" s="47"/>
      <c r="D96" s="48">
        <f>B98+B100+B102+B104+B106+B108+B110+B112+B118+B120</f>
        <v>1056894.71</v>
      </c>
    </row>
    <row r="97" spans="1:5" x14ac:dyDescent="0.25">
      <c r="A97" s="3" t="s">
        <v>305</v>
      </c>
      <c r="B97" s="48"/>
      <c r="C97" s="47"/>
      <c r="D97" s="47"/>
      <c r="E97" s="47"/>
    </row>
    <row r="98" spans="1:5" x14ac:dyDescent="0.25">
      <c r="A98" s="3" t="s">
        <v>306</v>
      </c>
      <c r="B98" s="48">
        <f>B99</f>
        <v>721414.8</v>
      </c>
      <c r="C98" s="47"/>
      <c r="D98" s="47"/>
      <c r="E98" s="47"/>
    </row>
    <row r="99" spans="1:5" s="1" customFormat="1" x14ac:dyDescent="0.25">
      <c r="A99" s="2" t="s">
        <v>430</v>
      </c>
      <c r="B99" s="47">
        <v>721414.8</v>
      </c>
      <c r="C99" s="47"/>
      <c r="D99" s="47"/>
      <c r="E99" s="47"/>
    </row>
    <row r="100" spans="1:5" x14ac:dyDescent="0.25">
      <c r="A100" s="3" t="s">
        <v>348</v>
      </c>
      <c r="B100" s="48">
        <f>B101</f>
        <v>14768.34</v>
      </c>
      <c r="C100" s="47"/>
      <c r="D100" s="47"/>
      <c r="E100" s="47"/>
    </row>
    <row r="101" spans="1:5" s="1" customFormat="1" x14ac:dyDescent="0.25">
      <c r="A101" s="2" t="s">
        <v>431</v>
      </c>
      <c r="B101" s="47">
        <v>14768.34</v>
      </c>
      <c r="C101" s="47"/>
      <c r="D101" s="47"/>
      <c r="E101" s="47"/>
    </row>
    <row r="102" spans="1:5" s="1" customFormat="1" x14ac:dyDescent="0.25">
      <c r="A102" s="3" t="s">
        <v>350</v>
      </c>
      <c r="B102" s="48">
        <f>B103</f>
        <v>7948.95</v>
      </c>
      <c r="C102" s="47"/>
      <c r="D102" s="47"/>
      <c r="E102" s="47"/>
    </row>
    <row r="103" spans="1:5" s="1" customFormat="1" x14ac:dyDescent="0.25">
      <c r="A103" s="2" t="s">
        <v>432</v>
      </c>
      <c r="B103" s="47">
        <v>7948.95</v>
      </c>
      <c r="C103" s="47"/>
      <c r="D103" s="47"/>
      <c r="E103" s="47"/>
    </row>
    <row r="104" spans="1:5" x14ac:dyDescent="0.25">
      <c r="A104" s="3" t="s">
        <v>307</v>
      </c>
      <c r="B104" s="48">
        <f>B105</f>
        <v>73758.94</v>
      </c>
      <c r="C104" s="47"/>
      <c r="D104" s="47"/>
      <c r="E104" s="47"/>
    </row>
    <row r="105" spans="1:5" s="1" customFormat="1" x14ac:dyDescent="0.25">
      <c r="A105" s="2" t="s">
        <v>433</v>
      </c>
      <c r="B105" s="47">
        <v>73758.94</v>
      </c>
      <c r="C105" s="47"/>
      <c r="D105" s="47"/>
      <c r="E105" s="47"/>
    </row>
    <row r="106" spans="1:5" x14ac:dyDescent="0.25">
      <c r="A106" s="3" t="s">
        <v>351</v>
      </c>
      <c r="B106" s="48">
        <f>B107</f>
        <v>303765.53999999998</v>
      </c>
      <c r="C106" s="47"/>
      <c r="D106" s="47"/>
      <c r="E106" s="47"/>
    </row>
    <row r="107" spans="1:5" s="1" customFormat="1" x14ac:dyDescent="0.25">
      <c r="A107" s="2" t="s">
        <v>238</v>
      </c>
      <c r="B107" s="47">
        <v>303765.53999999998</v>
      </c>
      <c r="C107" s="47"/>
      <c r="D107" s="47"/>
      <c r="E107" s="47"/>
    </row>
    <row r="108" spans="1:5" x14ac:dyDescent="0.25">
      <c r="A108" s="3" t="s">
        <v>308</v>
      </c>
      <c r="B108" s="48">
        <f>B109</f>
        <v>13988.81</v>
      </c>
      <c r="C108" s="47"/>
      <c r="D108" s="47"/>
      <c r="E108" s="47"/>
    </row>
    <row r="109" spans="1:5" s="1" customFormat="1" x14ac:dyDescent="0.25">
      <c r="A109" s="2" t="s">
        <v>308</v>
      </c>
      <c r="B109" s="47">
        <v>13988.81</v>
      </c>
      <c r="C109" s="47"/>
      <c r="D109" s="47"/>
      <c r="E109" s="47"/>
    </row>
    <row r="110" spans="1:5" x14ac:dyDescent="0.25">
      <c r="A110" s="3" t="s">
        <v>309</v>
      </c>
      <c r="B110" s="48">
        <f>B111</f>
        <v>1924523.93</v>
      </c>
      <c r="C110" s="47"/>
      <c r="D110" s="47"/>
      <c r="E110" s="47"/>
    </row>
    <row r="111" spans="1:5" s="1" customFormat="1" x14ac:dyDescent="0.25">
      <c r="A111" s="2" t="s">
        <v>434</v>
      </c>
      <c r="B111" s="47">
        <v>1924523.93</v>
      </c>
      <c r="C111" s="47"/>
      <c r="D111" s="47"/>
      <c r="E111" s="47"/>
    </row>
    <row r="112" spans="1:5" x14ac:dyDescent="0.25">
      <c r="A112" s="3" t="s">
        <v>310</v>
      </c>
      <c r="B112" s="48">
        <f>SUM(B113:B117)</f>
        <v>942405.03999999992</v>
      </c>
      <c r="C112" s="47"/>
      <c r="D112" s="47"/>
      <c r="E112" s="47"/>
    </row>
    <row r="113" spans="1:5" s="1" customFormat="1" x14ac:dyDescent="0.25">
      <c r="A113" s="2" t="s">
        <v>146</v>
      </c>
      <c r="B113" s="47">
        <v>53417.07</v>
      </c>
      <c r="C113" s="47"/>
      <c r="D113" s="47"/>
      <c r="E113" s="47"/>
    </row>
    <row r="114" spans="1:5" s="1" customFormat="1" x14ac:dyDescent="0.25">
      <c r="A114" s="2" t="s">
        <v>148</v>
      </c>
      <c r="B114" s="47">
        <v>144056.76999999999</v>
      </c>
      <c r="C114" s="47"/>
      <c r="D114" s="47"/>
      <c r="E114" s="47"/>
    </row>
    <row r="115" spans="1:5" s="1" customFormat="1" x14ac:dyDescent="0.25">
      <c r="A115" s="2" t="s">
        <v>435</v>
      </c>
      <c r="B115" s="47">
        <v>595476.99</v>
      </c>
      <c r="C115" s="47"/>
      <c r="D115" s="47"/>
      <c r="E115" s="47"/>
    </row>
    <row r="116" spans="1:5" s="1" customFormat="1" x14ac:dyDescent="0.25">
      <c r="A116" s="2" t="s">
        <v>436</v>
      </c>
      <c r="B116" s="47">
        <v>10568.82</v>
      </c>
      <c r="C116" s="47"/>
      <c r="D116" s="47"/>
      <c r="E116" s="47"/>
    </row>
    <row r="117" spans="1:5" s="1" customFormat="1" x14ac:dyDescent="0.25">
      <c r="A117" s="2" t="s">
        <v>151</v>
      </c>
      <c r="B117" s="47">
        <v>138885.39000000001</v>
      </c>
      <c r="C117" s="47"/>
      <c r="D117" s="47"/>
      <c r="E117" s="47"/>
    </row>
    <row r="118" spans="1:5" s="1" customFormat="1" x14ac:dyDescent="0.25">
      <c r="A118" s="3" t="s">
        <v>242</v>
      </c>
      <c r="B118" s="48">
        <f>B119</f>
        <v>500</v>
      </c>
      <c r="C118" s="47"/>
      <c r="D118" s="47"/>
      <c r="E118" s="47"/>
    </row>
    <row r="119" spans="1:5" s="1" customFormat="1" x14ac:dyDescent="0.25">
      <c r="A119" s="2" t="s">
        <v>437</v>
      </c>
      <c r="B119" s="47">
        <v>500</v>
      </c>
      <c r="C119" s="47"/>
      <c r="D119" s="47"/>
      <c r="E119" s="47"/>
    </row>
    <row r="120" spans="1:5" x14ac:dyDescent="0.25">
      <c r="A120" s="3" t="s">
        <v>340</v>
      </c>
      <c r="B120" s="48">
        <f>SUM(B121:B127)</f>
        <v>-2946179.64</v>
      </c>
      <c r="C120" s="47"/>
      <c r="D120" s="47"/>
      <c r="E120" s="47"/>
    </row>
    <row r="121" spans="1:5" s="1" customFormat="1" x14ac:dyDescent="0.25">
      <c r="A121" s="2" t="s">
        <v>306</v>
      </c>
      <c r="B121" s="47">
        <v>-398721.12</v>
      </c>
      <c r="C121" s="47"/>
      <c r="D121" s="47"/>
      <c r="E121" s="47"/>
    </row>
    <row r="122" spans="1:5" s="1" customFormat="1" x14ac:dyDescent="0.25">
      <c r="A122" s="2" t="s">
        <v>348</v>
      </c>
      <c r="B122" s="47">
        <v>-3316.19</v>
      </c>
      <c r="C122" s="47"/>
      <c r="D122" s="47"/>
      <c r="E122" s="47"/>
    </row>
    <row r="123" spans="1:5" s="1" customFormat="1" x14ac:dyDescent="0.25">
      <c r="A123" s="2" t="s">
        <v>307</v>
      </c>
      <c r="B123" s="47">
        <v>-20082.240000000002</v>
      </c>
      <c r="C123" s="47"/>
      <c r="D123" s="47"/>
      <c r="E123" s="47"/>
    </row>
    <row r="124" spans="1:5" s="1" customFormat="1" x14ac:dyDescent="0.25">
      <c r="A124" s="2" t="s">
        <v>351</v>
      </c>
      <c r="B124" s="47">
        <v>-246209.03</v>
      </c>
      <c r="C124" s="47"/>
      <c r="D124" s="47"/>
      <c r="E124" s="47"/>
    </row>
    <row r="125" spans="1:5" s="1" customFormat="1" x14ac:dyDescent="0.25">
      <c r="A125" s="2" t="s">
        <v>308</v>
      </c>
      <c r="B125" s="47">
        <v>-12158.75</v>
      </c>
      <c r="C125" s="47"/>
      <c r="D125" s="47"/>
      <c r="E125" s="47"/>
    </row>
    <row r="126" spans="1:5" s="1" customFormat="1" x14ac:dyDescent="0.25">
      <c r="A126" s="2" t="s">
        <v>309</v>
      </c>
      <c r="B126" s="47">
        <v>-1503468.25</v>
      </c>
      <c r="C126" s="47"/>
      <c r="D126" s="47"/>
      <c r="E126" s="47"/>
    </row>
    <row r="127" spans="1:5" s="1" customFormat="1" x14ac:dyDescent="0.25">
      <c r="A127" s="2" t="s">
        <v>240</v>
      </c>
      <c r="B127" s="47">
        <v>-762224.06</v>
      </c>
      <c r="C127" s="47"/>
      <c r="D127" s="47"/>
      <c r="E127" s="47"/>
    </row>
    <row r="128" spans="1:5" x14ac:dyDescent="0.25">
      <c r="A128" s="3" t="s">
        <v>311</v>
      </c>
      <c r="B128" s="47"/>
      <c r="C128" s="47"/>
      <c r="D128" s="48">
        <f>D8+D41+D69+D96</f>
        <v>136402606.06</v>
      </c>
    </row>
    <row r="129" spans="1:5" s="1" customFormat="1" x14ac:dyDescent="0.25">
      <c r="A129" s="3"/>
      <c r="B129" s="47"/>
      <c r="C129" s="47"/>
      <c r="D129" s="53"/>
      <c r="E129" s="47"/>
    </row>
    <row r="130" spans="1:5" s="1" customFormat="1" x14ac:dyDescent="0.25">
      <c r="A130" s="89" t="s">
        <v>196</v>
      </c>
      <c r="B130" s="89"/>
      <c r="C130" s="89"/>
      <c r="D130" s="89"/>
      <c r="E130" s="47"/>
    </row>
    <row r="131" spans="1:5" s="1" customFormat="1" x14ac:dyDescent="0.25">
      <c r="A131" s="89" t="s">
        <v>333</v>
      </c>
      <c r="B131" s="89"/>
      <c r="C131" s="89"/>
      <c r="D131" s="89"/>
      <c r="E131" s="47"/>
    </row>
    <row r="132" spans="1:5" s="1" customFormat="1" x14ac:dyDescent="0.25">
      <c r="A132" s="89" t="s">
        <v>387</v>
      </c>
      <c r="B132" s="89"/>
      <c r="C132" s="89"/>
      <c r="D132" s="89"/>
      <c r="E132" s="47"/>
    </row>
    <row r="133" spans="1:5" s="1" customFormat="1" x14ac:dyDescent="0.25">
      <c r="A133" s="89" t="s">
        <v>157</v>
      </c>
      <c r="B133" s="89"/>
      <c r="C133" s="89"/>
      <c r="D133" s="89"/>
      <c r="E133" s="47"/>
    </row>
    <row r="134" spans="1:5" s="1" customFormat="1" x14ac:dyDescent="0.25">
      <c r="A134" s="3" t="s">
        <v>158</v>
      </c>
      <c r="B134" s="3"/>
      <c r="C134" s="3"/>
      <c r="D134" s="2"/>
      <c r="E134" s="47"/>
    </row>
    <row r="135" spans="1:5" s="16" customFormat="1" ht="15" customHeight="1" x14ac:dyDescent="0.2"/>
    <row r="136" spans="1:5" x14ac:dyDescent="0.25">
      <c r="A136" s="23" t="s">
        <v>352</v>
      </c>
      <c r="B136" s="52" t="s">
        <v>283</v>
      </c>
      <c r="C136" s="53"/>
      <c r="D136" s="52" t="s">
        <v>284</v>
      </c>
    </row>
    <row r="137" spans="1:5" x14ac:dyDescent="0.25">
      <c r="A137" s="3" t="s">
        <v>312</v>
      </c>
      <c r="B137" s="47"/>
      <c r="C137" s="47"/>
      <c r="D137" s="48">
        <f>B138+B159</f>
        <v>1326018.0900000001</v>
      </c>
      <c r="E137" s="88"/>
    </row>
    <row r="138" spans="1:5" x14ac:dyDescent="0.25">
      <c r="A138" s="3" t="s">
        <v>313</v>
      </c>
      <c r="B138" s="48">
        <f>B139+B157</f>
        <v>947658.67</v>
      </c>
      <c r="C138" s="47"/>
      <c r="D138" s="47"/>
    </row>
    <row r="139" spans="1:5" s="1" customFormat="1" x14ac:dyDescent="0.25">
      <c r="A139" s="3" t="s">
        <v>212</v>
      </c>
      <c r="B139" s="48">
        <f>SUM(B140:B156)</f>
        <v>947576.58000000007</v>
      </c>
      <c r="C139" s="47"/>
      <c r="D139" s="47"/>
    </row>
    <row r="140" spans="1:5" s="1" customFormat="1" x14ac:dyDescent="0.25">
      <c r="A140" s="2" t="s">
        <v>212</v>
      </c>
      <c r="B140" s="47">
        <v>0.01</v>
      </c>
      <c r="C140" s="47"/>
      <c r="D140" s="47"/>
    </row>
    <row r="141" spans="1:5" s="1" customFormat="1" x14ac:dyDescent="0.25">
      <c r="A141" s="2" t="s">
        <v>438</v>
      </c>
      <c r="B141" s="47">
        <v>23936.48</v>
      </c>
      <c r="C141" s="47"/>
      <c r="D141" s="47"/>
    </row>
    <row r="142" spans="1:5" s="1" customFormat="1" x14ac:dyDescent="0.25">
      <c r="A142" s="2" t="s">
        <v>439</v>
      </c>
      <c r="B142" s="47">
        <v>7641.48</v>
      </c>
      <c r="C142" s="47"/>
      <c r="D142" s="47"/>
    </row>
    <row r="143" spans="1:5" s="1" customFormat="1" x14ac:dyDescent="0.25">
      <c r="A143" s="2" t="s">
        <v>440</v>
      </c>
      <c r="B143" s="47">
        <v>174.69</v>
      </c>
      <c r="C143" s="47"/>
      <c r="D143" s="47"/>
    </row>
    <row r="144" spans="1:5" s="1" customFormat="1" x14ac:dyDescent="0.25">
      <c r="A144" s="2" t="s">
        <v>441</v>
      </c>
      <c r="B144" s="47">
        <v>10000</v>
      </c>
      <c r="C144" s="47"/>
      <c r="D144" s="47"/>
    </row>
    <row r="145" spans="1:4" s="1" customFormat="1" x14ac:dyDescent="0.25">
      <c r="A145" s="2" t="s">
        <v>442</v>
      </c>
      <c r="B145" s="47">
        <v>40.799999999999997</v>
      </c>
      <c r="C145" s="47"/>
      <c r="D145" s="47"/>
    </row>
    <row r="146" spans="1:4" s="1" customFormat="1" x14ac:dyDescent="0.25">
      <c r="A146" s="2" t="s">
        <v>443</v>
      </c>
      <c r="B146" s="47">
        <v>174.42</v>
      </c>
      <c r="C146" s="47"/>
      <c r="D146" s="47"/>
    </row>
    <row r="147" spans="1:4" s="1" customFormat="1" x14ac:dyDescent="0.25">
      <c r="A147" s="2" t="s">
        <v>444</v>
      </c>
      <c r="B147" s="47">
        <v>1564</v>
      </c>
      <c r="C147" s="47"/>
      <c r="D147" s="47"/>
    </row>
    <row r="148" spans="1:4" s="1" customFormat="1" x14ac:dyDescent="0.25">
      <c r="A148" s="2" t="s">
        <v>445</v>
      </c>
      <c r="B148" s="47">
        <v>1716.18</v>
      </c>
      <c r="C148" s="47"/>
      <c r="D148" s="47"/>
    </row>
    <row r="149" spans="1:4" s="1" customFormat="1" x14ac:dyDescent="0.25">
      <c r="A149" s="2" t="s">
        <v>446</v>
      </c>
      <c r="B149" s="47">
        <v>87</v>
      </c>
      <c r="C149" s="47"/>
      <c r="D149" s="47"/>
    </row>
    <row r="150" spans="1:4" s="1" customFormat="1" x14ac:dyDescent="0.25">
      <c r="A150" s="2" t="s">
        <v>447</v>
      </c>
      <c r="B150" s="47">
        <v>0.24</v>
      </c>
      <c r="C150" s="47"/>
      <c r="D150" s="47"/>
    </row>
    <row r="151" spans="1:4" s="1" customFormat="1" x14ac:dyDescent="0.25">
      <c r="A151" s="2" t="s">
        <v>448</v>
      </c>
      <c r="B151" s="47">
        <v>45.72</v>
      </c>
      <c r="C151" s="47"/>
      <c r="D151" s="47"/>
    </row>
    <row r="152" spans="1:4" s="1" customFormat="1" x14ac:dyDescent="0.25">
      <c r="A152" s="2" t="s">
        <v>449</v>
      </c>
      <c r="B152" s="47">
        <v>175</v>
      </c>
      <c r="C152" s="47"/>
      <c r="D152" s="47"/>
    </row>
    <row r="153" spans="1:4" s="1" customFormat="1" x14ac:dyDescent="0.25">
      <c r="A153" s="2" t="s">
        <v>450</v>
      </c>
      <c r="B153" s="47">
        <v>175</v>
      </c>
      <c r="C153" s="47"/>
      <c r="D153" s="47"/>
    </row>
    <row r="154" spans="1:4" s="1" customFormat="1" x14ac:dyDescent="0.25">
      <c r="A154" s="2" t="s">
        <v>451</v>
      </c>
      <c r="B154" s="47">
        <v>898611.67</v>
      </c>
      <c r="C154" s="47"/>
      <c r="D154" s="47"/>
    </row>
    <row r="155" spans="1:4" s="1" customFormat="1" x14ac:dyDescent="0.25">
      <c r="A155" s="2" t="s">
        <v>452</v>
      </c>
      <c r="B155" s="47">
        <v>0.9</v>
      </c>
      <c r="C155" s="47"/>
      <c r="D155" s="47"/>
    </row>
    <row r="156" spans="1:4" s="1" customFormat="1" x14ac:dyDescent="0.25">
      <c r="A156" s="2" t="s">
        <v>453</v>
      </c>
      <c r="B156" s="47">
        <v>3232.99</v>
      </c>
      <c r="C156" s="47"/>
      <c r="D156" s="47"/>
    </row>
    <row r="157" spans="1:4" s="1" customFormat="1" x14ac:dyDescent="0.25">
      <c r="A157" s="3" t="s">
        <v>213</v>
      </c>
      <c r="B157" s="88">
        <f>B158</f>
        <v>82.09</v>
      </c>
      <c r="C157" s="47"/>
      <c r="D157" s="47"/>
    </row>
    <row r="158" spans="1:4" x14ac:dyDescent="0.25">
      <c r="A158" s="2" t="s">
        <v>453</v>
      </c>
      <c r="B158" s="47">
        <v>82.09</v>
      </c>
      <c r="C158" s="47"/>
      <c r="D158" s="47"/>
    </row>
    <row r="159" spans="1:4" s="1" customFormat="1" x14ac:dyDescent="0.25">
      <c r="A159" s="3" t="s">
        <v>373</v>
      </c>
      <c r="B159" s="48">
        <f>B160+B169+B173+B175+B177</f>
        <v>378359.42</v>
      </c>
      <c r="C159" s="47"/>
      <c r="D159" s="47"/>
    </row>
    <row r="160" spans="1:4" s="1" customFormat="1" x14ac:dyDescent="0.25">
      <c r="A160" s="3" t="s">
        <v>205</v>
      </c>
      <c r="B160" s="48">
        <f>SUM(B161:B168)</f>
        <v>255768.33000000002</v>
      </c>
      <c r="C160" s="47"/>
      <c r="D160" s="47"/>
    </row>
    <row r="161" spans="1:4" s="1" customFormat="1" x14ac:dyDescent="0.25">
      <c r="A161" s="2" t="s">
        <v>5</v>
      </c>
      <c r="B161" s="47">
        <v>212455.09</v>
      </c>
      <c r="C161" s="47"/>
      <c r="D161" s="47"/>
    </row>
    <row r="162" spans="1:4" s="1" customFormat="1" x14ac:dyDescent="0.25">
      <c r="A162" s="2" t="s">
        <v>454</v>
      </c>
      <c r="B162" s="47">
        <v>170.15</v>
      </c>
      <c r="C162" s="47"/>
      <c r="D162" s="47"/>
    </row>
    <row r="163" spans="1:4" s="1" customFormat="1" x14ac:dyDescent="0.25">
      <c r="A163" s="2" t="s">
        <v>455</v>
      </c>
      <c r="B163" s="47">
        <v>321.08999999999997</v>
      </c>
      <c r="C163" s="47"/>
      <c r="D163" s="47"/>
    </row>
    <row r="164" spans="1:4" s="1" customFormat="1" x14ac:dyDescent="0.25">
      <c r="A164" s="2" t="s">
        <v>456</v>
      </c>
      <c r="B164" s="47">
        <v>1022.42</v>
      </c>
      <c r="C164" s="47"/>
      <c r="D164" s="47"/>
    </row>
    <row r="165" spans="1:4" s="1" customFormat="1" x14ac:dyDescent="0.25">
      <c r="A165" s="2" t="s">
        <v>457</v>
      </c>
      <c r="B165" s="47">
        <v>562.41999999999996</v>
      </c>
      <c r="C165" s="47"/>
      <c r="D165" s="47"/>
    </row>
    <row r="166" spans="1:4" s="1" customFormat="1" x14ac:dyDescent="0.25">
      <c r="A166" s="2" t="s">
        <v>458</v>
      </c>
      <c r="B166" s="47">
        <v>2221.13</v>
      </c>
      <c r="C166" s="47"/>
      <c r="D166" s="47"/>
    </row>
    <row r="167" spans="1:4" s="1" customFormat="1" x14ac:dyDescent="0.25">
      <c r="A167" s="2" t="s">
        <v>459</v>
      </c>
      <c r="B167" s="47">
        <v>23978.89</v>
      </c>
      <c r="C167" s="47"/>
      <c r="D167" s="47"/>
    </row>
    <row r="168" spans="1:4" s="1" customFormat="1" x14ac:dyDescent="0.25">
      <c r="A168" s="2" t="s">
        <v>453</v>
      </c>
      <c r="B168" s="47">
        <v>15037.14</v>
      </c>
      <c r="C168" s="47"/>
      <c r="D168" s="47"/>
    </row>
    <row r="169" spans="1:4" s="1" customFormat="1" x14ac:dyDescent="0.25">
      <c r="A169" s="3" t="s">
        <v>374</v>
      </c>
      <c r="B169" s="48">
        <f>SUM(B170:B172)</f>
        <v>114928.31</v>
      </c>
      <c r="C169" s="47"/>
      <c r="D169" s="47"/>
    </row>
    <row r="170" spans="1:4" s="1" customFormat="1" x14ac:dyDescent="0.25">
      <c r="A170" s="2" t="s">
        <v>39</v>
      </c>
      <c r="B170" s="47">
        <v>107570.11</v>
      </c>
      <c r="C170" s="47"/>
      <c r="D170" s="47"/>
    </row>
    <row r="171" spans="1:4" s="1" customFormat="1" x14ac:dyDescent="0.25">
      <c r="A171" s="2" t="s">
        <v>460</v>
      </c>
      <c r="B171" s="47">
        <v>2297</v>
      </c>
      <c r="C171" s="47"/>
      <c r="D171" s="47"/>
    </row>
    <row r="172" spans="1:4" s="1" customFormat="1" x14ac:dyDescent="0.25">
      <c r="A172" s="2" t="s">
        <v>453</v>
      </c>
      <c r="B172" s="47">
        <v>5061.2</v>
      </c>
      <c r="C172" s="47"/>
      <c r="D172" s="47"/>
    </row>
    <row r="173" spans="1:4" s="1" customFormat="1" x14ac:dyDescent="0.25">
      <c r="A173" s="3" t="s">
        <v>380</v>
      </c>
      <c r="B173" s="48">
        <f>B174</f>
        <v>3953.04</v>
      </c>
      <c r="C173" s="47"/>
      <c r="D173" s="47"/>
    </row>
    <row r="174" spans="1:4" s="1" customFormat="1" x14ac:dyDescent="0.25">
      <c r="A174" s="2" t="s">
        <v>461</v>
      </c>
      <c r="B174" s="47">
        <v>3953.04</v>
      </c>
      <c r="C174" s="47"/>
      <c r="D174" s="47"/>
    </row>
    <row r="175" spans="1:4" s="1" customFormat="1" x14ac:dyDescent="0.25">
      <c r="A175" s="3" t="s">
        <v>375</v>
      </c>
      <c r="B175" s="48">
        <f>B176</f>
        <v>2284</v>
      </c>
      <c r="C175" s="47"/>
      <c r="D175" s="47"/>
    </row>
    <row r="176" spans="1:4" s="1" customFormat="1" x14ac:dyDescent="0.25">
      <c r="A176" s="2" t="s">
        <v>462</v>
      </c>
      <c r="B176" s="47">
        <v>2284</v>
      </c>
      <c r="C176" s="47"/>
      <c r="D176" s="47"/>
    </row>
    <row r="177" spans="1:5" s="1" customFormat="1" x14ac:dyDescent="0.25">
      <c r="A177" s="3" t="s">
        <v>381</v>
      </c>
      <c r="B177" s="48">
        <f>B178+B179</f>
        <v>1425.74</v>
      </c>
      <c r="C177" s="47"/>
      <c r="D177" s="47"/>
    </row>
    <row r="178" spans="1:5" s="1" customFormat="1" x14ac:dyDescent="0.25">
      <c r="A178" s="2" t="s">
        <v>142</v>
      </c>
      <c r="B178" s="47">
        <v>1349.57</v>
      </c>
      <c r="C178" s="47"/>
      <c r="D178" s="47"/>
    </row>
    <row r="179" spans="1:5" s="1" customFormat="1" x14ac:dyDescent="0.25">
      <c r="A179" s="2" t="s">
        <v>453</v>
      </c>
      <c r="B179" s="47">
        <v>76.17</v>
      </c>
      <c r="C179" s="47"/>
      <c r="D179" s="47"/>
    </row>
    <row r="180" spans="1:5" s="1" customFormat="1" x14ac:dyDescent="0.25">
      <c r="A180" s="3" t="s">
        <v>328</v>
      </c>
      <c r="B180" s="47"/>
      <c r="C180" s="47"/>
      <c r="D180" s="48">
        <f>B181+B186</f>
        <v>245536006.20999998</v>
      </c>
      <c r="E180" s="83"/>
    </row>
    <row r="181" spans="1:5" s="1" customFormat="1" x14ac:dyDescent="0.25">
      <c r="A181" s="3" t="s">
        <v>314</v>
      </c>
      <c r="B181" s="48">
        <f>B182+B184</f>
        <v>169185581.22</v>
      </c>
      <c r="C181" s="47"/>
      <c r="D181" s="47"/>
    </row>
    <row r="182" spans="1:5" s="1" customFormat="1" x14ac:dyDescent="0.25">
      <c r="A182" s="3" t="s">
        <v>315</v>
      </c>
      <c r="B182" s="48">
        <f>B183</f>
        <v>54997303.140000001</v>
      </c>
      <c r="C182" s="47"/>
      <c r="D182" s="47"/>
    </row>
    <row r="183" spans="1:5" s="1" customFormat="1" x14ac:dyDescent="0.25">
      <c r="A183" s="2" t="s">
        <v>463</v>
      </c>
      <c r="B183" s="47">
        <v>54997303.140000001</v>
      </c>
      <c r="C183" s="47"/>
      <c r="D183" s="47"/>
    </row>
    <row r="184" spans="1:5" s="1" customFormat="1" x14ac:dyDescent="0.25">
      <c r="A184" s="3" t="s">
        <v>316</v>
      </c>
      <c r="B184" s="48">
        <f>B185</f>
        <v>114188278.08</v>
      </c>
      <c r="C184" s="47"/>
      <c r="D184" s="47"/>
    </row>
    <row r="185" spans="1:5" s="1" customFormat="1" x14ac:dyDescent="0.25">
      <c r="A185" s="2" t="s">
        <v>453</v>
      </c>
      <c r="B185" s="47">
        <v>114188278.08</v>
      </c>
      <c r="C185" s="47"/>
      <c r="D185" s="47"/>
    </row>
    <row r="186" spans="1:5" x14ac:dyDescent="0.25">
      <c r="A186" s="3" t="s">
        <v>383</v>
      </c>
      <c r="B186" s="48">
        <f>B187+B198</f>
        <v>76350424.989999995</v>
      </c>
      <c r="C186" s="47"/>
      <c r="D186" s="47"/>
    </row>
    <row r="187" spans="1:5" x14ac:dyDescent="0.25">
      <c r="A187" s="3" t="s">
        <v>384</v>
      </c>
      <c r="B187" s="48">
        <f>SUM(B188:B197)</f>
        <v>2391027.4199999995</v>
      </c>
      <c r="C187" s="47"/>
      <c r="D187" s="47"/>
    </row>
    <row r="188" spans="1:5" s="1" customFormat="1" x14ac:dyDescent="0.25">
      <c r="A188" s="2" t="s">
        <v>464</v>
      </c>
      <c r="B188" s="47">
        <v>1023851.76</v>
      </c>
      <c r="C188" s="47"/>
      <c r="D188" s="47"/>
    </row>
    <row r="189" spans="1:5" s="1" customFormat="1" x14ac:dyDescent="0.25">
      <c r="A189" s="2" t="s">
        <v>465</v>
      </c>
      <c r="B189" s="47">
        <v>134.65</v>
      </c>
      <c r="C189" s="47"/>
      <c r="D189" s="47"/>
    </row>
    <row r="190" spans="1:5" s="1" customFormat="1" x14ac:dyDescent="0.25">
      <c r="A190" s="2" t="s">
        <v>466</v>
      </c>
      <c r="B190" s="47">
        <v>229.21</v>
      </c>
      <c r="C190" s="47"/>
      <c r="D190" s="47"/>
    </row>
    <row r="191" spans="1:5" s="1" customFormat="1" x14ac:dyDescent="0.25">
      <c r="A191" s="2" t="s">
        <v>467</v>
      </c>
      <c r="B191" s="47">
        <v>582.87</v>
      </c>
      <c r="C191" s="47"/>
      <c r="D191" s="47"/>
    </row>
    <row r="192" spans="1:5" s="1" customFormat="1" x14ac:dyDescent="0.25">
      <c r="A192" s="2" t="s">
        <v>467</v>
      </c>
      <c r="B192" s="47">
        <v>306.44</v>
      </c>
      <c r="C192" s="47"/>
      <c r="D192" s="47"/>
    </row>
    <row r="193" spans="1:4" s="1" customFormat="1" x14ac:dyDescent="0.25">
      <c r="A193" s="2" t="s">
        <v>384</v>
      </c>
      <c r="B193" s="47">
        <v>1084989</v>
      </c>
      <c r="C193" s="47"/>
      <c r="D193" s="47"/>
    </row>
    <row r="194" spans="1:4" s="1" customFormat="1" x14ac:dyDescent="0.25">
      <c r="A194" s="2" t="s">
        <v>465</v>
      </c>
      <c r="B194" s="47">
        <v>11221.56</v>
      </c>
      <c r="C194" s="47"/>
      <c r="D194" s="47"/>
    </row>
    <row r="195" spans="1:4" s="1" customFormat="1" x14ac:dyDescent="0.25">
      <c r="A195" s="2" t="s">
        <v>468</v>
      </c>
      <c r="B195" s="47">
        <v>269609.92</v>
      </c>
      <c r="C195" s="47"/>
      <c r="D195" s="47"/>
    </row>
    <row r="196" spans="1:4" s="1" customFormat="1" x14ac:dyDescent="0.25">
      <c r="A196" s="2" t="s">
        <v>466</v>
      </c>
      <c r="B196" s="47">
        <v>53</v>
      </c>
      <c r="C196" s="47"/>
      <c r="D196" s="47"/>
    </row>
    <row r="197" spans="1:4" s="1" customFormat="1" x14ac:dyDescent="0.25">
      <c r="A197" s="2" t="s">
        <v>468</v>
      </c>
      <c r="B197" s="47">
        <v>49.01</v>
      </c>
      <c r="C197" s="47"/>
      <c r="D197" s="47"/>
    </row>
    <row r="198" spans="1:4" x14ac:dyDescent="0.25">
      <c r="A198" s="3" t="s">
        <v>317</v>
      </c>
      <c r="B198" s="48">
        <f>SUM(B199:B201)</f>
        <v>73959397.569999993</v>
      </c>
      <c r="C198" s="47"/>
      <c r="D198" s="47"/>
    </row>
    <row r="199" spans="1:4" s="1" customFormat="1" x14ac:dyDescent="0.25">
      <c r="A199" s="2" t="s">
        <v>469</v>
      </c>
      <c r="B199" s="47">
        <v>73956649.959999993</v>
      </c>
      <c r="C199" s="47"/>
      <c r="D199" s="47"/>
    </row>
    <row r="200" spans="1:4" s="1" customFormat="1" x14ac:dyDescent="0.25">
      <c r="A200" s="2" t="s">
        <v>470</v>
      </c>
      <c r="B200" s="47">
        <v>2747.61</v>
      </c>
      <c r="C200" s="47"/>
      <c r="D200" s="47"/>
    </row>
    <row r="201" spans="1:4" x14ac:dyDescent="0.25">
      <c r="A201" s="3" t="s">
        <v>318</v>
      </c>
      <c r="B201" s="47"/>
      <c r="C201" s="47"/>
      <c r="D201" s="48">
        <f>B202+B226</f>
        <v>-80062031.929999992</v>
      </c>
    </row>
    <row r="202" spans="1:4" x14ac:dyDescent="0.25">
      <c r="A202" s="3" t="s">
        <v>319</v>
      </c>
      <c r="B202" s="48">
        <f>B203+B206+B212</f>
        <v>-79652202.349999994</v>
      </c>
      <c r="C202" s="47"/>
    </row>
    <row r="203" spans="1:4" x14ac:dyDescent="0.25">
      <c r="A203" s="3" t="s">
        <v>320</v>
      </c>
      <c r="B203" s="48">
        <f>SUM(B204:B205)</f>
        <v>21052789.75</v>
      </c>
      <c r="C203" s="47"/>
      <c r="D203" s="47"/>
    </row>
    <row r="204" spans="1:4" s="1" customFormat="1" x14ac:dyDescent="0.25">
      <c r="A204" s="2" t="s">
        <v>320</v>
      </c>
      <c r="B204" s="47">
        <v>9809338.4900000002</v>
      </c>
      <c r="C204" s="47"/>
      <c r="D204" s="47"/>
    </row>
    <row r="205" spans="1:4" s="1" customFormat="1" x14ac:dyDescent="0.25">
      <c r="A205" s="2" t="s">
        <v>471</v>
      </c>
      <c r="B205" s="47">
        <v>11243451.26</v>
      </c>
      <c r="C205" s="47"/>
      <c r="D205" s="47"/>
    </row>
    <row r="206" spans="1:4" x14ac:dyDescent="0.25">
      <c r="A206" s="3" t="s">
        <v>321</v>
      </c>
      <c r="B206" s="48">
        <f>SUM(B207:B211)</f>
        <v>530717.13</v>
      </c>
      <c r="C206" s="47"/>
      <c r="D206" s="47"/>
    </row>
    <row r="207" spans="1:4" s="1" customFormat="1" x14ac:dyDescent="0.25">
      <c r="A207" s="2" t="s">
        <v>321</v>
      </c>
      <c r="B207" s="47">
        <v>24391.43</v>
      </c>
      <c r="C207" s="47"/>
      <c r="D207" s="47"/>
    </row>
    <row r="208" spans="1:4" s="1" customFormat="1" x14ac:dyDescent="0.25">
      <c r="A208" s="2" t="s">
        <v>472</v>
      </c>
      <c r="B208" s="47">
        <v>50521.4</v>
      </c>
      <c r="C208" s="47"/>
      <c r="D208" s="47"/>
    </row>
    <row r="209" spans="1:4" s="1" customFormat="1" x14ac:dyDescent="0.25">
      <c r="A209" s="2" t="s">
        <v>473</v>
      </c>
      <c r="B209" s="47">
        <v>438090</v>
      </c>
      <c r="C209" s="47"/>
      <c r="D209" s="47"/>
    </row>
    <row r="210" spans="1:4" s="1" customFormat="1" x14ac:dyDescent="0.25">
      <c r="A210" s="2" t="s">
        <v>474</v>
      </c>
      <c r="B210" s="47">
        <v>722.89</v>
      </c>
      <c r="C210" s="47"/>
      <c r="D210" s="47"/>
    </row>
    <row r="211" spans="1:4" s="1" customFormat="1" x14ac:dyDescent="0.25">
      <c r="A211" s="2" t="s">
        <v>309</v>
      </c>
      <c r="B211" s="47">
        <v>16991.41</v>
      </c>
      <c r="C211" s="47"/>
      <c r="D211" s="47"/>
    </row>
    <row r="212" spans="1:4" x14ac:dyDescent="0.25">
      <c r="A212" s="3" t="s">
        <v>353</v>
      </c>
      <c r="B212" s="48">
        <f>SUM(B213:B225)</f>
        <v>-101235709.22999999</v>
      </c>
      <c r="C212" s="47"/>
      <c r="D212" s="47"/>
    </row>
    <row r="213" spans="1:4" s="1" customFormat="1" x14ac:dyDescent="0.25">
      <c r="A213" s="2" t="s">
        <v>353</v>
      </c>
      <c r="B213" s="47">
        <v>17526262.09</v>
      </c>
      <c r="C213" s="47"/>
      <c r="D213" s="47"/>
    </row>
    <row r="214" spans="1:4" s="1" customFormat="1" x14ac:dyDescent="0.25">
      <c r="A214" s="2" t="s">
        <v>475</v>
      </c>
      <c r="B214" s="47">
        <v>-126951803.45999999</v>
      </c>
      <c r="C214" s="47"/>
      <c r="D214" s="47"/>
    </row>
    <row r="215" spans="1:4" s="1" customFormat="1" x14ac:dyDescent="0.25">
      <c r="A215" s="2" t="s">
        <v>476</v>
      </c>
      <c r="B215" s="47">
        <v>6218686.6900000004</v>
      </c>
      <c r="C215" s="47"/>
      <c r="D215" s="47"/>
    </row>
    <row r="216" spans="1:4" s="1" customFormat="1" x14ac:dyDescent="0.25">
      <c r="A216" s="2" t="s">
        <v>477</v>
      </c>
      <c r="B216" s="47">
        <v>-55460.41</v>
      </c>
      <c r="C216" s="47"/>
      <c r="D216" s="47"/>
    </row>
    <row r="217" spans="1:4" s="1" customFormat="1" x14ac:dyDescent="0.25">
      <c r="A217" s="2" t="s">
        <v>478</v>
      </c>
      <c r="B217" s="47">
        <v>-131578.76</v>
      </c>
      <c r="C217" s="47"/>
      <c r="D217" s="47"/>
    </row>
    <row r="218" spans="1:4" s="1" customFormat="1" x14ac:dyDescent="0.25">
      <c r="A218" s="2" t="s">
        <v>479</v>
      </c>
      <c r="B218" s="47">
        <v>762371.6</v>
      </c>
      <c r="C218" s="47"/>
      <c r="D218" s="47"/>
    </row>
    <row r="219" spans="1:4" s="1" customFormat="1" x14ac:dyDescent="0.25">
      <c r="A219" s="2" t="s">
        <v>480</v>
      </c>
      <c r="B219" s="47">
        <v>152247.76999999999</v>
      </c>
      <c r="C219" s="47"/>
      <c r="D219" s="47"/>
    </row>
    <row r="220" spans="1:4" s="1" customFormat="1" x14ac:dyDescent="0.25">
      <c r="A220" s="2" t="s">
        <v>481</v>
      </c>
      <c r="B220" s="47">
        <v>-120551.97</v>
      </c>
      <c r="C220" s="47"/>
      <c r="D220" s="47"/>
    </row>
    <row r="221" spans="1:4" s="1" customFormat="1" x14ac:dyDescent="0.25">
      <c r="A221" s="2" t="s">
        <v>482</v>
      </c>
      <c r="B221" s="47">
        <v>135071.82999999999</v>
      </c>
      <c r="C221" s="47"/>
      <c r="D221" s="47"/>
    </row>
    <row r="222" spans="1:4" s="1" customFormat="1" x14ac:dyDescent="0.25">
      <c r="A222" s="2" t="s">
        <v>483</v>
      </c>
      <c r="B222" s="47">
        <v>-446368.91</v>
      </c>
      <c r="C222" s="47"/>
      <c r="D222" s="47"/>
    </row>
    <row r="223" spans="1:4" s="1" customFormat="1" x14ac:dyDescent="0.25">
      <c r="A223" s="2" t="s">
        <v>484</v>
      </c>
      <c r="B223" s="47">
        <v>300920.67</v>
      </c>
      <c r="C223" s="47"/>
      <c r="D223" s="47"/>
    </row>
    <row r="224" spans="1:4" s="1" customFormat="1" x14ac:dyDescent="0.25">
      <c r="A224" s="2" t="s">
        <v>485</v>
      </c>
      <c r="B224" s="47">
        <v>1374493.9</v>
      </c>
      <c r="C224" s="47"/>
      <c r="D224" s="47"/>
    </row>
    <row r="225" spans="1:7" s="1" customFormat="1" x14ac:dyDescent="0.25">
      <c r="A225" s="2" t="s">
        <v>486</v>
      </c>
      <c r="B225" s="47">
        <v>-0.27</v>
      </c>
      <c r="C225" s="47"/>
      <c r="D225" s="47"/>
    </row>
    <row r="226" spans="1:7" s="1" customFormat="1" x14ac:dyDescent="0.25">
      <c r="A226" s="3" t="s">
        <v>330</v>
      </c>
      <c r="B226" s="48">
        <f>B227+B229</f>
        <v>-409829.58</v>
      </c>
      <c r="C226" s="47"/>
      <c r="D226" s="47"/>
    </row>
    <row r="227" spans="1:7" s="1" customFormat="1" x14ac:dyDescent="0.25">
      <c r="A227" s="3" t="s">
        <v>354</v>
      </c>
      <c r="B227" s="48">
        <f>B228</f>
        <v>-409049.26</v>
      </c>
      <c r="C227" s="47"/>
      <c r="D227" s="47"/>
    </row>
    <row r="228" spans="1:7" s="1" customFormat="1" x14ac:dyDescent="0.25">
      <c r="A228" s="2" t="s">
        <v>354</v>
      </c>
      <c r="B228" s="47">
        <v>-409049.26</v>
      </c>
      <c r="C228" s="47"/>
      <c r="D228" s="47"/>
    </row>
    <row r="229" spans="1:7" s="1" customFormat="1" x14ac:dyDescent="0.25">
      <c r="A229" s="3" t="s">
        <v>331</v>
      </c>
      <c r="B229" s="48">
        <f>B230</f>
        <v>-780.32</v>
      </c>
      <c r="C229" s="47"/>
      <c r="D229" s="47"/>
    </row>
    <row r="230" spans="1:7" s="1" customFormat="1" x14ac:dyDescent="0.25">
      <c r="A230" s="2" t="s">
        <v>151</v>
      </c>
      <c r="B230" s="47">
        <v>-780.32</v>
      </c>
      <c r="C230" s="47"/>
      <c r="D230" s="47"/>
    </row>
    <row r="231" spans="1:7" x14ac:dyDescent="0.25">
      <c r="A231" s="3" t="s">
        <v>322</v>
      </c>
      <c r="B231" s="48">
        <f>D128-D137-D180-D201</f>
        <v>-30397386.309999987</v>
      </c>
      <c r="C231" s="47"/>
      <c r="D231" s="48">
        <f>B231</f>
        <v>-30397386.309999987</v>
      </c>
    </row>
    <row r="232" spans="1:7" x14ac:dyDescent="0.25">
      <c r="A232" s="3" t="s">
        <v>324</v>
      </c>
      <c r="B232" s="47"/>
      <c r="C232" s="47"/>
      <c r="D232" s="48">
        <f>D137+D180+D201+D231</f>
        <v>136402606.06</v>
      </c>
      <c r="G232" s="83"/>
    </row>
    <row r="233" spans="1:7" x14ac:dyDescent="0.25">
      <c r="A233" s="2"/>
      <c r="B233" s="47"/>
      <c r="C233" s="47"/>
      <c r="D233" s="47"/>
    </row>
    <row r="234" spans="1:7" x14ac:dyDescent="0.25">
      <c r="A234" s="2"/>
      <c r="B234" s="47"/>
      <c r="C234" s="47"/>
      <c r="D234" s="47"/>
    </row>
  </sheetData>
  <mergeCells count="8">
    <mergeCell ref="A130:D130"/>
    <mergeCell ref="A131:D131"/>
    <mergeCell ref="A132:D132"/>
    <mergeCell ref="A133:D133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16" workbookViewId="0">
      <selection activeCell="I32" sqref="I3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9" t="s">
        <v>196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x14ac:dyDescent="0.2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x14ac:dyDescent="0.25">
      <c r="A3" s="89" t="s">
        <v>386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x14ac:dyDescent="0.25">
      <c r="A4" s="89" t="s">
        <v>157</v>
      </c>
      <c r="B4" s="89"/>
      <c r="C4" s="89"/>
      <c r="D4" s="89"/>
      <c r="E4" s="89"/>
      <c r="F4" s="89"/>
      <c r="G4" s="89"/>
      <c r="H4" s="89"/>
      <c r="I4" s="89"/>
      <c r="J4" s="89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48963822.189999998</v>
      </c>
      <c r="D8" s="2"/>
      <c r="E8" s="49">
        <v>0</v>
      </c>
      <c r="F8" s="2"/>
      <c r="G8" s="3" t="s">
        <v>244</v>
      </c>
      <c r="H8" s="2"/>
      <c r="I8" s="48">
        <f>SUM(I9:I11)</f>
        <v>40809303.799999997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2061394.27</v>
      </c>
      <c r="D9" s="2"/>
      <c r="E9" s="49">
        <v>0</v>
      </c>
      <c r="F9" s="2"/>
      <c r="G9" s="2" t="s">
        <v>245</v>
      </c>
      <c r="H9" s="2"/>
      <c r="I9" s="47">
        <v>13864967.83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36538878.18</v>
      </c>
      <c r="D10" s="2"/>
      <c r="E10" s="49">
        <v>0</v>
      </c>
      <c r="F10" s="2"/>
      <c r="G10" s="2" t="s">
        <v>246</v>
      </c>
      <c r="H10" s="2"/>
      <c r="I10" s="47">
        <v>26918163.07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2625107.64</v>
      </c>
      <c r="D11" s="2"/>
      <c r="E11" s="49">
        <v>0</v>
      </c>
      <c r="F11" s="2"/>
      <c r="G11" s="2" t="s">
        <v>345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2622448.54</v>
      </c>
      <c r="D12" s="2"/>
      <c r="E12" s="49">
        <v>0</v>
      </c>
      <c r="F12" s="2"/>
      <c r="G12" s="3" t="s">
        <v>247</v>
      </c>
      <c r="H12" s="2"/>
      <c r="I12" s="48">
        <f>SUM(I13:I15)</f>
        <v>40804781.450000003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2006706.55</v>
      </c>
      <c r="D13" s="2"/>
      <c r="E13" s="49">
        <v>0</v>
      </c>
      <c r="F13" s="2"/>
      <c r="G13" s="2" t="s">
        <v>357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2328701.54</v>
      </c>
      <c r="D14" s="2"/>
      <c r="E14" s="49">
        <v>0</v>
      </c>
      <c r="F14" s="2"/>
      <c r="G14" s="2" t="s">
        <v>248</v>
      </c>
      <c r="H14" s="2"/>
      <c r="I14" s="47">
        <v>36798941.850000001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11529713.48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409504.19</v>
      </c>
      <c r="D17" s="2"/>
      <c r="E17" s="49">
        <v>0</v>
      </c>
      <c r="F17" s="2"/>
      <c r="G17" s="2" t="s">
        <v>358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80155.009999999995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154954.23999999999</v>
      </c>
      <c r="D19" s="2"/>
      <c r="E19" s="49">
        <v>0</v>
      </c>
      <c r="F19" s="2"/>
      <c r="G19" s="3" t="s">
        <v>252</v>
      </c>
      <c r="H19" s="2"/>
      <c r="I19" s="48">
        <f>SUM(I20:I25)</f>
        <v>7295997.8200000003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93960.16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583244.44999999995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99186.48</v>
      </c>
      <c r="D22" s="2"/>
      <c r="E22" s="49">
        <v>0</v>
      </c>
      <c r="F22" s="2"/>
      <c r="G22" s="2" t="s">
        <v>255</v>
      </c>
      <c r="H22" s="2"/>
      <c r="I22" s="47">
        <v>6610599.5700000003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145021.01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341</v>
      </c>
      <c r="B24" s="2"/>
      <c r="C24" s="47">
        <v>1347651.35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262995.08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188332.47</v>
      </c>
      <c r="D26" s="2"/>
      <c r="E26" s="49">
        <v>0</v>
      </c>
      <c r="F26" s="2"/>
      <c r="G26" s="3" t="s">
        <v>259</v>
      </c>
      <c r="H26" s="2"/>
      <c r="I26" s="48">
        <f>SUM(I27:I30)</f>
        <v>128598892.51000001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615062.75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4565893.8099999996</v>
      </c>
      <c r="D28" s="2"/>
      <c r="E28" s="49">
        <v>0</v>
      </c>
      <c r="F28" s="2"/>
      <c r="G28" s="2" t="s">
        <v>261</v>
      </c>
      <c r="H28" s="2"/>
      <c r="I28" s="47">
        <v>2898242.44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188726.41</v>
      </c>
      <c r="D29" s="2"/>
      <c r="E29" s="49">
        <v>0</v>
      </c>
      <c r="F29" s="2"/>
      <c r="G29" s="2" t="s">
        <v>346</v>
      </c>
      <c r="H29" s="2"/>
      <c r="I29" s="47">
        <v>29487064.879999999</v>
      </c>
      <c r="J29" s="2"/>
      <c r="K29" s="49"/>
      <c r="L29" s="2"/>
    </row>
    <row r="30" spans="1:12" x14ac:dyDescent="0.25">
      <c r="A30" s="2" t="s">
        <v>235</v>
      </c>
      <c r="B30" s="2"/>
      <c r="C30" s="47">
        <v>942659</v>
      </c>
      <c r="D30" s="2"/>
      <c r="E30" s="49">
        <v>0</v>
      </c>
      <c r="F30" s="2"/>
      <c r="G30" s="2" t="s">
        <v>262</v>
      </c>
      <c r="H30" s="2"/>
      <c r="I30" s="47">
        <v>96175129.290000007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1852367.07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470478.31</v>
      </c>
      <c r="D32" s="2"/>
      <c r="E32" s="49">
        <v>0</v>
      </c>
      <c r="F32" s="2"/>
      <c r="G32" s="51" t="s">
        <v>263</v>
      </c>
      <c r="H32" s="2"/>
      <c r="I32" s="48">
        <f>I26+I19+I16+I12+I8</f>
        <v>348690225.31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30397386.310000002</v>
      </c>
      <c r="J33" s="2"/>
      <c r="K33" s="49">
        <v>0</v>
      </c>
      <c r="L33" s="2"/>
    </row>
    <row r="34" spans="1:12" x14ac:dyDescent="0.25">
      <c r="A34" s="2" t="s">
        <v>308</v>
      </c>
      <c r="B34" s="2"/>
      <c r="C34" s="47">
        <v>860.81</v>
      </c>
      <c r="D34" s="2"/>
      <c r="E34" s="49">
        <v>0</v>
      </c>
      <c r="F34" s="2"/>
      <c r="G34" s="51" t="s">
        <v>347</v>
      </c>
      <c r="H34" s="2"/>
      <c r="I34" s="48">
        <f>I32+I33</f>
        <v>379087611.62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137748.72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</row>
    <row r="41" spans="1:12" s="1" customFormat="1" x14ac:dyDescent="0.25">
      <c r="A41" s="89" t="s">
        <v>216</v>
      </c>
      <c r="B41" s="89"/>
      <c r="C41" s="89"/>
      <c r="D41" s="89"/>
      <c r="E41" s="89"/>
      <c r="F41" s="89"/>
      <c r="G41" s="89"/>
      <c r="H41" s="89"/>
      <c r="I41" s="89"/>
      <c r="J41" s="89"/>
    </row>
    <row r="42" spans="1:12" s="1" customFormat="1" x14ac:dyDescent="0.25">
      <c r="A42" s="89" t="s">
        <v>386</v>
      </c>
      <c r="B42" s="89"/>
      <c r="C42" s="89"/>
      <c r="D42" s="89"/>
      <c r="E42" s="89"/>
      <c r="F42" s="89"/>
      <c r="G42" s="89"/>
      <c r="H42" s="89"/>
      <c r="I42" s="89"/>
      <c r="J42" s="89"/>
    </row>
    <row r="43" spans="1:12" s="1" customFormat="1" x14ac:dyDescent="0.25">
      <c r="A43" s="89" t="s">
        <v>157</v>
      </c>
      <c r="B43" s="89"/>
      <c r="C43" s="89"/>
      <c r="D43" s="89"/>
      <c r="E43" s="89"/>
      <c r="F43" s="89"/>
      <c r="G43" s="89"/>
      <c r="H43" s="89"/>
      <c r="I43" s="89"/>
      <c r="J43" s="89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122767002.08999999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342</v>
      </c>
      <c r="B47" s="2"/>
      <c r="C47" s="47">
        <v>79753.429999999993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140095.4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343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75029677.569999993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50041322.57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2763165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247500.15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60003840.230000004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355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5485202.0899999999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344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385</v>
      </c>
      <c r="B62" s="2"/>
      <c r="C62" s="47">
        <v>186209.62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52551854.880000003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1777138.63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85311432.75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356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84516523.760000005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379087611.62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29" sqref="F29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9" t="s">
        <v>156</v>
      </c>
      <c r="B1" s="89"/>
      <c r="C1" s="89"/>
      <c r="D1" s="89"/>
      <c r="E1" s="89"/>
    </row>
    <row r="2" spans="1:5" x14ac:dyDescent="0.25">
      <c r="A2" s="89" t="s">
        <v>329</v>
      </c>
      <c r="B2" s="89"/>
      <c r="C2" s="89"/>
      <c r="D2" s="89"/>
      <c r="E2" s="89"/>
    </row>
    <row r="3" spans="1:5" x14ac:dyDescent="0.25">
      <c r="A3" s="89" t="s">
        <v>494</v>
      </c>
      <c r="B3" s="89"/>
      <c r="C3" s="89"/>
      <c r="D3" s="89"/>
      <c r="E3" s="89"/>
    </row>
    <row r="4" spans="1:5" x14ac:dyDescent="0.25">
      <c r="A4" s="89" t="s">
        <v>157</v>
      </c>
      <c r="B4" s="89"/>
      <c r="C4" s="89"/>
      <c r="D4" s="89"/>
      <c r="E4" s="89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359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119325.85</v>
      </c>
      <c r="D8" s="67">
        <f>D9</f>
        <v>64190.36</v>
      </c>
      <c r="E8" s="64">
        <f>C8-D8</f>
        <v>55135.490000000005</v>
      </c>
    </row>
    <row r="9" spans="1:5" x14ac:dyDescent="0.25">
      <c r="A9" s="14" t="s">
        <v>169</v>
      </c>
      <c r="B9" s="16" t="s">
        <v>170</v>
      </c>
      <c r="C9" s="67">
        <f>C10</f>
        <v>119325.85</v>
      </c>
      <c r="D9" s="67">
        <f>D10</f>
        <v>64190.36</v>
      </c>
      <c r="E9" s="64">
        <f t="shared" ref="E9:E28" si="0">C9-D9</f>
        <v>55135.490000000005</v>
      </c>
    </row>
    <row r="10" spans="1:5" x14ac:dyDescent="0.25">
      <c r="A10" s="15" t="s">
        <v>171</v>
      </c>
      <c r="B10" s="17" t="s">
        <v>172</v>
      </c>
      <c r="C10" s="65">
        <v>119325.85</v>
      </c>
      <c r="D10" s="65">
        <v>64190.36</v>
      </c>
      <c r="E10" s="65">
        <f t="shared" si="0"/>
        <v>55135.490000000005</v>
      </c>
    </row>
    <row r="11" spans="1:5" x14ac:dyDescent="0.25">
      <c r="A11" s="20" t="s">
        <v>173</v>
      </c>
      <c r="B11" s="21" t="s">
        <v>174</v>
      </c>
      <c r="C11" s="80">
        <f>C12+C15+C17</f>
        <v>166007.95000000001</v>
      </c>
      <c r="D11" s="80">
        <f>D12+D15+D17</f>
        <v>180204.79</v>
      </c>
      <c r="E11" s="65">
        <f t="shared" si="0"/>
        <v>-14196.839999999997</v>
      </c>
    </row>
    <row r="12" spans="1:5" s="1" customFormat="1" x14ac:dyDescent="0.25">
      <c r="A12" s="20">
        <v>151</v>
      </c>
      <c r="B12" s="21" t="s">
        <v>487</v>
      </c>
      <c r="C12" s="65">
        <f>SUM(C13:C14)</f>
        <v>119861.98</v>
      </c>
      <c r="D12" s="65">
        <f t="shared" ref="D12:E12" si="1">SUM(D13:D14)</f>
        <v>139304.87</v>
      </c>
      <c r="E12" s="65">
        <f t="shared" si="1"/>
        <v>-19442.890000000007</v>
      </c>
    </row>
    <row r="13" spans="1:5" s="1" customFormat="1" x14ac:dyDescent="0.25">
      <c r="A13" s="15">
        <v>15105</v>
      </c>
      <c r="B13" s="17" t="s">
        <v>360</v>
      </c>
      <c r="C13" s="65">
        <v>117861.98</v>
      </c>
      <c r="D13" s="65">
        <v>131852.22</v>
      </c>
      <c r="E13" s="65">
        <f t="shared" si="0"/>
        <v>-13990.240000000005</v>
      </c>
    </row>
    <row r="14" spans="1:5" s="1" customFormat="1" x14ac:dyDescent="0.25">
      <c r="A14" s="15">
        <v>15199</v>
      </c>
      <c r="B14" s="17" t="s">
        <v>361</v>
      </c>
      <c r="C14" s="65">
        <v>2000</v>
      </c>
      <c r="D14" s="65">
        <v>7452.65</v>
      </c>
      <c r="E14" s="65">
        <f t="shared" si="0"/>
        <v>-5452.65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7048.23</v>
      </c>
      <c r="E15" s="64">
        <f t="shared" si="0"/>
        <v>-7048.23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7048.23</v>
      </c>
      <c r="E16" s="65">
        <f t="shared" si="0"/>
        <v>-7048.23</v>
      </c>
    </row>
    <row r="17" spans="1:6" x14ac:dyDescent="0.25">
      <c r="A17" s="15">
        <v>157</v>
      </c>
      <c r="B17" s="17" t="s">
        <v>362</v>
      </c>
      <c r="C17" s="65">
        <f>SUM(C18:C18)</f>
        <v>46145.97</v>
      </c>
      <c r="D17" s="65">
        <f>SUM(D18:D18)</f>
        <v>33851.69</v>
      </c>
      <c r="E17" s="65">
        <f t="shared" si="0"/>
        <v>12294.279999999999</v>
      </c>
    </row>
    <row r="18" spans="1:6" x14ac:dyDescent="0.25">
      <c r="A18" s="14">
        <v>15799</v>
      </c>
      <c r="B18" s="16" t="s">
        <v>261</v>
      </c>
      <c r="C18" s="64">
        <v>46145.97</v>
      </c>
      <c r="D18" s="64">
        <v>33851.69</v>
      </c>
      <c r="E18" s="64">
        <f t="shared" si="0"/>
        <v>12294.279999999999</v>
      </c>
    </row>
    <row r="19" spans="1:6" x14ac:dyDescent="0.25">
      <c r="A19" s="19" t="s">
        <v>179</v>
      </c>
      <c r="B19" s="13" t="s">
        <v>180</v>
      </c>
      <c r="C19" s="67">
        <f>C20</f>
        <v>10263832.77</v>
      </c>
      <c r="D19" s="67">
        <f>D20</f>
        <v>8473625.120000001</v>
      </c>
      <c r="E19" s="64">
        <f t="shared" si="0"/>
        <v>1790207.6499999985</v>
      </c>
    </row>
    <row r="20" spans="1:6" x14ac:dyDescent="0.25">
      <c r="A20" s="15" t="s">
        <v>181</v>
      </c>
      <c r="B20" s="17" t="s">
        <v>182</v>
      </c>
      <c r="C20" s="80">
        <f>SUM(C21:C22)</f>
        <v>10263832.77</v>
      </c>
      <c r="D20" s="80">
        <f>SUM(D21:D22)</f>
        <v>8473625.120000001</v>
      </c>
      <c r="E20" s="65">
        <f t="shared" si="0"/>
        <v>1790207.6499999985</v>
      </c>
    </row>
    <row r="21" spans="1:6" x14ac:dyDescent="0.25">
      <c r="A21" s="15" t="s">
        <v>183</v>
      </c>
      <c r="B21" s="17" t="s">
        <v>184</v>
      </c>
      <c r="C21" s="65">
        <v>7040587.7699999996</v>
      </c>
      <c r="D21" s="65">
        <v>5710460.1200000001</v>
      </c>
      <c r="E21" s="65">
        <f t="shared" si="0"/>
        <v>1330127.6499999994</v>
      </c>
    </row>
    <row r="22" spans="1:6" s="1" customFormat="1" x14ac:dyDescent="0.25">
      <c r="A22" s="15">
        <v>1624201</v>
      </c>
      <c r="B22" s="17" t="s">
        <v>363</v>
      </c>
      <c r="C22" s="65">
        <v>3223245</v>
      </c>
      <c r="D22" s="65">
        <v>2763165</v>
      </c>
      <c r="E22" s="65">
        <f t="shared" si="0"/>
        <v>460080</v>
      </c>
    </row>
    <row r="23" spans="1:6" s="1" customFormat="1" x14ac:dyDescent="0.25">
      <c r="A23" s="20">
        <v>21</v>
      </c>
      <c r="B23" s="21" t="s">
        <v>376</v>
      </c>
      <c r="C23" s="80">
        <f>C24</f>
        <v>8000</v>
      </c>
      <c r="D23" s="80">
        <f>D24</f>
        <v>0</v>
      </c>
      <c r="E23" s="80">
        <f>C23-D23</f>
        <v>8000</v>
      </c>
    </row>
    <row r="24" spans="1:6" s="1" customFormat="1" x14ac:dyDescent="0.25">
      <c r="A24" s="15">
        <v>212</v>
      </c>
      <c r="B24" s="17" t="s">
        <v>258</v>
      </c>
      <c r="C24" s="65">
        <f>C25</f>
        <v>8000</v>
      </c>
      <c r="D24" s="65">
        <f>D25</f>
        <v>0</v>
      </c>
      <c r="E24" s="65">
        <f t="shared" ref="E24:E25" si="2">C24-D24</f>
        <v>8000</v>
      </c>
    </row>
    <row r="25" spans="1:6" s="1" customFormat="1" x14ac:dyDescent="0.25">
      <c r="A25" s="15">
        <v>21201</v>
      </c>
      <c r="B25" s="17" t="s">
        <v>377</v>
      </c>
      <c r="C25" s="65">
        <v>8000</v>
      </c>
      <c r="D25" s="64">
        <v>0</v>
      </c>
      <c r="E25" s="65">
        <f t="shared" si="2"/>
        <v>8000</v>
      </c>
    </row>
    <row r="26" spans="1:6" s="1" customFormat="1" x14ac:dyDescent="0.25">
      <c r="A26" s="15">
        <v>23</v>
      </c>
      <c r="B26" s="21" t="s">
        <v>364</v>
      </c>
      <c r="C26" s="65">
        <f>C27</f>
        <v>0</v>
      </c>
      <c r="D26" s="80">
        <f>D27</f>
        <v>279355.25</v>
      </c>
      <c r="E26" s="80">
        <f>C26-D26</f>
        <v>-279355.25</v>
      </c>
    </row>
    <row r="27" spans="1:6" x14ac:dyDescent="0.25">
      <c r="A27" s="14">
        <v>232</v>
      </c>
      <c r="B27" s="16" t="s">
        <v>365</v>
      </c>
      <c r="C27" s="67">
        <f>SUM(C28)</f>
        <v>0</v>
      </c>
      <c r="D27" s="64">
        <f>SUM(D28)</f>
        <v>279355.25</v>
      </c>
      <c r="E27" s="64">
        <f t="shared" si="0"/>
        <v>-279355.25</v>
      </c>
    </row>
    <row r="28" spans="1:6" x14ac:dyDescent="0.25">
      <c r="A28" s="15">
        <v>23210</v>
      </c>
      <c r="B28" s="17" t="s">
        <v>178</v>
      </c>
      <c r="C28" s="65">
        <v>0</v>
      </c>
      <c r="D28" s="65">
        <v>279355.25</v>
      </c>
      <c r="E28" s="65">
        <f t="shared" si="0"/>
        <v>-279355.25</v>
      </c>
    </row>
    <row r="29" spans="1:6" x14ac:dyDescent="0.25">
      <c r="A29" s="7"/>
      <c r="B29" s="8" t="s">
        <v>164</v>
      </c>
      <c r="C29" s="66">
        <f>C8+C11+C19+C23+C26</f>
        <v>10557166.57</v>
      </c>
      <c r="D29" s="66">
        <f t="shared" ref="D29:E29" si="3">D8+D11+D19+D23+D26</f>
        <v>8997375.5200000014</v>
      </c>
      <c r="E29" s="66">
        <f t="shared" si="3"/>
        <v>1559791.0499999984</v>
      </c>
      <c r="F29" s="75"/>
    </row>
    <row r="30" spans="1:6" x14ac:dyDescent="0.25">
      <c r="A30" s="1"/>
      <c r="B30" s="10" t="s">
        <v>165</v>
      </c>
      <c r="C30" s="67">
        <f t="shared" ref="C30:E31" si="4">C29</f>
        <v>10557166.57</v>
      </c>
      <c r="D30" s="67">
        <f t="shared" si="4"/>
        <v>8997375.5200000014</v>
      </c>
      <c r="E30" s="67">
        <f t="shared" si="4"/>
        <v>1559791.0499999984</v>
      </c>
    </row>
    <row r="31" spans="1:6" x14ac:dyDescent="0.25">
      <c r="A31" s="1"/>
      <c r="B31" s="10" t="s">
        <v>166</v>
      </c>
      <c r="C31" s="67">
        <f t="shared" si="4"/>
        <v>10557166.57</v>
      </c>
      <c r="D31" s="67">
        <f t="shared" si="4"/>
        <v>8997375.5200000014</v>
      </c>
      <c r="E31" s="67">
        <f t="shared" si="4"/>
        <v>1559791.0499999984</v>
      </c>
    </row>
    <row r="32" spans="1:6" x14ac:dyDescent="0.25">
      <c r="A32" s="61"/>
      <c r="B32" s="62"/>
      <c r="C32" s="63"/>
      <c r="D32" s="63"/>
      <c r="E32" s="63"/>
    </row>
    <row r="33" spans="1:5" x14ac:dyDescent="0.25">
      <c r="A33" s="61"/>
      <c r="B33" s="62"/>
      <c r="C33" s="63"/>
      <c r="D33" s="63"/>
      <c r="E33" s="63"/>
    </row>
    <row r="34" spans="1:5" x14ac:dyDescent="0.25">
      <c r="A34" s="61"/>
      <c r="B34" s="61"/>
      <c r="C34" s="61"/>
      <c r="D34" s="61"/>
      <c r="E34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opLeftCell="A40" zoomScaleNormal="100" workbookViewId="0">
      <selection activeCell="B116" sqref="B11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9" t="s">
        <v>156</v>
      </c>
      <c r="B1" s="89"/>
      <c r="C1" s="89"/>
      <c r="D1" s="89"/>
      <c r="E1" s="89"/>
    </row>
    <row r="2" spans="1:5" s="1" customFormat="1" x14ac:dyDescent="0.25">
      <c r="A2" s="89" t="s">
        <v>326</v>
      </c>
      <c r="B2" s="89"/>
      <c r="C2" s="89"/>
      <c r="D2" s="89"/>
      <c r="E2" s="89"/>
    </row>
    <row r="3" spans="1:5" s="1" customFormat="1" x14ac:dyDescent="0.25">
      <c r="A3" s="89" t="s">
        <v>488</v>
      </c>
      <c r="B3" s="89"/>
      <c r="C3" s="89"/>
      <c r="D3" s="89"/>
      <c r="E3" s="89"/>
    </row>
    <row r="4" spans="1:5" s="1" customFormat="1" x14ac:dyDescent="0.25">
      <c r="A4" s="89" t="s">
        <v>157</v>
      </c>
      <c r="B4" s="89"/>
      <c r="C4" s="89"/>
      <c r="D4" s="89"/>
      <c r="E4" s="89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5089820.0500000007</v>
      </c>
      <c r="D8" s="79">
        <f>D9+D14+D18+D20+D24+D28</f>
        <v>4435428.9799999995</v>
      </c>
      <c r="E8" s="6">
        <f>C8-D8</f>
        <v>654391.07000000123</v>
      </c>
    </row>
    <row r="9" spans="1:5" x14ac:dyDescent="0.25">
      <c r="A9" s="12" t="s">
        <v>2</v>
      </c>
      <c r="B9" s="12" t="s">
        <v>3</v>
      </c>
      <c r="C9" s="79">
        <f>SUM(C10:C13)</f>
        <v>1633769.1</v>
      </c>
      <c r="D9" s="79">
        <f>SUM(D10:D13)</f>
        <v>1490805.7199999997</v>
      </c>
      <c r="E9" s="6">
        <f t="shared" ref="E9:E46" si="0">C9-D9</f>
        <v>142963.38000000035</v>
      </c>
    </row>
    <row r="10" spans="1:5" x14ac:dyDescent="0.25">
      <c r="A10" s="4" t="s">
        <v>4</v>
      </c>
      <c r="B10" s="4" t="s">
        <v>5</v>
      </c>
      <c r="C10" s="5">
        <v>1272273.04</v>
      </c>
      <c r="D10" s="5">
        <v>1162507.96</v>
      </c>
      <c r="E10" s="6">
        <f t="shared" si="0"/>
        <v>109765.08000000007</v>
      </c>
    </row>
    <row r="11" spans="1:5" x14ac:dyDescent="0.25">
      <c r="A11" s="4" t="s">
        <v>6</v>
      </c>
      <c r="B11" s="4" t="s">
        <v>7</v>
      </c>
      <c r="C11" s="5">
        <v>104725.73</v>
      </c>
      <c r="D11" s="5">
        <v>104725.73</v>
      </c>
      <c r="E11" s="6">
        <f t="shared" si="0"/>
        <v>0</v>
      </c>
    </row>
    <row r="12" spans="1:5" x14ac:dyDescent="0.25">
      <c r="A12" s="4" t="s">
        <v>8</v>
      </c>
      <c r="B12" s="4" t="s">
        <v>9</v>
      </c>
      <c r="C12" s="5">
        <v>10057.299999999999</v>
      </c>
      <c r="D12" s="5">
        <v>8960.14</v>
      </c>
      <c r="E12" s="6">
        <f t="shared" si="0"/>
        <v>1097.1599999999999</v>
      </c>
    </row>
    <row r="13" spans="1:5" x14ac:dyDescent="0.25">
      <c r="A13" s="4" t="s">
        <v>10</v>
      </c>
      <c r="B13" s="4" t="s">
        <v>11</v>
      </c>
      <c r="C13" s="5">
        <v>246713.03</v>
      </c>
      <c r="D13" s="5">
        <v>214611.89</v>
      </c>
      <c r="E13" s="6">
        <f t="shared" si="0"/>
        <v>32101.139999999985</v>
      </c>
    </row>
    <row r="14" spans="1:5" x14ac:dyDescent="0.25">
      <c r="A14" s="12" t="s">
        <v>12</v>
      </c>
      <c r="B14" s="12" t="s">
        <v>13</v>
      </c>
      <c r="C14" s="79">
        <f>SUM(C15:C17)</f>
        <v>2572226.21</v>
      </c>
      <c r="D14" s="79">
        <f>SUM(D15:D17)</f>
        <v>2186881.9900000002</v>
      </c>
      <c r="E14" s="6">
        <f t="shared" si="0"/>
        <v>385344.21999999974</v>
      </c>
    </row>
    <row r="15" spans="1:5" x14ac:dyDescent="0.25">
      <c r="A15" s="4" t="s">
        <v>14</v>
      </c>
      <c r="B15" s="4" t="s">
        <v>5</v>
      </c>
      <c r="C15" s="5">
        <v>2042747.78</v>
      </c>
      <c r="D15" s="5">
        <v>1873779.73</v>
      </c>
      <c r="E15" s="6">
        <f t="shared" si="0"/>
        <v>168968.05000000005</v>
      </c>
    </row>
    <row r="16" spans="1:5" x14ac:dyDescent="0.25">
      <c r="A16" s="4" t="s">
        <v>15</v>
      </c>
      <c r="B16" s="4" t="s">
        <v>7</v>
      </c>
      <c r="C16" s="5">
        <v>167565.51</v>
      </c>
      <c r="D16" s="5">
        <v>0</v>
      </c>
      <c r="E16" s="6">
        <f t="shared" si="0"/>
        <v>167565.51</v>
      </c>
    </row>
    <row r="17" spans="1:5" x14ac:dyDescent="0.25">
      <c r="A17" s="4" t="s">
        <v>16</v>
      </c>
      <c r="B17" s="4" t="s">
        <v>11</v>
      </c>
      <c r="C17" s="5">
        <v>361912.92</v>
      </c>
      <c r="D17" s="5">
        <v>313102.26</v>
      </c>
      <c r="E17" s="6">
        <f t="shared" si="0"/>
        <v>48810.659999999974</v>
      </c>
    </row>
    <row r="18" spans="1:5" x14ac:dyDescent="0.25">
      <c r="A18" s="12" t="s">
        <v>17</v>
      </c>
      <c r="B18" s="12" t="s">
        <v>18</v>
      </c>
      <c r="C18" s="79">
        <f>+C19</f>
        <v>32488.66</v>
      </c>
      <c r="D18" s="79">
        <f>+D19</f>
        <v>26602.400000000001</v>
      </c>
      <c r="E18" s="6">
        <f t="shared" si="0"/>
        <v>5886.2599999999984</v>
      </c>
    </row>
    <row r="19" spans="1:5" x14ac:dyDescent="0.25">
      <c r="A19" s="4" t="s">
        <v>19</v>
      </c>
      <c r="B19" s="4" t="s">
        <v>20</v>
      </c>
      <c r="C19" s="5">
        <v>32488.66</v>
      </c>
      <c r="D19" s="5">
        <v>26602.400000000001</v>
      </c>
      <c r="E19" s="6">
        <f t="shared" si="0"/>
        <v>5886.2599999999984</v>
      </c>
    </row>
    <row r="20" spans="1:5" x14ac:dyDescent="0.25">
      <c r="A20" s="12" t="s">
        <v>21</v>
      </c>
      <c r="B20" s="12" t="s">
        <v>22</v>
      </c>
      <c r="C20" s="79">
        <f>SUM(C21:C23)</f>
        <v>256271.12</v>
      </c>
      <c r="D20" s="79">
        <f>SUM(D21:D23)</f>
        <v>230113.38999999998</v>
      </c>
      <c r="E20" s="6">
        <f t="shared" si="0"/>
        <v>26157.73000000001</v>
      </c>
    </row>
    <row r="21" spans="1:5" x14ac:dyDescent="0.25">
      <c r="A21" s="4" t="s">
        <v>23</v>
      </c>
      <c r="B21" s="4" t="s">
        <v>24</v>
      </c>
      <c r="C21" s="5">
        <v>100781.7</v>
      </c>
      <c r="D21" s="5">
        <v>89819.05</v>
      </c>
      <c r="E21" s="6">
        <f t="shared" si="0"/>
        <v>10962.649999999994</v>
      </c>
    </row>
    <row r="22" spans="1:5" x14ac:dyDescent="0.25">
      <c r="A22" s="4" t="s">
        <v>25</v>
      </c>
      <c r="B22" s="4" t="s">
        <v>26</v>
      </c>
      <c r="C22" s="5">
        <v>152759.16</v>
      </c>
      <c r="D22" s="5">
        <v>138050.44</v>
      </c>
      <c r="E22" s="6">
        <f t="shared" si="0"/>
        <v>14708.720000000001</v>
      </c>
    </row>
    <row r="23" spans="1:5" x14ac:dyDescent="0.25">
      <c r="A23" s="4" t="s">
        <v>27</v>
      </c>
      <c r="B23" s="4" t="s">
        <v>28</v>
      </c>
      <c r="C23" s="5">
        <v>2730.26</v>
      </c>
      <c r="D23" s="5">
        <v>2243.9</v>
      </c>
      <c r="E23" s="6">
        <f t="shared" si="0"/>
        <v>486.36000000000013</v>
      </c>
    </row>
    <row r="24" spans="1:5" x14ac:dyDescent="0.25">
      <c r="A24" s="12" t="s">
        <v>29</v>
      </c>
      <c r="B24" s="12" t="s">
        <v>30</v>
      </c>
      <c r="C24" s="79">
        <f>SUM(C25:C27)</f>
        <v>235703.9</v>
      </c>
      <c r="D24" s="79">
        <f>SUM(D25:D27)</f>
        <v>211240.55</v>
      </c>
      <c r="E24" s="6">
        <f t="shared" si="0"/>
        <v>24463.350000000006</v>
      </c>
    </row>
    <row r="25" spans="1:5" x14ac:dyDescent="0.25">
      <c r="A25" s="4" t="s">
        <v>31</v>
      </c>
      <c r="B25" s="4" t="s">
        <v>24</v>
      </c>
      <c r="C25" s="5">
        <v>84385.9</v>
      </c>
      <c r="D25" s="5">
        <v>75288.259999999995</v>
      </c>
      <c r="E25" s="6">
        <f t="shared" si="0"/>
        <v>9097.64</v>
      </c>
    </row>
    <row r="26" spans="1:5" x14ac:dyDescent="0.25">
      <c r="A26" s="4" t="s">
        <v>32</v>
      </c>
      <c r="B26" s="4" t="s">
        <v>26</v>
      </c>
      <c r="C26" s="5">
        <v>148965.9</v>
      </c>
      <c r="D26" s="5">
        <v>134035.49</v>
      </c>
      <c r="E26" s="6">
        <f t="shared" si="0"/>
        <v>14930.410000000003</v>
      </c>
    </row>
    <row r="27" spans="1:5" x14ac:dyDescent="0.25">
      <c r="A27" s="4" t="s">
        <v>33</v>
      </c>
      <c r="B27" s="4" t="s">
        <v>28</v>
      </c>
      <c r="C27" s="5">
        <v>2352.1</v>
      </c>
      <c r="D27" s="5">
        <v>1916.8</v>
      </c>
      <c r="E27" s="6">
        <f t="shared" si="0"/>
        <v>435.29999999999995</v>
      </c>
    </row>
    <row r="28" spans="1:5" x14ac:dyDescent="0.25">
      <c r="A28" s="12" t="s">
        <v>34</v>
      </c>
      <c r="B28" s="12" t="s">
        <v>35</v>
      </c>
      <c r="C28" s="79">
        <f>SUM(C29:C30)</f>
        <v>359361.06</v>
      </c>
      <c r="D28" s="79">
        <f>SUM(D29:D30)</f>
        <v>289784.93</v>
      </c>
      <c r="E28" s="6">
        <f t="shared" si="0"/>
        <v>69576.13</v>
      </c>
    </row>
    <row r="29" spans="1:5" x14ac:dyDescent="0.25">
      <c r="A29" s="4" t="s">
        <v>36</v>
      </c>
      <c r="B29" s="4" t="s">
        <v>37</v>
      </c>
      <c r="C29" s="5">
        <v>132029.62</v>
      </c>
      <c r="D29" s="5">
        <v>101391.38</v>
      </c>
      <c r="E29" s="6">
        <f t="shared" si="0"/>
        <v>30638.239999999991</v>
      </c>
    </row>
    <row r="30" spans="1:5" s="1" customFormat="1" x14ac:dyDescent="0.25">
      <c r="A30" s="15">
        <v>51702</v>
      </c>
      <c r="B30" s="4" t="s">
        <v>366</v>
      </c>
      <c r="C30" s="5">
        <v>227331.44</v>
      </c>
      <c r="D30" s="5">
        <v>188393.55</v>
      </c>
      <c r="E30" s="6">
        <f t="shared" si="0"/>
        <v>38937.890000000014</v>
      </c>
    </row>
    <row r="31" spans="1:5" x14ac:dyDescent="0.25">
      <c r="A31" s="12" t="s">
        <v>38</v>
      </c>
      <c r="B31" s="12" t="s">
        <v>39</v>
      </c>
      <c r="C31" s="79">
        <f>C32+C57+C61+C71+C74</f>
        <v>1800309.71</v>
      </c>
      <c r="D31" s="79">
        <f>D32+D57+D61+D71+D74</f>
        <v>1287418.8299999998</v>
      </c>
      <c r="E31" s="6">
        <f t="shared" si="0"/>
        <v>512890.88000000012</v>
      </c>
    </row>
    <row r="32" spans="1:5" x14ac:dyDescent="0.25">
      <c r="A32" s="12" t="s">
        <v>40</v>
      </c>
      <c r="B32" s="12" t="s">
        <v>41</v>
      </c>
      <c r="C32" s="79">
        <f>SUM(C33:C56)</f>
        <v>882514.51</v>
      </c>
      <c r="D32" s="79">
        <f>SUM(D33:D56)</f>
        <v>619165.73</v>
      </c>
      <c r="E32" s="6">
        <f t="shared" si="0"/>
        <v>263348.78000000003</v>
      </c>
    </row>
    <row r="33" spans="1:5" x14ac:dyDescent="0.25">
      <c r="A33" s="4" t="s">
        <v>42</v>
      </c>
      <c r="B33" s="4" t="s">
        <v>43</v>
      </c>
      <c r="C33" s="5">
        <v>31382.04</v>
      </c>
      <c r="D33" s="5">
        <v>18375.61</v>
      </c>
      <c r="E33" s="6">
        <f t="shared" si="0"/>
        <v>13006.43</v>
      </c>
    </row>
    <row r="34" spans="1:5" x14ac:dyDescent="0.25">
      <c r="A34" s="4" t="s">
        <v>44</v>
      </c>
      <c r="B34" s="4" t="s">
        <v>45</v>
      </c>
      <c r="C34" s="5">
        <v>44311</v>
      </c>
      <c r="D34" s="5">
        <v>26973.5</v>
      </c>
      <c r="E34" s="6">
        <f t="shared" si="0"/>
        <v>17337.5</v>
      </c>
    </row>
    <row r="35" spans="1:5" x14ac:dyDescent="0.25">
      <c r="A35" s="4" t="s">
        <v>46</v>
      </c>
      <c r="B35" s="4" t="s">
        <v>47</v>
      </c>
      <c r="C35" s="5">
        <v>65896.81</v>
      </c>
      <c r="D35" s="5">
        <v>41143.26</v>
      </c>
      <c r="E35" s="6">
        <f t="shared" si="0"/>
        <v>24753.549999999996</v>
      </c>
    </row>
    <row r="36" spans="1:5" x14ac:dyDescent="0.25">
      <c r="A36" s="4" t="s">
        <v>48</v>
      </c>
      <c r="B36" s="4" t="s">
        <v>49</v>
      </c>
      <c r="C36" s="5">
        <v>47632.92</v>
      </c>
      <c r="D36" s="5">
        <v>2236.17</v>
      </c>
      <c r="E36" s="6">
        <f t="shared" si="0"/>
        <v>45396.75</v>
      </c>
    </row>
    <row r="37" spans="1:5" x14ac:dyDescent="0.25">
      <c r="A37" s="4" t="s">
        <v>50</v>
      </c>
      <c r="B37" s="4" t="s">
        <v>51</v>
      </c>
      <c r="C37" s="5">
        <v>21921.29</v>
      </c>
      <c r="D37" s="5">
        <v>10479.16</v>
      </c>
      <c r="E37" s="6">
        <f t="shared" si="0"/>
        <v>11442.130000000001</v>
      </c>
    </row>
    <row r="38" spans="1:5" x14ac:dyDescent="0.25">
      <c r="A38" s="4" t="s">
        <v>52</v>
      </c>
      <c r="B38" s="4" t="s">
        <v>53</v>
      </c>
      <c r="C38" s="5">
        <v>260.7</v>
      </c>
      <c r="D38" s="5">
        <v>8</v>
      </c>
      <c r="E38" s="6">
        <f t="shared" si="0"/>
        <v>252.7</v>
      </c>
    </row>
    <row r="39" spans="1:5" x14ac:dyDescent="0.25">
      <c r="A39" s="4" t="s">
        <v>54</v>
      </c>
      <c r="B39" s="4" t="s">
        <v>55</v>
      </c>
      <c r="C39" s="5">
        <v>40319.97</v>
      </c>
      <c r="D39" s="5">
        <v>26430.39</v>
      </c>
      <c r="E39" s="6">
        <f t="shared" si="0"/>
        <v>13889.580000000002</v>
      </c>
    </row>
    <row r="40" spans="1:5" x14ac:dyDescent="0.25">
      <c r="A40" s="4" t="s">
        <v>56</v>
      </c>
      <c r="B40" s="4" t="s">
        <v>57</v>
      </c>
      <c r="C40" s="5">
        <v>15365.04</v>
      </c>
      <c r="D40" s="5">
        <v>12721.78</v>
      </c>
      <c r="E40" s="6">
        <f t="shared" si="0"/>
        <v>2643.26</v>
      </c>
    </row>
    <row r="41" spans="1:5" s="1" customFormat="1" x14ac:dyDescent="0.25">
      <c r="A41" s="15">
        <v>54109</v>
      </c>
      <c r="B41" s="4" t="s">
        <v>332</v>
      </c>
      <c r="C41" s="5">
        <v>5225.3999999999996</v>
      </c>
      <c r="D41" s="5">
        <v>3785.4</v>
      </c>
      <c r="E41" s="6">
        <f t="shared" si="0"/>
        <v>1439.9999999999995</v>
      </c>
    </row>
    <row r="42" spans="1:5" s="1" customFormat="1" x14ac:dyDescent="0.25">
      <c r="A42" s="15">
        <v>54110</v>
      </c>
      <c r="B42" s="4" t="s">
        <v>335</v>
      </c>
      <c r="C42" s="5">
        <v>103647.05</v>
      </c>
      <c r="D42" s="5">
        <v>75188.600000000006</v>
      </c>
      <c r="E42" s="6">
        <f t="shared" si="0"/>
        <v>28458.449999999997</v>
      </c>
    </row>
    <row r="43" spans="1:5" x14ac:dyDescent="0.25">
      <c r="A43" s="4" t="s">
        <v>58</v>
      </c>
      <c r="B43" s="4" t="s">
        <v>59</v>
      </c>
      <c r="C43" s="5">
        <v>1264.29</v>
      </c>
      <c r="D43" s="5">
        <v>239.93</v>
      </c>
      <c r="E43" s="6">
        <f t="shared" si="0"/>
        <v>1024.3599999999999</v>
      </c>
    </row>
    <row r="44" spans="1:5" x14ac:dyDescent="0.25">
      <c r="A44" s="4" t="s">
        <v>60</v>
      </c>
      <c r="B44" s="4" t="s">
        <v>61</v>
      </c>
      <c r="C44" s="5">
        <v>3870.31</v>
      </c>
      <c r="D44" s="5">
        <v>1229.9000000000001</v>
      </c>
      <c r="E44" s="6">
        <f t="shared" si="0"/>
        <v>2640.41</v>
      </c>
    </row>
    <row r="45" spans="1:5" x14ac:dyDescent="0.25">
      <c r="A45" s="4" t="s">
        <v>62</v>
      </c>
      <c r="B45" s="4" t="s">
        <v>63</v>
      </c>
      <c r="C45" s="5">
        <v>19375.84</v>
      </c>
      <c r="D45" s="5">
        <v>16432.71</v>
      </c>
      <c r="E45" s="6">
        <f t="shared" si="0"/>
        <v>2943.130000000001</v>
      </c>
    </row>
    <row r="46" spans="1:5" x14ac:dyDescent="0.25">
      <c r="A46" s="4" t="s">
        <v>64</v>
      </c>
      <c r="B46" s="4" t="s">
        <v>65</v>
      </c>
      <c r="C46" s="5">
        <v>3474.76</v>
      </c>
      <c r="D46" s="5">
        <v>3432.16</v>
      </c>
      <c r="E46" s="6">
        <f t="shared" si="0"/>
        <v>42.600000000000364</v>
      </c>
    </row>
    <row r="47" spans="1:5" x14ac:dyDescent="0.25">
      <c r="A47" s="89"/>
      <c r="B47" s="89"/>
      <c r="C47" s="89"/>
      <c r="D47" s="89"/>
      <c r="E47" s="89"/>
    </row>
    <row r="48" spans="1:5" x14ac:dyDescent="0.25">
      <c r="A48" s="89" t="s">
        <v>156</v>
      </c>
      <c r="B48" s="89"/>
      <c r="C48" s="89"/>
      <c r="D48" s="89"/>
      <c r="E48" s="89"/>
    </row>
    <row r="49" spans="1:5" x14ac:dyDescent="0.25">
      <c r="A49" s="89" t="s">
        <v>326</v>
      </c>
      <c r="B49" s="89"/>
      <c r="C49" s="89"/>
      <c r="D49" s="89"/>
      <c r="E49" s="89"/>
    </row>
    <row r="50" spans="1:5" x14ac:dyDescent="0.25">
      <c r="A50" s="89" t="s">
        <v>488</v>
      </c>
      <c r="B50" s="89"/>
      <c r="C50" s="89"/>
      <c r="D50" s="89"/>
      <c r="E50" s="89"/>
    </row>
    <row r="51" spans="1:5" x14ac:dyDescent="0.25">
      <c r="A51" s="89" t="s">
        <v>157</v>
      </c>
      <c r="B51" s="89"/>
      <c r="C51" s="89"/>
      <c r="D51" s="89"/>
      <c r="E51" s="89"/>
    </row>
    <row r="52" spans="1:5" x14ac:dyDescent="0.25">
      <c r="A52" s="4" t="s">
        <v>66</v>
      </c>
      <c r="B52" s="4" t="s">
        <v>67</v>
      </c>
      <c r="C52" s="5">
        <v>31324.87</v>
      </c>
      <c r="D52" s="5">
        <v>24122.36</v>
      </c>
      <c r="E52" s="6">
        <f t="shared" ref="E52:E85" si="1">C52-D52</f>
        <v>7202.5099999999984</v>
      </c>
    </row>
    <row r="53" spans="1:5" x14ac:dyDescent="0.25">
      <c r="A53" s="4" t="s">
        <v>68</v>
      </c>
      <c r="B53" s="4" t="s">
        <v>69</v>
      </c>
      <c r="C53" s="5">
        <v>221.01</v>
      </c>
      <c r="D53" s="5">
        <v>120</v>
      </c>
      <c r="E53" s="6">
        <f t="shared" si="1"/>
        <v>101.00999999999999</v>
      </c>
    </row>
    <row r="54" spans="1:5" x14ac:dyDescent="0.25">
      <c r="A54" s="4" t="s">
        <v>70</v>
      </c>
      <c r="B54" s="4" t="s">
        <v>71</v>
      </c>
      <c r="C54" s="5">
        <v>41888.9</v>
      </c>
      <c r="D54" s="5">
        <v>20600.32</v>
      </c>
      <c r="E54" s="6">
        <f t="shared" si="1"/>
        <v>21288.58</v>
      </c>
    </row>
    <row r="55" spans="1:5" x14ac:dyDescent="0.25">
      <c r="A55" s="4" t="s">
        <v>72</v>
      </c>
      <c r="B55" s="4" t="s">
        <v>73</v>
      </c>
      <c r="C55" s="5">
        <v>6931.57</v>
      </c>
      <c r="D55" s="5">
        <v>5790.82</v>
      </c>
      <c r="E55" s="6">
        <f>C55-D55</f>
        <v>1140.75</v>
      </c>
    </row>
    <row r="56" spans="1:5" s="1" customFormat="1" x14ac:dyDescent="0.25">
      <c r="A56" s="4" t="s">
        <v>74</v>
      </c>
      <c r="B56" s="4" t="s">
        <v>75</v>
      </c>
      <c r="C56" s="5">
        <v>398200.74</v>
      </c>
      <c r="D56" s="5">
        <v>329855.65999999997</v>
      </c>
      <c r="E56" s="6">
        <f t="shared" si="1"/>
        <v>68345.080000000016</v>
      </c>
    </row>
    <row r="57" spans="1:5" x14ac:dyDescent="0.25">
      <c r="A57" s="12" t="s">
        <v>76</v>
      </c>
      <c r="B57" s="12" t="s">
        <v>77</v>
      </c>
      <c r="C57" s="79">
        <f>SUM(C58:C60)</f>
        <v>253376.33999999997</v>
      </c>
      <c r="D57" s="79">
        <f>SUM(D58:D60)</f>
        <v>226045.97000000003</v>
      </c>
      <c r="E57" s="6">
        <f t="shared" si="1"/>
        <v>27330.369999999937</v>
      </c>
    </row>
    <row r="58" spans="1:5" x14ac:dyDescent="0.25">
      <c r="A58" s="4" t="s">
        <v>78</v>
      </c>
      <c r="B58" s="4" t="s">
        <v>79</v>
      </c>
      <c r="C58" s="5">
        <v>102003.73</v>
      </c>
      <c r="D58" s="5">
        <v>91020.02</v>
      </c>
      <c r="E58" s="6">
        <f t="shared" si="1"/>
        <v>10983.709999999992</v>
      </c>
    </row>
    <row r="59" spans="1:5" s="1" customFormat="1" x14ac:dyDescent="0.25">
      <c r="A59" s="4" t="s">
        <v>80</v>
      </c>
      <c r="B59" s="4" t="s">
        <v>81</v>
      </c>
      <c r="C59" s="5">
        <v>83424</v>
      </c>
      <c r="D59" s="5">
        <v>75829.56</v>
      </c>
      <c r="E59" s="6">
        <f t="shared" si="1"/>
        <v>7594.4400000000023</v>
      </c>
    </row>
    <row r="60" spans="1:5" x14ac:dyDescent="0.25">
      <c r="A60" s="4" t="s">
        <v>82</v>
      </c>
      <c r="B60" s="4" t="s">
        <v>83</v>
      </c>
      <c r="C60" s="5">
        <v>67948.61</v>
      </c>
      <c r="D60" s="5">
        <v>59196.39</v>
      </c>
      <c r="E60" s="6">
        <f t="shared" si="1"/>
        <v>8752.2200000000012</v>
      </c>
    </row>
    <row r="61" spans="1:5" x14ac:dyDescent="0.25">
      <c r="A61" s="12" t="s">
        <v>84</v>
      </c>
      <c r="B61" s="12" t="s">
        <v>85</v>
      </c>
      <c r="C61" s="79">
        <f>SUM(C62:C70)</f>
        <v>480515.44</v>
      </c>
      <c r="D61" s="79">
        <f>SUM(D62:D70)</f>
        <v>338719.85</v>
      </c>
      <c r="E61" s="6">
        <f t="shared" si="1"/>
        <v>141795.59000000003</v>
      </c>
    </row>
    <row r="62" spans="1:5" x14ac:dyDescent="0.25">
      <c r="A62" s="4" t="s">
        <v>86</v>
      </c>
      <c r="B62" s="4" t="s">
        <v>87</v>
      </c>
      <c r="C62" s="5">
        <v>7660.6</v>
      </c>
      <c r="D62" s="5">
        <v>1832.85</v>
      </c>
      <c r="E62" s="6">
        <f t="shared" si="1"/>
        <v>5827.75</v>
      </c>
    </row>
    <row r="63" spans="1:5" x14ac:dyDescent="0.25">
      <c r="A63" s="4" t="s">
        <v>88</v>
      </c>
      <c r="B63" s="4" t="s">
        <v>89</v>
      </c>
      <c r="C63" s="5">
        <v>9643.2900000000009</v>
      </c>
      <c r="D63" s="5">
        <v>8158.06</v>
      </c>
      <c r="E63" s="6">
        <f t="shared" si="1"/>
        <v>1485.2300000000005</v>
      </c>
    </row>
    <row r="64" spans="1:5" x14ac:dyDescent="0.25">
      <c r="A64" s="4" t="s">
        <v>90</v>
      </c>
      <c r="B64" s="4" t="s">
        <v>91</v>
      </c>
      <c r="C64" s="5">
        <v>2408.15</v>
      </c>
      <c r="D64" s="5">
        <v>1245.43</v>
      </c>
      <c r="E64" s="6">
        <f t="shared" si="1"/>
        <v>1162.72</v>
      </c>
    </row>
    <row r="65" spans="1:5" x14ac:dyDescent="0.25">
      <c r="A65" s="4" t="s">
        <v>92</v>
      </c>
      <c r="B65" s="4" t="s">
        <v>93</v>
      </c>
      <c r="C65" s="5">
        <v>134863</v>
      </c>
      <c r="D65" s="5">
        <v>108787</v>
      </c>
      <c r="E65" s="6">
        <f t="shared" si="1"/>
        <v>26076</v>
      </c>
    </row>
    <row r="66" spans="1:5" x14ac:dyDescent="0.25">
      <c r="A66" s="4" t="s">
        <v>94</v>
      </c>
      <c r="B66" s="4" t="s">
        <v>95</v>
      </c>
      <c r="C66" s="5">
        <v>60.82</v>
      </c>
      <c r="D66" s="5">
        <v>20</v>
      </c>
      <c r="E66" s="6">
        <f t="shared" si="1"/>
        <v>40.82</v>
      </c>
    </row>
    <row r="67" spans="1:5" s="1" customFormat="1" x14ac:dyDescent="0.25">
      <c r="A67" s="4" t="s">
        <v>96</v>
      </c>
      <c r="B67" s="4" t="s">
        <v>97</v>
      </c>
      <c r="C67" s="5">
        <v>5667.79</v>
      </c>
      <c r="D67" s="5">
        <v>2678.79</v>
      </c>
      <c r="E67" s="6">
        <f t="shared" si="1"/>
        <v>2989</v>
      </c>
    </row>
    <row r="68" spans="1:5" s="1" customFormat="1" x14ac:dyDescent="0.25">
      <c r="A68" s="4" t="s">
        <v>98</v>
      </c>
      <c r="B68" s="4" t="s">
        <v>99</v>
      </c>
      <c r="C68" s="5">
        <v>15671.55</v>
      </c>
      <c r="D68" s="5">
        <v>6564.37</v>
      </c>
      <c r="E68" s="6">
        <f t="shared" si="1"/>
        <v>9107.18</v>
      </c>
    </row>
    <row r="69" spans="1:5" x14ac:dyDescent="0.25">
      <c r="A69" s="4" t="s">
        <v>100</v>
      </c>
      <c r="B69" s="4" t="s">
        <v>101</v>
      </c>
      <c r="C69" s="5">
        <v>30458.31</v>
      </c>
      <c r="D69" s="5">
        <v>20221.04</v>
      </c>
      <c r="E69" s="6">
        <f t="shared" si="1"/>
        <v>10237.27</v>
      </c>
    </row>
    <row r="70" spans="1:5" x14ac:dyDescent="0.25">
      <c r="A70" s="4" t="s">
        <v>102</v>
      </c>
      <c r="B70" s="4" t="s">
        <v>103</v>
      </c>
      <c r="C70" s="5">
        <v>274081.93</v>
      </c>
      <c r="D70" s="5">
        <v>189212.31</v>
      </c>
      <c r="E70" s="6">
        <f t="shared" si="1"/>
        <v>84869.62</v>
      </c>
    </row>
    <row r="71" spans="1:5" x14ac:dyDescent="0.25">
      <c r="A71" s="20" t="s">
        <v>104</v>
      </c>
      <c r="B71" s="12" t="s">
        <v>105</v>
      </c>
      <c r="C71" s="79">
        <f>SUM(C72:C73)</f>
        <v>127756.9</v>
      </c>
      <c r="D71" s="79">
        <f>SUM(D72:D73)</f>
        <v>73656</v>
      </c>
      <c r="E71" s="6">
        <f t="shared" si="1"/>
        <v>54100.899999999994</v>
      </c>
    </row>
    <row r="72" spans="1:5" x14ac:dyDescent="0.25">
      <c r="A72" s="4" t="s">
        <v>106</v>
      </c>
      <c r="B72" s="4" t="s">
        <v>107</v>
      </c>
      <c r="C72" s="5">
        <v>121756.9</v>
      </c>
      <c r="D72" s="5">
        <v>73296</v>
      </c>
      <c r="E72" s="6">
        <f t="shared" si="1"/>
        <v>48460.899999999994</v>
      </c>
    </row>
    <row r="73" spans="1:5" x14ac:dyDescent="0.25">
      <c r="A73" s="4" t="s">
        <v>108</v>
      </c>
      <c r="B73" s="4" t="s">
        <v>109</v>
      </c>
      <c r="C73" s="5">
        <v>6000</v>
      </c>
      <c r="D73" s="5">
        <v>360</v>
      </c>
      <c r="E73" s="6">
        <f t="shared" si="1"/>
        <v>5640</v>
      </c>
    </row>
    <row r="74" spans="1:5" x14ac:dyDescent="0.25">
      <c r="A74" s="12" t="s">
        <v>110</v>
      </c>
      <c r="B74" s="12" t="s">
        <v>111</v>
      </c>
      <c r="C74" s="79">
        <f>SUM(C75:C76)</f>
        <v>56146.52</v>
      </c>
      <c r="D74" s="79">
        <f>SUM(D75:D76)</f>
        <v>29831.279999999999</v>
      </c>
      <c r="E74" s="6">
        <f t="shared" si="1"/>
        <v>26315.239999999998</v>
      </c>
    </row>
    <row r="75" spans="1:5" x14ac:dyDescent="0.25">
      <c r="A75" s="4" t="s">
        <v>112</v>
      </c>
      <c r="B75" s="4" t="s">
        <v>113</v>
      </c>
      <c r="C75" s="5">
        <v>54095</v>
      </c>
      <c r="D75" s="5">
        <v>29831.279999999999</v>
      </c>
      <c r="E75" s="6">
        <f t="shared" si="1"/>
        <v>24263.72</v>
      </c>
    </row>
    <row r="76" spans="1:5" x14ac:dyDescent="0.25">
      <c r="A76" s="4" t="s">
        <v>114</v>
      </c>
      <c r="B76" s="4" t="s">
        <v>115</v>
      </c>
      <c r="C76" s="5">
        <v>2051.52</v>
      </c>
      <c r="D76" s="5">
        <v>0</v>
      </c>
      <c r="E76" s="6">
        <f t="shared" si="1"/>
        <v>2051.52</v>
      </c>
    </row>
    <row r="77" spans="1:5" x14ac:dyDescent="0.25">
      <c r="A77" s="12" t="s">
        <v>116</v>
      </c>
      <c r="B77" s="12" t="s">
        <v>117</v>
      </c>
      <c r="C77" s="79">
        <f>C78+C80+C82</f>
        <v>1149702.5399999998</v>
      </c>
      <c r="D77" s="79">
        <f>D78+D80+D82</f>
        <v>73313.100000000006</v>
      </c>
      <c r="E77" s="6">
        <f t="shared" si="1"/>
        <v>1076389.4399999997</v>
      </c>
    </row>
    <row r="78" spans="1:5" s="1" customFormat="1" x14ac:dyDescent="0.25">
      <c r="A78" s="20">
        <v>553</v>
      </c>
      <c r="B78" s="12" t="s">
        <v>489</v>
      </c>
      <c r="C78" s="79">
        <f>C79</f>
        <v>1062484.73</v>
      </c>
      <c r="D78" s="79">
        <f>D79</f>
        <v>0</v>
      </c>
      <c r="E78" s="6">
        <f t="shared" si="1"/>
        <v>1062484.73</v>
      </c>
    </row>
    <row r="79" spans="1:5" s="1" customFormat="1" x14ac:dyDescent="0.25">
      <c r="A79" s="20">
        <v>55301</v>
      </c>
      <c r="B79" s="12" t="s">
        <v>490</v>
      </c>
      <c r="C79" s="79">
        <v>1062484.73</v>
      </c>
      <c r="D79" s="79">
        <v>0</v>
      </c>
      <c r="E79" s="6">
        <f>C79-D79</f>
        <v>1062484.73</v>
      </c>
    </row>
    <row r="80" spans="1:5" x14ac:dyDescent="0.25">
      <c r="A80" s="12" t="s">
        <v>118</v>
      </c>
      <c r="B80" s="12" t="s">
        <v>119</v>
      </c>
      <c r="C80" s="79">
        <f>C81</f>
        <v>30518.15</v>
      </c>
      <c r="D80" s="79">
        <f>D81</f>
        <v>24886.44</v>
      </c>
      <c r="E80" s="6">
        <f t="shared" si="1"/>
        <v>5631.7100000000028</v>
      </c>
    </row>
    <row r="81" spans="1:5" x14ac:dyDescent="0.25">
      <c r="A81" s="4" t="s">
        <v>120</v>
      </c>
      <c r="B81" s="4" t="s">
        <v>121</v>
      </c>
      <c r="C81" s="5">
        <v>30518.15</v>
      </c>
      <c r="D81" s="5">
        <v>24886.44</v>
      </c>
      <c r="E81" s="6">
        <f t="shared" si="1"/>
        <v>5631.7100000000028</v>
      </c>
    </row>
    <row r="82" spans="1:5" x14ac:dyDescent="0.25">
      <c r="A82" s="12" t="s">
        <v>122</v>
      </c>
      <c r="B82" s="12" t="s">
        <v>123</v>
      </c>
      <c r="C82" s="79">
        <f>SUM(C83:C85)</f>
        <v>56699.66</v>
      </c>
      <c r="D82" s="79">
        <f>SUM(D83:D85)</f>
        <v>48426.66</v>
      </c>
      <c r="E82" s="6">
        <f t="shared" si="1"/>
        <v>8273</v>
      </c>
    </row>
    <row r="83" spans="1:5" x14ac:dyDescent="0.25">
      <c r="A83" s="4" t="s">
        <v>124</v>
      </c>
      <c r="B83" s="4" t="s">
        <v>125</v>
      </c>
      <c r="C83" s="5">
        <v>2825</v>
      </c>
      <c r="D83" s="5">
        <v>2825</v>
      </c>
      <c r="E83" s="6">
        <f t="shared" si="1"/>
        <v>0</v>
      </c>
    </row>
    <row r="84" spans="1:5" x14ac:dyDescent="0.25">
      <c r="A84" s="4" t="s">
        <v>126</v>
      </c>
      <c r="B84" s="4" t="s">
        <v>127</v>
      </c>
      <c r="C84" s="5">
        <v>47424.66</v>
      </c>
      <c r="D84" s="5">
        <v>45576.66</v>
      </c>
      <c r="E84" s="6">
        <f t="shared" si="1"/>
        <v>1848</v>
      </c>
    </row>
    <row r="85" spans="1:5" s="1" customFormat="1" x14ac:dyDescent="0.25">
      <c r="A85" s="4" t="s">
        <v>128</v>
      </c>
      <c r="B85" s="4" t="s">
        <v>129</v>
      </c>
      <c r="C85" s="5">
        <v>6450</v>
      </c>
      <c r="D85" s="5">
        <v>25</v>
      </c>
      <c r="E85" s="6">
        <f t="shared" si="1"/>
        <v>6425</v>
      </c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9" t="s">
        <v>156</v>
      </c>
      <c r="B87" s="89"/>
      <c r="C87" s="89"/>
      <c r="D87" s="89"/>
      <c r="E87" s="89"/>
    </row>
    <row r="88" spans="1:5" x14ac:dyDescent="0.25">
      <c r="A88" s="89" t="s">
        <v>326</v>
      </c>
      <c r="B88" s="89"/>
      <c r="C88" s="89"/>
      <c r="D88" s="89"/>
      <c r="E88" s="89"/>
    </row>
    <row r="89" spans="1:5" s="1" customFormat="1" x14ac:dyDescent="0.25">
      <c r="A89" s="89" t="s">
        <v>488</v>
      </c>
      <c r="B89" s="89"/>
      <c r="C89" s="89"/>
      <c r="D89" s="89"/>
      <c r="E89" s="89"/>
    </row>
    <row r="90" spans="1:5" s="1" customFormat="1" x14ac:dyDescent="0.25">
      <c r="A90" s="89" t="s">
        <v>157</v>
      </c>
      <c r="B90" s="89"/>
      <c r="C90" s="89"/>
      <c r="D90" s="89"/>
      <c r="E90" s="89"/>
    </row>
    <row r="91" spans="1:5" x14ac:dyDescent="0.25">
      <c r="A91" s="3" t="s">
        <v>158</v>
      </c>
      <c r="B91" s="2"/>
      <c r="C91" s="2"/>
      <c r="D91" s="2"/>
      <c r="E91" s="2"/>
    </row>
    <row r="92" spans="1:5" x14ac:dyDescent="0.25">
      <c r="A92" s="12" t="s">
        <v>130</v>
      </c>
      <c r="B92" s="12" t="s">
        <v>131</v>
      </c>
      <c r="C92" s="79">
        <f>C93+C95</f>
        <v>3264095</v>
      </c>
      <c r="D92" s="79">
        <f>D93+D95</f>
        <v>2802873</v>
      </c>
      <c r="E92" s="6">
        <f t="shared" ref="E92:E113" si="2">C92-D92</f>
        <v>461222</v>
      </c>
    </row>
    <row r="93" spans="1:5" x14ac:dyDescent="0.25">
      <c r="A93" s="12" t="s">
        <v>132</v>
      </c>
      <c r="B93" s="12" t="s">
        <v>133</v>
      </c>
      <c r="C93" s="79">
        <f>C94</f>
        <v>3223245</v>
      </c>
      <c r="D93" s="79">
        <f>D94</f>
        <v>2763165</v>
      </c>
      <c r="E93" s="6">
        <f t="shared" si="2"/>
        <v>460080</v>
      </c>
    </row>
    <row r="94" spans="1:5" x14ac:dyDescent="0.25">
      <c r="A94" s="4" t="s">
        <v>134</v>
      </c>
      <c r="B94" s="4" t="s">
        <v>133</v>
      </c>
      <c r="C94" s="5">
        <v>3223245</v>
      </c>
      <c r="D94" s="5">
        <v>2763165</v>
      </c>
      <c r="E94" s="6">
        <f t="shared" si="2"/>
        <v>460080</v>
      </c>
    </row>
    <row r="95" spans="1:5" x14ac:dyDescent="0.25">
      <c r="A95" s="12" t="s">
        <v>135</v>
      </c>
      <c r="B95" s="12" t="s">
        <v>136</v>
      </c>
      <c r="C95" s="79">
        <f>SUM(C96:C97)</f>
        <v>40850</v>
      </c>
      <c r="D95" s="79">
        <f>SUM(D96:D97)</f>
        <v>39708</v>
      </c>
      <c r="E95" s="6">
        <f t="shared" si="2"/>
        <v>1142</v>
      </c>
    </row>
    <row r="96" spans="1:5" x14ac:dyDescent="0.25">
      <c r="A96" s="4" t="s">
        <v>137</v>
      </c>
      <c r="B96" s="4" t="s">
        <v>138</v>
      </c>
      <c r="C96" s="5">
        <v>6100</v>
      </c>
      <c r="D96" s="5">
        <v>5808</v>
      </c>
      <c r="E96" s="6">
        <f t="shared" si="2"/>
        <v>292</v>
      </c>
    </row>
    <row r="97" spans="1:5" x14ac:dyDescent="0.25">
      <c r="A97" s="4" t="s">
        <v>139</v>
      </c>
      <c r="B97" s="4" t="s">
        <v>140</v>
      </c>
      <c r="C97" s="5">
        <v>34750</v>
      </c>
      <c r="D97" s="5">
        <v>33900</v>
      </c>
      <c r="E97" s="6">
        <f t="shared" si="2"/>
        <v>850</v>
      </c>
    </row>
    <row r="98" spans="1:5" x14ac:dyDescent="0.25">
      <c r="A98" s="12" t="s">
        <v>141</v>
      </c>
      <c r="B98" s="12" t="s">
        <v>142</v>
      </c>
      <c r="C98" s="79">
        <f>C99+C107+C109+C111</f>
        <v>295535.40000000002</v>
      </c>
      <c r="D98" s="79">
        <f>D99+D107+D109+D111</f>
        <v>61074.42</v>
      </c>
      <c r="E98" s="6">
        <f t="shared" si="2"/>
        <v>234460.98000000004</v>
      </c>
    </row>
    <row r="99" spans="1:5" x14ac:dyDescent="0.25">
      <c r="A99" s="12" t="s">
        <v>143</v>
      </c>
      <c r="B99" s="12" t="s">
        <v>144</v>
      </c>
      <c r="C99" s="79">
        <f>SUM(C100:C106)</f>
        <v>239249.97</v>
      </c>
      <c r="D99" s="79">
        <f>SUM(D100:D106)</f>
        <v>43472.14</v>
      </c>
      <c r="E99" s="6">
        <f t="shared" si="2"/>
        <v>195777.83000000002</v>
      </c>
    </row>
    <row r="100" spans="1:5" x14ac:dyDescent="0.25">
      <c r="A100" s="4" t="s">
        <v>145</v>
      </c>
      <c r="B100" s="4" t="s">
        <v>146</v>
      </c>
      <c r="C100" s="5">
        <v>3805.31</v>
      </c>
      <c r="D100" s="5">
        <v>2174.35</v>
      </c>
      <c r="E100" s="6">
        <f t="shared" si="2"/>
        <v>1630.96</v>
      </c>
    </row>
    <row r="101" spans="1:5" x14ac:dyDescent="0.25">
      <c r="A101" s="4" t="s">
        <v>147</v>
      </c>
      <c r="B101" s="4" t="s">
        <v>148</v>
      </c>
      <c r="C101" s="5">
        <v>16513.689999999999</v>
      </c>
      <c r="D101" s="5">
        <v>10945.19</v>
      </c>
      <c r="E101" s="6">
        <f t="shared" si="2"/>
        <v>5568.4999999999982</v>
      </c>
    </row>
    <row r="102" spans="1:5" s="1" customFormat="1" x14ac:dyDescent="0.25">
      <c r="A102" s="15">
        <v>61104</v>
      </c>
      <c r="B102" s="4" t="s">
        <v>149</v>
      </c>
      <c r="C102" s="5">
        <v>88900.97</v>
      </c>
      <c r="D102" s="5">
        <v>4458.8</v>
      </c>
      <c r="E102" s="6">
        <f t="shared" si="2"/>
        <v>84442.17</v>
      </c>
    </row>
    <row r="103" spans="1:5" s="1" customFormat="1" x14ac:dyDescent="0.25">
      <c r="A103" s="15">
        <v>61105</v>
      </c>
      <c r="B103" s="4" t="s">
        <v>434</v>
      </c>
      <c r="C103" s="5">
        <v>72725</v>
      </c>
      <c r="D103" s="5">
        <v>0</v>
      </c>
      <c r="E103" s="6">
        <f t="shared" si="2"/>
        <v>72725</v>
      </c>
    </row>
    <row r="104" spans="1:5" s="1" customFormat="1" x14ac:dyDescent="0.25">
      <c r="A104" s="15">
        <v>61108</v>
      </c>
      <c r="B104" s="4" t="s">
        <v>338</v>
      </c>
      <c r="C104" s="5">
        <v>8420.64</v>
      </c>
      <c r="D104" s="5">
        <v>0</v>
      </c>
      <c r="E104" s="6">
        <f t="shared" si="2"/>
        <v>8420.64</v>
      </c>
    </row>
    <row r="105" spans="1:5" s="1" customFormat="1" x14ac:dyDescent="0.25">
      <c r="A105" s="15">
        <v>61109</v>
      </c>
      <c r="B105" s="4" t="s">
        <v>378</v>
      </c>
      <c r="C105" s="5">
        <v>27625.54</v>
      </c>
      <c r="D105" s="5">
        <v>23700</v>
      </c>
      <c r="E105" s="6">
        <f t="shared" si="2"/>
        <v>3925.5400000000009</v>
      </c>
    </row>
    <row r="106" spans="1:5" x14ac:dyDescent="0.25">
      <c r="A106" s="4" t="s">
        <v>150</v>
      </c>
      <c r="B106" s="4" t="s">
        <v>151</v>
      </c>
      <c r="C106" s="5">
        <v>21258.82</v>
      </c>
      <c r="D106" s="5">
        <v>2193.8000000000002</v>
      </c>
      <c r="E106" s="6">
        <f t="shared" si="2"/>
        <v>19065.02</v>
      </c>
    </row>
    <row r="107" spans="1:5" s="1" customFormat="1" x14ac:dyDescent="0.25">
      <c r="A107" s="15">
        <v>613</v>
      </c>
      <c r="B107" s="4" t="s">
        <v>242</v>
      </c>
      <c r="C107" s="5">
        <f>C108</f>
        <v>500</v>
      </c>
      <c r="D107" s="5">
        <f>D108</f>
        <v>500</v>
      </c>
      <c r="E107" s="6">
        <f t="shared" si="2"/>
        <v>0</v>
      </c>
    </row>
    <row r="108" spans="1:5" s="1" customFormat="1" x14ac:dyDescent="0.25">
      <c r="A108" s="15">
        <v>61399</v>
      </c>
      <c r="B108" s="4" t="s">
        <v>437</v>
      </c>
      <c r="C108" s="5">
        <v>500</v>
      </c>
      <c r="D108" s="5">
        <v>500</v>
      </c>
      <c r="E108" s="6">
        <f t="shared" si="2"/>
        <v>0</v>
      </c>
    </row>
    <row r="109" spans="1:5" x14ac:dyDescent="0.25">
      <c r="A109" s="12" t="s">
        <v>152</v>
      </c>
      <c r="B109" s="12" t="s">
        <v>153</v>
      </c>
      <c r="C109" s="79">
        <f>C110</f>
        <v>17102.28</v>
      </c>
      <c r="D109" s="79">
        <f>D110</f>
        <v>17102.28</v>
      </c>
      <c r="E109" s="6">
        <f t="shared" si="2"/>
        <v>0</v>
      </c>
    </row>
    <row r="110" spans="1:5" x14ac:dyDescent="0.25">
      <c r="A110" s="4" t="s">
        <v>154</v>
      </c>
      <c r="B110" s="4" t="s">
        <v>155</v>
      </c>
      <c r="C110" s="5">
        <v>17102.28</v>
      </c>
      <c r="D110" s="5">
        <v>17102.28</v>
      </c>
      <c r="E110" s="6">
        <f t="shared" si="2"/>
        <v>0</v>
      </c>
    </row>
    <row r="111" spans="1:5" s="1" customFormat="1" x14ac:dyDescent="0.25">
      <c r="A111" s="15">
        <v>616</v>
      </c>
      <c r="B111" s="4" t="s">
        <v>491</v>
      </c>
      <c r="C111" s="5">
        <f>C112+C113</f>
        <v>38683.15</v>
      </c>
      <c r="D111" s="5">
        <f>D112+D113</f>
        <v>0</v>
      </c>
      <c r="E111" s="6">
        <f t="shared" si="2"/>
        <v>38683.15</v>
      </c>
    </row>
    <row r="112" spans="1:5" s="1" customFormat="1" x14ac:dyDescent="0.25">
      <c r="A112" s="15">
        <v>61606</v>
      </c>
      <c r="B112" s="4" t="s">
        <v>492</v>
      </c>
      <c r="C112" s="5">
        <v>8683.15</v>
      </c>
      <c r="D112" s="5">
        <v>0</v>
      </c>
      <c r="E112" s="6">
        <f t="shared" si="2"/>
        <v>8683.15</v>
      </c>
    </row>
    <row r="113" spans="1:5" s="1" customFormat="1" x14ac:dyDescent="0.25">
      <c r="A113" s="15">
        <v>61699</v>
      </c>
      <c r="B113" s="4" t="s">
        <v>493</v>
      </c>
      <c r="C113" s="5">
        <v>30000</v>
      </c>
      <c r="D113" s="5">
        <v>0</v>
      </c>
      <c r="E113" s="6">
        <f t="shared" si="2"/>
        <v>30000</v>
      </c>
    </row>
    <row r="114" spans="1:5" s="1" customFormat="1" x14ac:dyDescent="0.25">
      <c r="A114" s="20">
        <v>63</v>
      </c>
      <c r="B114" s="12" t="s">
        <v>367</v>
      </c>
      <c r="C114" s="5">
        <f>C115</f>
        <v>400000</v>
      </c>
      <c r="D114" s="5">
        <f>D115</f>
        <v>400000</v>
      </c>
      <c r="E114" s="6">
        <f t="shared" ref="E114:E116" si="3">C114-D114</f>
        <v>0</v>
      </c>
    </row>
    <row r="115" spans="1:5" s="1" customFormat="1" x14ac:dyDescent="0.25">
      <c r="A115" s="20">
        <v>631</v>
      </c>
      <c r="B115" s="12" t="s">
        <v>368</v>
      </c>
      <c r="C115" s="5">
        <f>C116</f>
        <v>400000</v>
      </c>
      <c r="D115" s="5">
        <f>D116</f>
        <v>400000</v>
      </c>
      <c r="E115" s="6">
        <f t="shared" si="3"/>
        <v>0</v>
      </c>
    </row>
    <row r="116" spans="1:5" s="1" customFormat="1" x14ac:dyDescent="0.25">
      <c r="A116" s="15">
        <v>63105</v>
      </c>
      <c r="B116" s="4" t="s">
        <v>369</v>
      </c>
      <c r="C116" s="5">
        <v>400000</v>
      </c>
      <c r="D116" s="5">
        <v>400000</v>
      </c>
      <c r="E116" s="6">
        <f t="shared" si="3"/>
        <v>0</v>
      </c>
    </row>
    <row r="117" spans="1:5" s="1" customFormat="1" x14ac:dyDescent="0.25">
      <c r="A117" s="15"/>
      <c r="B117" s="4"/>
      <c r="C117" s="5"/>
      <c r="D117" s="5"/>
      <c r="E117" s="6"/>
    </row>
    <row r="118" spans="1:5" s="1" customFormat="1" x14ac:dyDescent="0.25">
      <c r="A118" s="15"/>
      <c r="B118" s="4"/>
      <c r="C118" s="5"/>
      <c r="D118" s="5"/>
      <c r="E118" s="6"/>
    </row>
    <row r="119" spans="1:5" x14ac:dyDescent="0.25">
      <c r="A119" s="2"/>
      <c r="B119" s="8" t="s">
        <v>164</v>
      </c>
      <c r="C119" s="11">
        <f>C8+C31+C77+C92+C98+C114</f>
        <v>11999462.700000001</v>
      </c>
      <c r="D119" s="11">
        <f t="shared" ref="D119:E119" si="4">D8+D31+D77+D92+D98+D114</f>
        <v>9060108.3300000001</v>
      </c>
      <c r="E119" s="11">
        <f t="shared" si="4"/>
        <v>2939354.370000001</v>
      </c>
    </row>
    <row r="120" spans="1:5" x14ac:dyDescent="0.25">
      <c r="A120" s="1"/>
      <c r="B120" s="10" t="s">
        <v>165</v>
      </c>
      <c r="C120" s="9">
        <f t="shared" ref="C120:E121" si="5">C119</f>
        <v>11999462.700000001</v>
      </c>
      <c r="D120" s="9">
        <f t="shared" si="5"/>
        <v>9060108.3300000001</v>
      </c>
      <c r="E120" s="9">
        <f t="shared" si="5"/>
        <v>2939354.370000001</v>
      </c>
    </row>
    <row r="121" spans="1:5" x14ac:dyDescent="0.25">
      <c r="A121" s="1"/>
      <c r="B121" s="10" t="s">
        <v>166</v>
      </c>
      <c r="C121" s="9">
        <f t="shared" si="5"/>
        <v>11999462.700000001</v>
      </c>
      <c r="D121" s="9">
        <f t="shared" si="5"/>
        <v>9060108.3300000001</v>
      </c>
      <c r="E121" s="9">
        <f t="shared" si="5"/>
        <v>2939354.370000001</v>
      </c>
    </row>
    <row r="122" spans="1:5" x14ac:dyDescent="0.25">
      <c r="A122" s="57"/>
      <c r="B122" s="57"/>
      <c r="C122" s="55"/>
      <c r="D122" s="55"/>
      <c r="E122" s="56"/>
    </row>
    <row r="123" spans="1:5" s="1" customFormat="1" x14ac:dyDescent="0.25">
      <c r="A123" s="58"/>
      <c r="B123" s="57"/>
      <c r="C123" s="55"/>
      <c r="D123" s="55"/>
      <c r="E123" s="56"/>
    </row>
    <row r="124" spans="1:5" x14ac:dyDescent="0.25">
      <c r="A124" s="58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7"/>
      <c r="B128" s="57"/>
      <c r="C128" s="55"/>
      <c r="D128" s="55"/>
      <c r="E128" s="56"/>
    </row>
    <row r="129" spans="1:5" x14ac:dyDescent="0.25">
      <c r="A129" s="57"/>
      <c r="B129" s="57"/>
      <c r="C129" s="55"/>
      <c r="D129" s="55"/>
      <c r="E129" s="56"/>
    </row>
    <row r="130" spans="1:5" x14ac:dyDescent="0.25">
      <c r="A130" s="54"/>
      <c r="B130" s="59"/>
      <c r="C130" s="60"/>
      <c r="D130" s="60"/>
      <c r="E130" s="60"/>
    </row>
    <row r="131" spans="1:5" x14ac:dyDescent="0.25">
      <c r="A131" s="61"/>
      <c r="B131" s="62"/>
      <c r="C131" s="60"/>
      <c r="D131" s="60"/>
      <c r="E131" s="60"/>
    </row>
    <row r="132" spans="1:5" x14ac:dyDescent="0.25">
      <c r="A132" s="61"/>
      <c r="B132" s="62"/>
      <c r="C132" s="60"/>
      <c r="D132" s="60"/>
      <c r="E132" s="60"/>
    </row>
    <row r="133" spans="1:5" x14ac:dyDescent="0.25">
      <c r="A133" s="61"/>
      <c r="B133" s="61"/>
      <c r="C133" s="61"/>
      <c r="D133" s="61"/>
      <c r="E133" s="61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2017-08-23T16:17:52Z</cp:lastPrinted>
  <dcterms:created xsi:type="dcterms:W3CDTF">2016-09-19T20:30:24Z</dcterms:created>
  <dcterms:modified xsi:type="dcterms:W3CDTF">2021-02-11T19:38:59Z</dcterms:modified>
</cp:coreProperties>
</file>