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figueroa\Desktop\UFI PRIMER SEMESTRE 2020\TERCER TRIMESTRE 2020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52511"/>
</workbook>
</file>

<file path=xl/calcChain.xml><?xml version="1.0" encoding="utf-8"?>
<calcChain xmlns="http://schemas.openxmlformats.org/spreadsheetml/2006/main">
  <c r="D30" i="3" l="1"/>
  <c r="D12" i="3"/>
  <c r="B13" i="7"/>
  <c r="C27" i="6"/>
  <c r="H26" i="6"/>
  <c r="B70" i="7" l="1"/>
  <c r="C109" i="2"/>
  <c r="D112" i="2"/>
  <c r="C112" i="2"/>
  <c r="E113" i="2"/>
  <c r="E102" i="2"/>
  <c r="E66" i="2"/>
  <c r="D19" i="3"/>
  <c r="C19" i="3"/>
  <c r="E20" i="3"/>
  <c r="D17" i="3"/>
  <c r="C17" i="3"/>
  <c r="E18" i="3"/>
  <c r="C46" i="5"/>
  <c r="B25" i="7"/>
  <c r="B23" i="7"/>
  <c r="B17" i="7"/>
  <c r="E111" i="2"/>
  <c r="D110" i="2"/>
  <c r="D109" i="2" s="1"/>
  <c r="C110" i="2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28" i="3"/>
  <c r="D27" i="3"/>
  <c r="D26" i="3" s="1"/>
  <c r="C27" i="3"/>
  <c r="C26" i="3" s="1"/>
  <c r="E25" i="3"/>
  <c r="D23" i="3"/>
  <c r="C23" i="3"/>
  <c r="C22" i="3" s="1"/>
  <c r="E14" i="3"/>
  <c r="E13" i="3"/>
  <c r="C12" i="3"/>
  <c r="I26" i="5"/>
  <c r="I16" i="5"/>
  <c r="I12" i="5"/>
  <c r="C58" i="5"/>
  <c r="C32" i="5"/>
  <c r="B84" i="7"/>
  <c r="B77" i="7"/>
  <c r="B67" i="7"/>
  <c r="D66" i="7" s="1"/>
  <c r="B36" i="7"/>
  <c r="B31" i="7"/>
  <c r="B27" i="7"/>
  <c r="B88" i="7"/>
  <c r="E32" i="3" l="1"/>
  <c r="E17" i="3"/>
  <c r="D8" i="7"/>
  <c r="E112" i="2"/>
  <c r="E106" i="2"/>
  <c r="E107" i="2"/>
  <c r="E110" i="2"/>
  <c r="E33" i="3"/>
  <c r="E26" i="3"/>
  <c r="E12" i="3"/>
  <c r="E109" i="2"/>
  <c r="E27" i="3"/>
  <c r="D15" i="3"/>
  <c r="D11" i="3" s="1"/>
  <c r="B21" i="7"/>
  <c r="D20" i="7" s="1"/>
  <c r="D29" i="3" l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2" i="2"/>
  <c r="D61" i="2"/>
  <c r="D57" i="2"/>
  <c r="D32" i="2"/>
  <c r="D24" i="2"/>
  <c r="D20" i="2"/>
  <c r="D18" i="2"/>
  <c r="D14" i="2"/>
  <c r="D9" i="2"/>
  <c r="C104" i="2"/>
  <c r="C97" i="2"/>
  <c r="C93" i="2"/>
  <c r="C91" i="2"/>
  <c r="C81" i="2"/>
  <c r="C79" i="2"/>
  <c r="C72" i="2"/>
  <c r="C61" i="2"/>
  <c r="C57" i="2"/>
  <c r="C32" i="2"/>
  <c r="C24" i="2"/>
  <c r="C20" i="2"/>
  <c r="C18" i="2"/>
  <c r="C14" i="2"/>
  <c r="C9" i="2"/>
  <c r="C78" i="2" l="1"/>
  <c r="C96" i="2"/>
  <c r="D78" i="2"/>
  <c r="D96" i="2"/>
  <c r="C90" i="2"/>
  <c r="C8" i="2"/>
  <c r="C31" i="2"/>
  <c r="D90" i="2"/>
  <c r="D31" i="2"/>
  <c r="D8" i="2"/>
  <c r="C116" i="2" l="1"/>
  <c r="D116" i="2"/>
  <c r="B80" i="7" l="1"/>
  <c r="D76" i="7" s="1"/>
  <c r="B47" i="7"/>
  <c r="E101" i="2" l="1"/>
  <c r="E42" i="2" l="1"/>
  <c r="E41" i="2" l="1"/>
  <c r="D83" i="7" l="1"/>
  <c r="C9" i="4"/>
  <c r="E100" i="2" l="1"/>
  <c r="D46" i="7" l="1"/>
  <c r="D35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E117" i="2" s="1"/>
  <c r="E118" i="2" s="1"/>
  <c r="I33" i="5"/>
  <c r="I34" i="5" s="1"/>
  <c r="C36" i="3"/>
  <c r="C37" i="3" s="1"/>
  <c r="E36" i="3"/>
  <c r="E37" i="3" s="1"/>
  <c r="D57" i="7"/>
  <c r="B91" i="7" l="1"/>
  <c r="D91" i="7" s="1"/>
  <c r="D92" i="7" s="1"/>
</calcChain>
</file>

<file path=xl/sharedStrings.xml><?xml version="1.0" encoding="utf-8"?>
<sst xmlns="http://schemas.openxmlformats.org/spreadsheetml/2006/main" count="493" uniqueCount="406">
  <si>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</si>
  <si>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</si>
  <si>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</si>
  <si>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</si>
  <si>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</si>
  <si>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</si>
  <si>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</si>
  <si>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</si>
  <si>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</si>
  <si>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</si>
  <si>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</si>
  <si>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</si>
  <si>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</si>
  <si>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</si>
  <si>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</si>
  <si>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</si>
  <si>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</si>
  <si>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</si>
  <si>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</si>
  <si>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</si>
  <si>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</si>
  <si>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</si>
  <si>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</si>
  <si>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</si>
  <si>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</si>
  <si>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</si>
  <si>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</si>
  <si>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</si>
  <si>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</si>
  <si>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</si>
  <si>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</si>
  <si>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</si>
  <si>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</si>
  <si>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</si>
  <si>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</si>
  <si>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</si>
  <si>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</si>
  <si>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</si>
  <si>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</si>
  <si>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</si>
  <si>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</si>
  <si>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</si>
  <si>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</si>
  <si>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</si>
  <si>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</si>
  <si>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</si>
  <si>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</si>
  <si>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</si>
  <si>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</si>
  <si>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</si>
  <si>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</si>
  <si>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</si>
  <si>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</si>
  <si>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</si>
  <si>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</si>
  <si>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</si>
  <si>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</si>
  <si>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</si>
  <si>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</si>
  <si>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</si>
  <si>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</si>
  <si>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</si>
  <si>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</si>
  <si>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</si>
  <si>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</si>
  <si>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</si>
  <si>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</si>
  <si>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</si>
  <si>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</si>
  <si>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</si>
  <si>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</si>
  <si>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</si>
  <si>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</si>
  <si>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</si>
  <si>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</si>
  <si>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</si>
  <si>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</si>
  <si>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</si>
  <si>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</si>
  <si>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</si>
  <si>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</si>
  <si>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</si>
  <si>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</si>
  <si>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</si>
  <si>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</si>
  <si>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</si>
  <si>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</si>
  <si>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</si>
  <si>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</si>
  <si>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</si>
  <si>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</si>
  <si>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</si>
  <si>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</si>
  <si>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</si>
  <si>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</si>
  <si>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</si>
  <si>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</si>
  <si>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</si>
  <si>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</si>
  <si>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</si>
  <si>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</si>
  <si>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</si>
  <si>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</si>
  <si>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</si>
  <si>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</si>
  <si>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</si>
  <si>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</si>
  <si>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</si>
  <si>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</si>
  <si>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</si>
  <si>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</si>
  <si>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</si>
  <si>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</si>
  <si>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</si>
  <si>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</si>
  <si>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</si>
  <si>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</si>
  <si>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</si>
  <si>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</si>
  <si>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</si>
  <si>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</si>
  <si>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</si>
  <si>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</si>
  <si>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</si>
  <si>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</si>
  <si>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</si>
  <si>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</si>
  <si>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</si>
  <si>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</si>
  <si>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</si>
  <si>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</si>
  <si>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</si>
  <si>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</si>
  <si>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</si>
  <si>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</si>
  <si>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</si>
  <si>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</si>
  <si>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</si>
  <si>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</si>
  <si>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</si>
  <si>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</si>
  <si>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</si>
  <si>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</si>
  <si>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</si>
  <si>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</si>
  <si>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</si>
  <si>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</si>
  <si>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</si>
  <si>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</si>
  <si>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</si>
  <si>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</si>
  <si>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</si>
  <si>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</si>
  <si>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</si>
  <si>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</si>
  <si>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</si>
  <si>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</si>
  <si>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</si>
  <si>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</si>
  <si>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</si>
  <si>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</si>
  <si>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</si>
  <si>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</si>
  <si>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</si>
  <si>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</si>
  <si>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</si>
  <si>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</si>
  <si>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</si>
  <si>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</si>
  <si>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</si>
  <si>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</si>
  <si>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</si>
  <si>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</si>
  <si>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</si>
  <si>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</si>
  <si>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</si>
  <si>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</si>
  <si>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</si>
  <si>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</si>
  <si>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</si>
  <si>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</si>
  <si>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</si>
  <si>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</si>
  <si>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</si>
  <si>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</si>
  <si>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</si>
  <si>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</si>
  <si>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</si>
  <si>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</si>
  <si>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</si>
  <si>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</si>
  <si>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</si>
  <si>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</si>
  <si>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</si>
  <si>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</si>
  <si>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</si>
  <si>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</si>
  <si>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</si>
  <si>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</si>
  <si>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</si>
  <si>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</si>
  <si>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</si>
  <si>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</si>
  <si>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</si>
  <si>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</si>
  <si>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</si>
  <si>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</si>
  <si>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</si>
  <si>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</si>
  <si>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</si>
  <si>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</si>
  <si>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</si>
  <si>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</si>
  <si>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</si>
  <si>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</si>
  <si>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</si>
  <si>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</si>
  <si>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</si>
  <si>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</si>
  <si>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</si>
  <si>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</si>
  <si>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</si>
  <si>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</si>
  <si>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</si>
  <si>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</si>
  <si>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</si>
  <si>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</si>
  <si>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</si>
  <si>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</si>
  <si>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</si>
  <si>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</si>
  <si>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</si>
  <si>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</si>
  <si>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</si>
  <si>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</si>
  <si>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</si>
  <si>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</si>
  <si>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</si>
  <si>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</si>
  <si>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</si>
  <si>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</si>
  <si>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</si>
  <si>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</si>
  <si>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</si>
  <si>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</si>
  <si>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</si>
  <si>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</si>
  <si>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</si>
  <si>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</si>
  <si>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</si>
  <si>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</si>
  <si>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</si>
  <si>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</si>
  <si>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</si>
  <si>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</si>
  <si>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</si>
  <si>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</si>
  <si>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</si>
  <si>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</si>
  <si>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</si>
  <si>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</si>
  <si>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</si>
  <si>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</si>
  <si>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</si>
  <si>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</si>
  <si>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</si>
  <si>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</si>
  <si>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</si>
  <si>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</si>
  <si>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</si>
  <si>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</si>
  <si>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</si>
  <si>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</si>
  <si>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</si>
  <si>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</si>
  <si>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</si>
  <si>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</si>
  <si>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</si>
  <si>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</si>
  <si>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</si>
  <si>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</si>
  <si>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</si>
  <si>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</si>
  <si>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</si>
  <si>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</si>
  <si>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</si>
  <si>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</si>
  <si>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</si>
  <si>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</si>
  <si>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</si>
  <si>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</si>
  <si>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</si>
  <si>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</si>
  <si>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</si>
  <si>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</si>
  <si>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</si>
  <si>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</si>
  <si>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</si>
  <si>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</si>
  <si>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</si>
  <si>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</si>
  <si>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</si>
  <si>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</si>
  <si>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</si>
  <si>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</si>
  <si>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</si>
  <si>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</si>
  <si>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</si>
  <si>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</si>
  <si>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</si>
  <si>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</si>
  <si>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</si>
  <si>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</si>
  <si>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</si>
  <si>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</si>
  <si>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</si>
  <si>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</si>
  <si>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</si>
  <si>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</si>
  <si>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</si>
  <si>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</si>
  <si>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</si>
  <si>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</si>
  <si>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</si>
  <si>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</si>
  <si>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</si>
  <si>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</si>
  <si>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</si>
  <si>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</si>
  <si>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</si>
  <si>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</si>
  <si>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</si>
  <si>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</si>
  <si>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</si>
  <si>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</si>
  <si>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</si>
  <si>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</si>
  <si>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</si>
  <si>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</si>
  <si>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</si>
  <si>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</si>
  <si>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</si>
  <si>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</si>
  <si>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</si>
  <si>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</si>
  <si>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</si>
  <si>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</si>
  <si>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</si>
  <si>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</si>
  <si>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</si>
  <si>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</si>
  <si>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</si>
  <si>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</si>
  <si>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</si>
  <si>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</si>
  <si>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</si>
  <si>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</si>
  <si>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</si>
  <si>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</si>
  <si>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</si>
  <si>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</si>
  <si>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</si>
  <si>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</si>
  <si>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</si>
  <si>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</si>
  <si>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</si>
  <si>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</si>
  <si>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</si>
  <si>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</si>
  <si>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</si>
  <si>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</si>
  <si>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</si>
  <si>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</si>
  <si>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</si>
  <si>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</si>
  <si>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</si>
  <si>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</si>
  <si>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</si>
  <si>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</si>
  <si>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</si>
  <si>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</si>
  <si>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</si>
  <si>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</si>
  <si>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</si>
  <si>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</si>
  <si>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</si>
  <si>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</si>
  <si>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</si>
  <si>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</si>
  <si>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</si>
  <si>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</si>
  <si>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</si>
  <si>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</si>
  <si>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</si>
  <si>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</si>
  <si>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</si>
  <si>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</si>
  <si>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</si>
  <si>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</si>
  <si>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</si>
  <si>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Del  1  de  Enero  al  31  de  Julio del  2020</t>
  </si>
  <si>
    <t>Del  1  de  Enero  al  31 de  Julio del  2020</t>
  </si>
  <si>
    <t>al  31 de Julio del 2020</t>
  </si>
  <si>
    <t>Reporte Acumulado del  1  de  Enero  al  31  de  Julio del  2020</t>
  </si>
  <si>
    <t>Reporte Acumulado del 1 de Enero del 2020 al 31  de Julio del 2020</t>
  </si>
  <si>
    <t>Reporte Acumulado del 1 de Enero del 2020 al 31 de Julio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</si>
</sst>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17" sqref="J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340</v>
      </c>
      <c r="B2" s="88"/>
      <c r="C2" s="88"/>
      <c r="D2" s="88"/>
      <c r="E2" s="88"/>
      <c r="F2" s="88"/>
    </row>
    <row r="3" spans="1:6" x14ac:dyDescent="0.25">
      <c r="A3" s="88" t="s">
        <v>401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v>-6401.92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6177880.54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6171478.6200000001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v>-144776.45000000001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240262.27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385068.72</v>
      </c>
      <c r="D16" s="35"/>
      <c r="E16" s="25">
        <v>0</v>
      </c>
    </row>
    <row r="17" spans="1:5" x14ac:dyDescent="0.25">
      <c r="A17" s="23" t="s">
        <v>191</v>
      </c>
      <c r="B17" s="34"/>
      <c r="C17" s="41">
        <v>1860934.99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C28" sqref="C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400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v>6177880.54</v>
      </c>
      <c r="D9" s="40"/>
      <c r="E9" s="38">
        <v>0</v>
      </c>
      <c r="F9" s="25"/>
      <c r="G9" s="24" t="s">
        <v>199</v>
      </c>
      <c r="H9" s="39">
        <v>6171478.6200000001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29350.51</v>
      </c>
      <c r="D10" s="37"/>
      <c r="E10" s="25">
        <v>0</v>
      </c>
      <c r="F10" s="25"/>
      <c r="G10" s="31" t="s">
        <v>205</v>
      </c>
      <c r="H10" s="37">
        <v>2705819.59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86741.53</v>
      </c>
      <c r="D11" s="37"/>
      <c r="E11" s="25">
        <v>0</v>
      </c>
      <c r="F11" s="25"/>
      <c r="G11" s="31" t="s">
        <v>353</v>
      </c>
      <c r="H11" s="37">
        <v>577403.68000000005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5394355.0199999996</v>
      </c>
      <c r="D12" s="37"/>
      <c r="E12" s="25">
        <v>0</v>
      </c>
      <c r="F12" s="25"/>
      <c r="G12" s="31" t="s">
        <v>206</v>
      </c>
      <c r="H12" s="37">
        <v>22292.52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176581.42</v>
      </c>
      <c r="D13" s="37"/>
      <c r="E13" s="25">
        <v>0</v>
      </c>
      <c r="F13" s="25"/>
      <c r="G13" s="31" t="s">
        <v>207</v>
      </c>
      <c r="H13" s="37">
        <v>1919956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490852.06</v>
      </c>
      <c r="D14" s="37"/>
      <c r="E14" s="25">
        <v>0</v>
      </c>
      <c r="F14" s="25"/>
      <c r="G14" s="31" t="s">
        <v>396</v>
      </c>
      <c r="H14" s="37">
        <v>22279.88</v>
      </c>
      <c r="J14" s="25">
        <v>0</v>
      </c>
    </row>
    <row r="15" spans="1:10" x14ac:dyDescent="0.25">
      <c r="D15" s="37"/>
      <c r="E15" s="25"/>
      <c r="F15" s="25"/>
      <c r="G15" s="31" t="s">
        <v>393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v>240262.27</v>
      </c>
      <c r="D16" s="37"/>
      <c r="E16" s="25">
        <v>0</v>
      </c>
      <c r="F16" s="25"/>
      <c r="G16" s="31" t="s">
        <v>208</v>
      </c>
      <c r="H16" s="37">
        <v>718726.95</v>
      </c>
      <c r="J16" s="25">
        <v>0</v>
      </c>
    </row>
    <row r="17" spans="1:10" x14ac:dyDescent="0.25">
      <c r="A17" s="31" t="s">
        <v>210</v>
      </c>
      <c r="B17" s="28"/>
      <c r="C17" s="82">
        <v>100250.76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135039.95000000001</v>
      </c>
      <c r="D18" s="37"/>
      <c r="E18" s="25">
        <v>0</v>
      </c>
      <c r="F18" s="25"/>
      <c r="G18" s="24" t="s">
        <v>209</v>
      </c>
      <c r="H18" s="39">
        <v>385038.72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4971.5600000000004</v>
      </c>
      <c r="D19" s="37"/>
      <c r="E19" s="76">
        <v>0</v>
      </c>
      <c r="F19" s="25"/>
      <c r="G19" s="87" t="s">
        <v>210</v>
      </c>
      <c r="H19" s="86">
        <v>100237.38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233912.34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80885.63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375</v>
      </c>
      <c r="C26" s="85">
        <v>138374.53</v>
      </c>
      <c r="D26" s="37"/>
      <c r="E26" s="30"/>
      <c r="F26" s="30"/>
      <c r="G26" s="24" t="s">
        <v>214</v>
      </c>
      <c r="H26" s="39">
        <f>H9+H18</f>
        <v>6556517.3399999999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C9+C16+C26</f>
        <v>6556517.3399999999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91" workbookViewId="0">
      <selection activeCell="F83" sqref="F8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337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402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B9+B13+B17</f>
        <v>3115075.71</v>
      </c>
      <c r="E8" s="47"/>
    </row>
    <row r="9" spans="1:11" x14ac:dyDescent="0.25">
      <c r="A9" s="3" t="s">
        <v>286</v>
      </c>
      <c r="B9" s="48">
        <v>1860934.99</v>
      </c>
      <c r="C9" s="47"/>
      <c r="D9" s="47"/>
      <c r="E9" s="47"/>
    </row>
    <row r="10" spans="1:11" x14ac:dyDescent="0.25">
      <c r="A10" s="2" t="s">
        <v>287</v>
      </c>
      <c r="B10" s="47">
        <v>1129896.1399999999</v>
      </c>
      <c r="C10" s="47"/>
      <c r="D10" s="47"/>
      <c r="E10" s="47"/>
    </row>
    <row r="11" spans="1:11" x14ac:dyDescent="0.25">
      <c r="A11" s="2" t="s">
        <v>288</v>
      </c>
      <c r="B11" s="47">
        <v>710997.55</v>
      </c>
      <c r="C11" s="47"/>
      <c r="D11" s="47"/>
      <c r="E11" s="47"/>
    </row>
    <row r="12" spans="1:11" x14ac:dyDescent="0.25">
      <c r="A12" s="2" t="s">
        <v>289</v>
      </c>
      <c r="B12" s="47">
        <v>20041.3</v>
      </c>
      <c r="C12" s="47"/>
      <c r="D12" s="47"/>
      <c r="E12" s="47"/>
    </row>
    <row r="13" spans="1:11" x14ac:dyDescent="0.25">
      <c r="A13" s="3" t="s">
        <v>290</v>
      </c>
      <c r="B13" s="48">
        <f>B14+B15+B16</f>
        <v>1123220.71</v>
      </c>
      <c r="C13" s="47"/>
      <c r="D13" s="47"/>
      <c r="E13" s="47"/>
    </row>
    <row r="14" spans="1:11" x14ac:dyDescent="0.25">
      <c r="A14" s="2" t="s">
        <v>210</v>
      </c>
      <c r="B14" s="47">
        <v>92643.26</v>
      </c>
      <c r="C14" s="47"/>
      <c r="D14" s="47"/>
      <c r="E14" s="47"/>
    </row>
    <row r="15" spans="1:11" x14ac:dyDescent="0.25">
      <c r="A15" s="2" t="s">
        <v>211</v>
      </c>
      <c r="B15" s="47">
        <v>1030166.56</v>
      </c>
      <c r="C15" s="47"/>
      <c r="D15" s="47"/>
      <c r="E15" s="47"/>
    </row>
    <row r="16" spans="1:11" x14ac:dyDescent="0.25">
      <c r="A16" s="2" t="s">
        <v>291</v>
      </c>
      <c r="B16" s="47">
        <v>410.89</v>
      </c>
      <c r="C16" s="47"/>
      <c r="D16" s="47"/>
      <c r="E16" s="47"/>
    </row>
    <row r="17" spans="1:5" s="1" customFormat="1" x14ac:dyDescent="0.25">
      <c r="A17" s="3" t="s">
        <v>376</v>
      </c>
      <c r="B17" s="48">
        <f>SUM(B18:B19)</f>
        <v>130920.01</v>
      </c>
      <c r="C17" s="47"/>
      <c r="D17" s="47"/>
      <c r="E17" s="47"/>
    </row>
    <row r="18" spans="1:5" s="1" customFormat="1" x14ac:dyDescent="0.25">
      <c r="A18" s="2" t="s">
        <v>202</v>
      </c>
      <c r="B18" s="47">
        <v>130920.01</v>
      </c>
      <c r="C18" s="47"/>
      <c r="D18" s="47"/>
      <c r="E18" s="47"/>
    </row>
    <row r="19" spans="1:5" s="1" customFormat="1" x14ac:dyDescent="0.25">
      <c r="A19" s="2" t="s">
        <v>204</v>
      </c>
      <c r="B19" s="47">
        <v>0</v>
      </c>
      <c r="C19" s="47"/>
      <c r="D19" s="47"/>
      <c r="E19" s="47"/>
    </row>
    <row r="20" spans="1:5" x14ac:dyDescent="0.25">
      <c r="A20" s="3" t="s">
        <v>292</v>
      </c>
      <c r="B20" s="47"/>
      <c r="C20" s="47"/>
      <c r="D20" s="48">
        <f>B21+B23+B25+B27+B31</f>
        <v>100880501.8</v>
      </c>
      <c r="E20" s="47"/>
    </row>
    <row r="21" spans="1:5" x14ac:dyDescent="0.25">
      <c r="A21" s="3" t="s">
        <v>293</v>
      </c>
      <c r="B21" s="48">
        <f>B22</f>
        <v>2791199.04</v>
      </c>
      <c r="C21" s="47"/>
      <c r="D21" s="47"/>
      <c r="E21" s="47"/>
    </row>
    <row r="22" spans="1:5" x14ac:dyDescent="0.25">
      <c r="A22" s="2" t="s">
        <v>294</v>
      </c>
      <c r="B22" s="47">
        <v>2791199.04</v>
      </c>
      <c r="C22" s="47"/>
      <c r="D22" s="47"/>
      <c r="E22" s="47"/>
    </row>
    <row r="23" spans="1:5" s="1" customFormat="1" x14ac:dyDescent="0.25">
      <c r="A23" s="3" t="s">
        <v>377</v>
      </c>
      <c r="B23" s="48">
        <f>B24</f>
        <v>6517.45</v>
      </c>
      <c r="C23" s="47"/>
      <c r="D23" s="47"/>
      <c r="E23" s="47"/>
    </row>
    <row r="24" spans="1:5" s="1" customFormat="1" x14ac:dyDescent="0.25">
      <c r="A24" s="2" t="s">
        <v>295</v>
      </c>
      <c r="B24" s="47">
        <v>6517.45</v>
      </c>
      <c r="C24" s="47"/>
      <c r="D24" s="47"/>
      <c r="E24" s="47"/>
    </row>
    <row r="25" spans="1:5" x14ac:dyDescent="0.25">
      <c r="A25" s="3" t="s">
        <v>331</v>
      </c>
      <c r="B25" s="48">
        <f>B26</f>
        <v>73896035.280000001</v>
      </c>
      <c r="C25" s="47"/>
      <c r="D25" s="47"/>
      <c r="E25" s="47"/>
    </row>
    <row r="26" spans="1:5" x14ac:dyDescent="0.25">
      <c r="A26" s="2" t="s">
        <v>295</v>
      </c>
      <c r="B26" s="47">
        <v>73896035.280000001</v>
      </c>
      <c r="C26" s="47"/>
      <c r="D26" s="47"/>
      <c r="E26" s="47"/>
    </row>
    <row r="27" spans="1:5" x14ac:dyDescent="0.25">
      <c r="A27" s="3" t="s">
        <v>296</v>
      </c>
      <c r="B27" s="48">
        <f>SUM(B28:B30)</f>
        <v>23995200.199999999</v>
      </c>
      <c r="C27" s="47"/>
      <c r="D27" s="47"/>
      <c r="E27" s="47"/>
    </row>
    <row r="28" spans="1:5" x14ac:dyDescent="0.25">
      <c r="A28" s="2" t="s">
        <v>297</v>
      </c>
      <c r="B28" s="47">
        <v>83126.509999999995</v>
      </c>
      <c r="C28" s="47"/>
      <c r="D28" s="47"/>
      <c r="E28" s="47"/>
    </row>
    <row r="29" spans="1:5" x14ac:dyDescent="0.25">
      <c r="A29" s="2" t="s">
        <v>298</v>
      </c>
      <c r="B29" s="47">
        <v>816421.23</v>
      </c>
      <c r="C29" s="47"/>
      <c r="D29" s="47"/>
      <c r="E29" s="47"/>
    </row>
    <row r="30" spans="1:5" x14ac:dyDescent="0.25">
      <c r="A30" s="2" t="s">
        <v>299</v>
      </c>
      <c r="B30" s="47">
        <v>23095652.460000001</v>
      </c>
      <c r="C30" s="47"/>
      <c r="D30" s="47"/>
      <c r="E30" s="47"/>
    </row>
    <row r="31" spans="1:5" x14ac:dyDescent="0.25">
      <c r="A31" s="3" t="s">
        <v>327</v>
      </c>
      <c r="B31" s="48">
        <f>SUM(B32:B34)</f>
        <v>191549.82999999996</v>
      </c>
      <c r="C31" s="47"/>
      <c r="D31" s="47"/>
      <c r="E31" s="47"/>
    </row>
    <row r="32" spans="1:5" x14ac:dyDescent="0.25">
      <c r="A32" s="2" t="s">
        <v>300</v>
      </c>
      <c r="B32" s="47">
        <v>32267.79</v>
      </c>
      <c r="C32" s="47"/>
      <c r="D32" s="47"/>
      <c r="E32" s="47"/>
    </row>
    <row r="33" spans="1:5" x14ac:dyDescent="0.25">
      <c r="A33" s="2" t="s">
        <v>338</v>
      </c>
      <c r="B33" s="47">
        <v>432983.06</v>
      </c>
      <c r="C33" s="47"/>
      <c r="D33" s="47"/>
      <c r="E33" s="47"/>
    </row>
    <row r="34" spans="1:5" x14ac:dyDescent="0.25">
      <c r="A34" s="2" t="s">
        <v>301</v>
      </c>
      <c r="B34" s="47">
        <v>-273701.02</v>
      </c>
      <c r="C34" s="47"/>
      <c r="D34" s="47"/>
      <c r="E34" s="47"/>
    </row>
    <row r="35" spans="1:5" x14ac:dyDescent="0.25">
      <c r="A35" s="3" t="s">
        <v>302</v>
      </c>
      <c r="B35" s="47"/>
      <c r="C35" s="47"/>
      <c r="D35" s="48">
        <f>SUM(B36)</f>
        <v>32465541.66</v>
      </c>
      <c r="E35" s="47"/>
    </row>
    <row r="36" spans="1:5" x14ac:dyDescent="0.25">
      <c r="A36" s="3" t="s">
        <v>303</v>
      </c>
      <c r="B36" s="48">
        <f>SUM(B37:B45)</f>
        <v>32465541.66</v>
      </c>
      <c r="C36" s="47"/>
      <c r="D36" s="47"/>
      <c r="E36" s="47"/>
    </row>
    <row r="37" spans="1:5" x14ac:dyDescent="0.25">
      <c r="A37" s="2" t="s">
        <v>304</v>
      </c>
      <c r="B37" s="47">
        <v>401.74</v>
      </c>
      <c r="C37" s="47"/>
      <c r="D37" s="47"/>
      <c r="E37" s="47"/>
    </row>
    <row r="38" spans="1:5" x14ac:dyDescent="0.25">
      <c r="A38" s="2" t="s">
        <v>49</v>
      </c>
      <c r="B38" s="47">
        <v>188</v>
      </c>
      <c r="C38" s="47"/>
      <c r="D38" s="47"/>
      <c r="E38" s="47"/>
    </row>
    <row r="39" spans="1:5" x14ac:dyDescent="0.25">
      <c r="A39" s="2" t="s">
        <v>305</v>
      </c>
      <c r="B39" s="47">
        <v>8944.02</v>
      </c>
      <c r="C39" s="47"/>
      <c r="D39" s="47"/>
      <c r="E39" s="47"/>
    </row>
    <row r="40" spans="1:5" x14ac:dyDescent="0.25">
      <c r="A40" s="2" t="s">
        <v>53</v>
      </c>
      <c r="B40" s="47">
        <v>11321.33</v>
      </c>
      <c r="C40" s="47"/>
      <c r="D40" s="47"/>
      <c r="E40" s="47"/>
    </row>
    <row r="41" spans="1:5" x14ac:dyDescent="0.25">
      <c r="A41" s="2" t="s">
        <v>228</v>
      </c>
      <c r="B41" s="47">
        <v>36420.86</v>
      </c>
      <c r="C41" s="47"/>
      <c r="D41" s="47"/>
      <c r="E41" s="47"/>
    </row>
    <row r="42" spans="1:5" x14ac:dyDescent="0.25">
      <c r="A42" s="2" t="s">
        <v>229</v>
      </c>
      <c r="B42" s="47">
        <v>2752.56</v>
      </c>
      <c r="C42" s="47"/>
      <c r="D42" s="47"/>
      <c r="E42" s="47"/>
    </row>
    <row r="43" spans="1:5" x14ac:dyDescent="0.25">
      <c r="A43" s="2" t="s">
        <v>306</v>
      </c>
      <c r="B43" s="47">
        <v>50038.21</v>
      </c>
      <c r="C43" s="47"/>
      <c r="D43" s="47"/>
      <c r="E43" s="47"/>
    </row>
    <row r="44" spans="1:5" x14ac:dyDescent="0.25">
      <c r="A44" s="2" t="s">
        <v>75</v>
      </c>
      <c r="B44" s="47">
        <v>43045.52</v>
      </c>
      <c r="C44" s="47"/>
      <c r="D44" s="47"/>
      <c r="E44" s="47"/>
    </row>
    <row r="45" spans="1:5" x14ac:dyDescent="0.25">
      <c r="A45" s="2" t="s">
        <v>307</v>
      </c>
      <c r="B45" s="47">
        <v>32312429.420000002</v>
      </c>
      <c r="C45" s="47"/>
      <c r="D45" s="47"/>
      <c r="E45" s="47"/>
    </row>
    <row r="46" spans="1:5" x14ac:dyDescent="0.25">
      <c r="A46" s="3" t="s">
        <v>308</v>
      </c>
      <c r="B46" s="47"/>
      <c r="C46" s="47"/>
      <c r="D46" s="48">
        <f>SUM(B47)</f>
        <v>1097916.4600000004</v>
      </c>
      <c r="E46" s="47"/>
    </row>
    <row r="47" spans="1:5" x14ac:dyDescent="0.25">
      <c r="A47" s="3" t="s">
        <v>309</v>
      </c>
      <c r="B47" s="48">
        <f>SUM(B48:B56)</f>
        <v>1097916.4600000004</v>
      </c>
      <c r="C47" s="47"/>
      <c r="D47" s="47"/>
      <c r="E47" s="47"/>
    </row>
    <row r="48" spans="1:5" x14ac:dyDescent="0.25">
      <c r="A48" s="2" t="s">
        <v>310</v>
      </c>
      <c r="B48" s="47">
        <v>721414.8</v>
      </c>
      <c r="C48" s="47"/>
      <c r="D48" s="47"/>
      <c r="E48" s="47"/>
    </row>
    <row r="49" spans="1:5" x14ac:dyDescent="0.25">
      <c r="A49" s="2" t="s">
        <v>352</v>
      </c>
      <c r="B49" s="47">
        <v>14768.34</v>
      </c>
      <c r="C49" s="47"/>
      <c r="D49" s="47"/>
      <c r="E49" s="47"/>
    </row>
    <row r="50" spans="1:5" s="1" customFormat="1" x14ac:dyDescent="0.25">
      <c r="A50" s="2" t="s">
        <v>354</v>
      </c>
      <c r="B50" s="47">
        <v>7948.95</v>
      </c>
      <c r="C50" s="47"/>
      <c r="D50" s="47"/>
      <c r="E50" s="47"/>
    </row>
    <row r="51" spans="1:5" x14ac:dyDescent="0.25">
      <c r="A51" s="2" t="s">
        <v>311</v>
      </c>
      <c r="B51" s="47">
        <v>73758.94</v>
      </c>
      <c r="C51" s="47"/>
      <c r="D51" s="47"/>
      <c r="E51" s="47"/>
    </row>
    <row r="52" spans="1:5" x14ac:dyDescent="0.25">
      <c r="A52" s="2" t="s">
        <v>355</v>
      </c>
      <c r="B52" s="47">
        <v>295815.53999999998</v>
      </c>
      <c r="C52" s="47"/>
      <c r="D52" s="47"/>
      <c r="E52" s="47"/>
    </row>
    <row r="53" spans="1:5" x14ac:dyDescent="0.25">
      <c r="A53" s="2" t="s">
        <v>312</v>
      </c>
      <c r="B53" s="47">
        <v>13988.81</v>
      </c>
      <c r="C53" s="47"/>
      <c r="D53" s="47"/>
      <c r="E53" s="47"/>
    </row>
    <row r="54" spans="1:5" x14ac:dyDescent="0.25">
      <c r="A54" s="2" t="s">
        <v>313</v>
      </c>
      <c r="B54" s="47">
        <v>1924523.93</v>
      </c>
      <c r="C54" s="47"/>
      <c r="D54" s="47"/>
      <c r="E54" s="47"/>
    </row>
    <row r="55" spans="1:5" x14ac:dyDescent="0.25">
      <c r="A55" s="2" t="s">
        <v>314</v>
      </c>
      <c r="B55" s="47">
        <v>932883.01</v>
      </c>
      <c r="C55" s="47"/>
      <c r="D55" s="47"/>
      <c r="E55" s="47"/>
    </row>
    <row r="56" spans="1:5" x14ac:dyDescent="0.25">
      <c r="A56" s="2" t="s">
        <v>344</v>
      </c>
      <c r="B56" s="47">
        <v>-2887185.86</v>
      </c>
      <c r="C56" s="47"/>
      <c r="D56" s="47"/>
      <c r="E56" s="47"/>
    </row>
    <row r="57" spans="1:5" x14ac:dyDescent="0.25">
      <c r="A57" s="3" t="s">
        <v>315</v>
      </c>
      <c r="B57" s="47"/>
      <c r="C57" s="47"/>
      <c r="D57" s="53">
        <f>D8+D20+D35+D46</f>
        <v>137559035.63</v>
      </c>
      <c r="E57" s="47"/>
    </row>
    <row r="58" spans="1:5" s="1" customFormat="1" x14ac:dyDescent="0.25">
      <c r="A58" s="3"/>
      <c r="B58" s="47"/>
      <c r="C58" s="47"/>
      <c r="D58" s="53"/>
      <c r="E58" s="47"/>
    </row>
    <row r="59" spans="1:5" s="1" customFormat="1" x14ac:dyDescent="0.25">
      <c r="A59" s="88" t="s">
        <v>196</v>
      </c>
      <c r="B59" s="88"/>
      <c r="C59" s="88"/>
      <c r="D59" s="88"/>
      <c r="E59" s="47"/>
    </row>
    <row r="60" spans="1:5" s="1" customFormat="1" x14ac:dyDescent="0.25">
      <c r="A60" s="88" t="s">
        <v>337</v>
      </c>
      <c r="B60" s="88"/>
      <c r="C60" s="88"/>
      <c r="D60" s="88"/>
      <c r="E60" s="47"/>
    </row>
    <row r="61" spans="1:5" s="1" customFormat="1" x14ac:dyDescent="0.25">
      <c r="A61" s="88" t="s">
        <v>402</v>
      </c>
      <c r="B61" s="88"/>
      <c r="C61" s="88"/>
      <c r="D61" s="88"/>
      <c r="E61" s="47"/>
    </row>
    <row r="62" spans="1:5" s="1" customFormat="1" x14ac:dyDescent="0.25">
      <c r="A62" s="88" t="s">
        <v>157</v>
      </c>
      <c r="B62" s="88"/>
      <c r="C62" s="88"/>
      <c r="D62" s="88"/>
      <c r="E62" s="47"/>
    </row>
    <row r="63" spans="1:5" s="1" customFormat="1" x14ac:dyDescent="0.25">
      <c r="A63" s="3" t="s">
        <v>158</v>
      </c>
      <c r="B63" s="3"/>
      <c r="C63" s="3"/>
      <c r="D63" s="2"/>
      <c r="E63" s="47"/>
    </row>
    <row r="64" spans="1:5" s="16" customFormat="1" ht="15" customHeight="1" x14ac:dyDescent="0.2"/>
    <row r="65" spans="1:4" x14ac:dyDescent="0.25">
      <c r="A65" s="23" t="s">
        <v>356</v>
      </c>
      <c r="B65" s="52" t="s">
        <v>283</v>
      </c>
      <c r="C65" s="53"/>
      <c r="D65" s="52" t="s">
        <v>284</v>
      </c>
    </row>
    <row r="66" spans="1:4" x14ac:dyDescent="0.25">
      <c r="A66" s="3" t="s">
        <v>316</v>
      </c>
      <c r="B66" s="47"/>
      <c r="C66" s="47"/>
      <c r="D66" s="48">
        <f>B67+B70</f>
        <v>1327982.9100000001</v>
      </c>
    </row>
    <row r="67" spans="1:4" x14ac:dyDescent="0.25">
      <c r="A67" s="3" t="s">
        <v>317</v>
      </c>
      <c r="B67" s="48">
        <f>SUM(B68:B69)</f>
        <v>952891.9</v>
      </c>
      <c r="C67" s="47"/>
      <c r="D67" s="47"/>
    </row>
    <row r="68" spans="1:4" s="1" customFormat="1" x14ac:dyDescent="0.25">
      <c r="A68" s="2" t="s">
        <v>212</v>
      </c>
      <c r="B68" s="47">
        <v>952809.81</v>
      </c>
      <c r="C68" s="47"/>
      <c r="D68" s="47"/>
    </row>
    <row r="69" spans="1:4" x14ac:dyDescent="0.25">
      <c r="A69" s="2" t="s">
        <v>213</v>
      </c>
      <c r="B69" s="47">
        <v>82.09</v>
      </c>
      <c r="C69" s="47"/>
      <c r="D69" s="47"/>
    </row>
    <row r="70" spans="1:4" s="1" customFormat="1" x14ac:dyDescent="0.25">
      <c r="A70" s="3" t="s">
        <v>378</v>
      </c>
      <c r="B70" s="48">
        <f>SUM(B71:B75)</f>
        <v>375091.01</v>
      </c>
      <c r="C70" s="47"/>
      <c r="D70" s="47"/>
    </row>
    <row r="71" spans="1:4" s="1" customFormat="1" x14ac:dyDescent="0.25">
      <c r="A71" s="2" t="s">
        <v>205</v>
      </c>
      <c r="B71" s="47">
        <v>227906.62</v>
      </c>
      <c r="C71" s="47"/>
      <c r="D71" s="47"/>
    </row>
    <row r="72" spans="1:4" s="1" customFormat="1" x14ac:dyDescent="0.25">
      <c r="A72" s="2" t="s">
        <v>379</v>
      </c>
      <c r="B72" s="47">
        <v>116753.1</v>
      </c>
      <c r="C72" s="47"/>
      <c r="D72" s="47"/>
    </row>
    <row r="73" spans="1:4" s="1" customFormat="1" x14ac:dyDescent="0.25">
      <c r="A73" s="2" t="s">
        <v>394</v>
      </c>
      <c r="B73" s="47">
        <v>19863.14</v>
      </c>
      <c r="C73" s="47"/>
      <c r="D73" s="47"/>
    </row>
    <row r="74" spans="1:4" s="1" customFormat="1" x14ac:dyDescent="0.25">
      <c r="A74" s="2" t="s">
        <v>380</v>
      </c>
      <c r="B74" s="47">
        <v>4350</v>
      </c>
      <c r="C74" s="47"/>
      <c r="D74" s="47"/>
    </row>
    <row r="75" spans="1:4" s="1" customFormat="1" x14ac:dyDescent="0.25">
      <c r="A75" s="2" t="s">
        <v>395</v>
      </c>
      <c r="B75" s="47">
        <v>6218.15</v>
      </c>
      <c r="C75" s="47"/>
      <c r="D75" s="47"/>
    </row>
    <row r="76" spans="1:4" s="1" customFormat="1" x14ac:dyDescent="0.25">
      <c r="A76" s="3" t="s">
        <v>332</v>
      </c>
      <c r="B76" s="47"/>
      <c r="C76" s="47"/>
      <c r="D76" s="48">
        <f>B77+B80</f>
        <v>245536513.45999998</v>
      </c>
    </row>
    <row r="77" spans="1:4" s="1" customFormat="1" x14ac:dyDescent="0.25">
      <c r="A77" s="3" t="s">
        <v>318</v>
      </c>
      <c r="B77" s="48">
        <f>SUM(B78:B79)</f>
        <v>169185581.22</v>
      </c>
      <c r="C77" s="47"/>
      <c r="D77" s="47"/>
    </row>
    <row r="78" spans="1:4" s="1" customFormat="1" x14ac:dyDescent="0.25">
      <c r="A78" s="2" t="s">
        <v>319</v>
      </c>
      <c r="B78" s="47">
        <v>54997303.140000001</v>
      </c>
      <c r="C78" s="47"/>
      <c r="D78" s="47"/>
    </row>
    <row r="79" spans="1:4" s="1" customFormat="1" x14ac:dyDescent="0.25">
      <c r="A79" s="2" t="s">
        <v>320</v>
      </c>
      <c r="B79" s="47">
        <v>114188278.08</v>
      </c>
      <c r="C79" s="47"/>
      <c r="D79" s="47"/>
    </row>
    <row r="80" spans="1:4" x14ac:dyDescent="0.25">
      <c r="A80" s="3" t="s">
        <v>397</v>
      </c>
      <c r="B80" s="48">
        <f>SUM(B81:B82)</f>
        <v>76350932.239999995</v>
      </c>
      <c r="C80" s="47"/>
      <c r="D80" s="47"/>
    </row>
    <row r="81" spans="1:7" x14ac:dyDescent="0.25">
      <c r="A81" s="2" t="s">
        <v>398</v>
      </c>
      <c r="B81" s="47">
        <v>2391534.67</v>
      </c>
      <c r="C81" s="47"/>
      <c r="D81" s="47"/>
    </row>
    <row r="82" spans="1:7" x14ac:dyDescent="0.25">
      <c r="A82" s="2" t="s">
        <v>321</v>
      </c>
      <c r="B82" s="47">
        <v>73959397.569999993</v>
      </c>
      <c r="C82" s="47"/>
      <c r="D82" s="47"/>
    </row>
    <row r="83" spans="1:7" x14ac:dyDescent="0.25">
      <c r="A83" s="3" t="s">
        <v>322</v>
      </c>
      <c r="B83" s="47"/>
      <c r="C83" s="47"/>
      <c r="D83" s="48">
        <f>B84+B88</f>
        <v>-80062649.530000001</v>
      </c>
    </row>
    <row r="84" spans="1:7" x14ac:dyDescent="0.25">
      <c r="A84" s="3" t="s">
        <v>323</v>
      </c>
      <c r="B84" s="48">
        <f>SUM(B85:B87)</f>
        <v>-79652819.950000003</v>
      </c>
      <c r="C84" s="47"/>
    </row>
    <row r="85" spans="1:7" x14ac:dyDescent="0.25">
      <c r="A85" s="2" t="s">
        <v>324</v>
      </c>
      <c r="B85" s="47">
        <v>21052789.75</v>
      </c>
      <c r="C85" s="47"/>
      <c r="D85" s="47"/>
    </row>
    <row r="86" spans="1:7" x14ac:dyDescent="0.25">
      <c r="A86" s="2" t="s">
        <v>325</v>
      </c>
      <c r="B86" s="47">
        <v>530099.53</v>
      </c>
      <c r="C86" s="47"/>
      <c r="D86" s="47"/>
    </row>
    <row r="87" spans="1:7" x14ac:dyDescent="0.25">
      <c r="A87" s="2" t="s">
        <v>357</v>
      </c>
      <c r="B87" s="47">
        <v>-101235709.23</v>
      </c>
      <c r="C87" s="47"/>
      <c r="D87" s="47"/>
    </row>
    <row r="88" spans="1:7" s="1" customFormat="1" x14ac:dyDescent="0.25">
      <c r="A88" s="3" t="s">
        <v>334</v>
      </c>
      <c r="B88" s="48">
        <f>B89+B90</f>
        <v>-409829.58</v>
      </c>
      <c r="C88" s="47"/>
      <c r="D88" s="47"/>
    </row>
    <row r="89" spans="1:7" s="1" customFormat="1" x14ac:dyDescent="0.25">
      <c r="A89" s="2" t="s">
        <v>358</v>
      </c>
      <c r="B89" s="47">
        <v>-409049.26</v>
      </c>
      <c r="C89" s="47"/>
      <c r="D89" s="47"/>
    </row>
    <row r="90" spans="1:7" s="1" customFormat="1" x14ac:dyDescent="0.25">
      <c r="A90" s="2" t="s">
        <v>335</v>
      </c>
      <c r="B90" s="47">
        <v>-780.32</v>
      </c>
      <c r="C90" s="47"/>
      <c r="D90" s="47"/>
    </row>
    <row r="91" spans="1:7" x14ac:dyDescent="0.25">
      <c r="A91" s="3" t="s">
        <v>326</v>
      </c>
      <c r="B91" s="48">
        <f>D57-D66-D76-D83</f>
        <v>-29242811.209999979</v>
      </c>
      <c r="C91" s="47"/>
      <c r="D91" s="48">
        <f>B91</f>
        <v>-29242811.209999979</v>
      </c>
    </row>
    <row r="92" spans="1:7" x14ac:dyDescent="0.25">
      <c r="A92" s="3" t="s">
        <v>328</v>
      </c>
      <c r="B92" s="47"/>
      <c r="C92" s="47"/>
      <c r="D92" s="48">
        <f>D66+D76+D83+D91</f>
        <v>137559035.63</v>
      </c>
      <c r="G92" s="83"/>
    </row>
    <row r="93" spans="1:7" x14ac:dyDescent="0.25">
      <c r="A93" s="2"/>
      <c r="B93" s="47"/>
      <c r="C93" s="47"/>
      <c r="D93" s="47"/>
    </row>
    <row r="94" spans="1:7" x14ac:dyDescent="0.25">
      <c r="A94" s="2"/>
      <c r="B94" s="47"/>
      <c r="C94" s="47"/>
      <c r="D94" s="47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67" workbookViewId="0">
      <selection activeCell="G45" sqref="G45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400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47462119.419999994</v>
      </c>
      <c r="D8" s="2"/>
      <c r="E8" s="49">
        <v>0</v>
      </c>
      <c r="F8" s="2"/>
      <c r="G8" s="3" t="s">
        <v>244</v>
      </c>
      <c r="H8" s="2"/>
      <c r="I8" s="48">
        <f>SUM(I9:I11)</f>
        <v>40695524.07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1533035.44</v>
      </c>
      <c r="D9" s="2"/>
      <c r="E9" s="49">
        <v>0</v>
      </c>
      <c r="F9" s="2"/>
      <c r="G9" s="2" t="s">
        <v>245</v>
      </c>
      <c r="H9" s="2"/>
      <c r="I9" s="47">
        <v>13794766.01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35857008.619999997</v>
      </c>
      <c r="D10" s="2"/>
      <c r="E10" s="49">
        <v>0</v>
      </c>
      <c r="F10" s="2"/>
      <c r="G10" s="2" t="s">
        <v>246</v>
      </c>
      <c r="H10" s="2"/>
      <c r="I10" s="47">
        <v>26874585.16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2613115.39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2542076.33</v>
      </c>
      <c r="D12" s="2"/>
      <c r="E12" s="49">
        <v>0</v>
      </c>
      <c r="F12" s="2"/>
      <c r="G12" s="3" t="s">
        <v>247</v>
      </c>
      <c r="H12" s="2"/>
      <c r="I12" s="48">
        <f>SUM(I13:I15)</f>
        <v>37856431.359999999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1932902.93</v>
      </c>
      <c r="D13" s="2"/>
      <c r="E13" s="49">
        <v>0</v>
      </c>
      <c r="F13" s="2"/>
      <c r="G13" s="2" t="s">
        <v>361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2203395.2400000002</v>
      </c>
      <c r="D14" s="2"/>
      <c r="E14" s="49">
        <v>0</v>
      </c>
      <c r="F14" s="2"/>
      <c r="G14" s="2" t="s">
        <v>248</v>
      </c>
      <c r="H14" s="2"/>
      <c r="I14" s="47">
        <v>33850591.759999998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10974627.560000001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368949.1</v>
      </c>
      <c r="D17" s="2"/>
      <c r="E17" s="49">
        <v>0</v>
      </c>
      <c r="F17" s="2"/>
      <c r="G17" s="2" t="s">
        <v>362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78126.34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147717.29</v>
      </c>
      <c r="D19" s="2"/>
      <c r="E19" s="49">
        <v>0</v>
      </c>
      <c r="F19" s="2"/>
      <c r="G19" s="3" t="s">
        <v>252</v>
      </c>
      <c r="H19" s="2"/>
      <c r="I19" s="48">
        <f>SUM(I20:I25)</f>
        <v>7261157.9699999997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89984.57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531450.06000000006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97741.87</v>
      </c>
      <c r="D22" s="2"/>
      <c r="E22" s="49">
        <v>0</v>
      </c>
      <c r="F22" s="2"/>
      <c r="G22" s="2" t="s">
        <v>255</v>
      </c>
      <c r="H22" s="2"/>
      <c r="I22" s="47">
        <v>6575759.7199999997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114950.18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1201985.42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166280.12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180264.83</v>
      </c>
      <c r="D26" s="2"/>
      <c r="E26" s="49">
        <v>0</v>
      </c>
      <c r="F26" s="2"/>
      <c r="G26" s="3" t="s">
        <v>259</v>
      </c>
      <c r="H26" s="2"/>
      <c r="I26" s="48">
        <f>SUM(I27:I30)</f>
        <v>128128752.02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575269.01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4494983.49</v>
      </c>
      <c r="D28" s="2"/>
      <c r="E28" s="49">
        <v>0</v>
      </c>
      <c r="F28" s="2"/>
      <c r="G28" s="2" t="s">
        <v>261</v>
      </c>
      <c r="H28" s="2"/>
      <c r="I28" s="47">
        <v>2880234.34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174503.71</v>
      </c>
      <c r="D29" s="2"/>
      <c r="E29" s="49">
        <v>0</v>
      </c>
      <c r="F29" s="2"/>
      <c r="G29" s="2" t="s">
        <v>350</v>
      </c>
      <c r="H29" s="2"/>
      <c r="I29" s="47">
        <v>29036391.539999999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913235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1839186.57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460944.35000000003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345123115.15000004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29242811.129999995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374365926.28000003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128214.76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400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122756978.52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130071.83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49162755.57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1895965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236133.15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58272249.509999998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359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399</v>
      </c>
      <c r="B62" s="2"/>
      <c r="C62" s="47">
        <v>137622.79999999999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51107353.149999999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1718144.85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360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374365926.28000003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4" workbookViewId="0">
      <selection activeCell="D38" sqref="D3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333</v>
      </c>
      <c r="B2" s="88"/>
      <c r="C2" s="88"/>
      <c r="D2" s="88"/>
      <c r="E2" s="88"/>
    </row>
    <row r="3" spans="1:5" x14ac:dyDescent="0.25">
      <c r="A3" s="88" t="s">
        <v>403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363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29350.51</v>
      </c>
      <c r="E8" s="64">
        <f>C8-D8</f>
        <v>205389.49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29350.51</v>
      </c>
      <c r="E9" s="64">
        <f t="shared" ref="E9:E31" si="0">C9-D9</f>
        <v>205389.49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29350.51</v>
      </c>
      <c r="E10" s="65">
        <f t="shared" si="0"/>
        <v>205389.49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86741.53</v>
      </c>
      <c r="E11" s="65">
        <f t="shared" si="0"/>
        <v>106090.47</v>
      </c>
    </row>
    <row r="12" spans="1:5" s="1" customFormat="1" x14ac:dyDescent="0.25">
      <c r="A12" s="15">
        <v>151</v>
      </c>
      <c r="B12" s="17" t="s">
        <v>364</v>
      </c>
      <c r="C12" s="65">
        <f>SUM(C13:C14)</f>
        <v>140041</v>
      </c>
      <c r="D12" s="65">
        <f>D13+D14</f>
        <v>69103.05</v>
      </c>
      <c r="E12" s="65">
        <f>C12-D12</f>
        <v>70937.95</v>
      </c>
    </row>
    <row r="13" spans="1:5" s="1" customFormat="1" x14ac:dyDescent="0.25">
      <c r="A13" s="15">
        <v>15105</v>
      </c>
      <c r="B13" s="17" t="s">
        <v>365</v>
      </c>
      <c r="C13" s="65">
        <v>138041</v>
      </c>
      <c r="D13" s="65">
        <v>64591.7</v>
      </c>
      <c r="E13" s="65">
        <f t="shared" si="0"/>
        <v>73449.3</v>
      </c>
    </row>
    <row r="14" spans="1:5" s="1" customFormat="1" x14ac:dyDescent="0.25">
      <c r="A14" s="15">
        <v>15199</v>
      </c>
      <c r="B14" s="17" t="s">
        <v>366</v>
      </c>
      <c r="C14" s="65">
        <v>2000</v>
      </c>
      <c r="D14" s="65">
        <v>4511.3500000000004</v>
      </c>
      <c r="E14" s="65">
        <f t="shared" si="0"/>
        <v>-2511.3500000000004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1794.89</v>
      </c>
      <c r="E15" s="64">
        <f t="shared" si="0"/>
        <v>-1794.89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1794.89</v>
      </c>
      <c r="E16" s="65">
        <f t="shared" si="0"/>
        <v>-1794.89</v>
      </c>
    </row>
    <row r="17" spans="1:5" s="1" customFormat="1" x14ac:dyDescent="0.25">
      <c r="A17" s="15">
        <v>154</v>
      </c>
      <c r="B17" s="17" t="s">
        <v>381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367</v>
      </c>
      <c r="C19" s="65">
        <f>SUM(C20:C21)</f>
        <v>51041</v>
      </c>
      <c r="D19" s="65">
        <f>SUM(D20:D21)</f>
        <v>15843.59</v>
      </c>
      <c r="E19" s="65">
        <f t="shared" si="0"/>
        <v>35197.410000000003</v>
      </c>
    </row>
    <row r="20" spans="1:5" s="1" customFormat="1" x14ac:dyDescent="0.25">
      <c r="A20" s="15">
        <v>15703</v>
      </c>
      <c r="B20" s="17" t="s">
        <v>382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15843.59</v>
      </c>
      <c r="E21" s="64">
        <f t="shared" si="0"/>
        <v>30960.41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5525275.0299999993</v>
      </c>
      <c r="E22" s="64">
        <f t="shared" si="0"/>
        <v>4777477.9700000007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5525275.0299999993</v>
      </c>
      <c r="E23" s="65">
        <f t="shared" si="0"/>
        <v>4777477.9700000007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3629310.03</v>
      </c>
      <c r="E24" s="65">
        <f t="shared" si="0"/>
        <v>3450197.97</v>
      </c>
    </row>
    <row r="25" spans="1:5" s="1" customFormat="1" x14ac:dyDescent="0.25">
      <c r="A25" s="15">
        <v>1624201</v>
      </c>
      <c r="B25" s="17" t="s">
        <v>368</v>
      </c>
      <c r="C25" s="65">
        <v>3223245</v>
      </c>
      <c r="D25" s="65">
        <v>1895965</v>
      </c>
      <c r="E25" s="65">
        <f t="shared" si="0"/>
        <v>1327280</v>
      </c>
    </row>
    <row r="26" spans="1:5" s="1" customFormat="1" x14ac:dyDescent="0.25">
      <c r="A26" s="20">
        <v>21</v>
      </c>
      <c r="B26" s="21" t="s">
        <v>383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384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20">
        <v>23</v>
      </c>
      <c r="B29" s="21" t="s">
        <v>369</v>
      </c>
      <c r="C29" s="65">
        <f>C30</f>
        <v>0</v>
      </c>
      <c r="D29" s="80">
        <f>D30</f>
        <v>176581.42</v>
      </c>
      <c r="E29" s="80">
        <f>C29-D29</f>
        <v>-176581.42</v>
      </c>
    </row>
    <row r="30" spans="1:5" x14ac:dyDescent="0.25">
      <c r="A30" s="14">
        <v>232</v>
      </c>
      <c r="B30" s="16" t="s">
        <v>370</v>
      </c>
      <c r="C30" s="67">
        <f>SUM(C31)</f>
        <v>0</v>
      </c>
      <c r="D30" s="64">
        <f>SUM(D31)</f>
        <v>176581.42</v>
      </c>
      <c r="E30" s="64">
        <f t="shared" si="0"/>
        <v>-176581.42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176581.42</v>
      </c>
      <c r="E31" s="65">
        <f t="shared" si="0"/>
        <v>-176581.42</v>
      </c>
    </row>
    <row r="32" spans="1:5" s="1" customFormat="1" x14ac:dyDescent="0.25">
      <c r="A32" s="20">
        <v>32</v>
      </c>
      <c r="B32" s="21" t="s">
        <v>385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386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387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5817948.4899999993</v>
      </c>
      <c r="E35" s="66">
        <f>C35-D35</f>
        <v>4986520.21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5817948.4899999993</v>
      </c>
      <c r="E36" s="67">
        <f t="shared" si="3"/>
        <v>4986520.21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5817948.4899999993</v>
      </c>
      <c r="E37" s="67">
        <f t="shared" si="3"/>
        <v>4986520.21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06" zoomScaleNormal="100" workbookViewId="0">
      <selection activeCell="A88" sqref="A88:E8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330</v>
      </c>
      <c r="B2" s="88"/>
      <c r="C2" s="88"/>
      <c r="D2" s="88"/>
      <c r="E2" s="88"/>
    </row>
    <row r="3" spans="1:5" s="1" customFormat="1" x14ac:dyDescent="0.25">
      <c r="A3" s="88" t="s">
        <v>404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2933726.21</v>
      </c>
      <c r="E8" s="6">
        <f>C8-D8</f>
        <v>2425298.6500000013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962446.89</v>
      </c>
      <c r="E9" s="6">
        <f t="shared" ref="E9:E46" si="0">C9-D9</f>
        <v>771209.97999999986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742165.69</v>
      </c>
      <c r="E10" s="6">
        <f t="shared" si="0"/>
        <v>592353.81000000006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5668.66</v>
      </c>
      <c r="E12" s="6">
        <f t="shared" si="0"/>
        <v>11928.5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214612.54</v>
      </c>
      <c r="E13" s="6">
        <f t="shared" si="0"/>
        <v>54442.670000000013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1505012.43</v>
      </c>
      <c r="E14" s="6">
        <f t="shared" si="0"/>
        <v>1332618.8100000003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1191901.7</v>
      </c>
      <c r="E15" s="6">
        <f t="shared" si="0"/>
        <v>1043680.5400000003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313110.73</v>
      </c>
      <c r="E17" s="6">
        <f t="shared" si="0"/>
        <v>98098.270000000019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14610.15</v>
      </c>
      <c r="E18" s="6">
        <f t="shared" si="0"/>
        <v>27003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14610.15</v>
      </c>
      <c r="E19" s="6">
        <f t="shared" si="0"/>
        <v>27003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149741.18000000002</v>
      </c>
      <c r="E20" s="6">
        <f t="shared" si="0"/>
        <v>153358.21999999994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58823.25</v>
      </c>
      <c r="E21" s="6">
        <f t="shared" si="0"/>
        <v>55611.789999999994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89635.199999999997</v>
      </c>
      <c r="E22" s="6">
        <f t="shared" si="0"/>
        <v>94194.8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1282.73</v>
      </c>
      <c r="E23" s="6">
        <f t="shared" si="0"/>
        <v>3551.6299999999997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137436.93</v>
      </c>
      <c r="E24" s="6">
        <f t="shared" si="0"/>
        <v>141108.64000000001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49235.32</v>
      </c>
      <c r="E25" s="6">
        <f t="shared" si="0"/>
        <v>47371.090000000004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87205.53</v>
      </c>
      <c r="E26" s="6">
        <f t="shared" si="0"/>
        <v>91806.81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996.08</v>
      </c>
      <c r="E27" s="6">
        <f t="shared" si="0"/>
        <v>1930.7400000000002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164478.63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371</v>
      </c>
      <c r="C30" s="5">
        <v>151064.21</v>
      </c>
      <c r="D30" s="5">
        <v>151064.21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694156.78</v>
      </c>
      <c r="E31" s="6">
        <f t="shared" si="0"/>
        <v>1418511.11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292947.03999999998</v>
      </c>
      <c r="E32" s="6">
        <f t="shared" si="0"/>
        <v>747950.05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3400.72</v>
      </c>
      <c r="E33" s="6">
        <f t="shared" si="0"/>
        <v>37424.25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9713.5</v>
      </c>
      <c r="E34" s="6">
        <f t="shared" si="0"/>
        <v>14182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28967.8</v>
      </c>
      <c r="E35" s="6">
        <f t="shared" si="0"/>
        <v>48646.14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207.5</v>
      </c>
      <c r="E36" s="6">
        <f t="shared" si="0"/>
        <v>79645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2949.18</v>
      </c>
      <c r="E37" s="6">
        <f t="shared" si="0"/>
        <v>23974.68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12951.73</v>
      </c>
      <c r="E39" s="6">
        <f t="shared" si="0"/>
        <v>40952.740000000005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11807.28</v>
      </c>
      <c r="E40" s="6">
        <f t="shared" si="0"/>
        <v>7694.5199999999986</v>
      </c>
    </row>
    <row r="41" spans="1:5" s="1" customFormat="1" x14ac:dyDescent="0.25">
      <c r="A41" s="15">
        <v>54109</v>
      </c>
      <c r="B41" s="4" t="s">
        <v>336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339</v>
      </c>
      <c r="C42" s="5">
        <v>175780</v>
      </c>
      <c r="D42" s="5">
        <v>1556.25</v>
      </c>
      <c r="E42" s="6">
        <f t="shared" si="0"/>
        <v>174223.75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106.6</v>
      </c>
      <c r="E43" s="6">
        <f t="shared" si="0"/>
        <v>3961.25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200.93</v>
      </c>
      <c r="E44" s="6">
        <f t="shared" si="0"/>
        <v>6168.75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7957.18</v>
      </c>
      <c r="E45" s="6">
        <f t="shared" si="0"/>
        <v>12712.82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264.99</v>
      </c>
      <c r="E46" s="6">
        <f t="shared" si="0"/>
        <v>11037.5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330</v>
      </c>
      <c r="B49" s="88"/>
      <c r="C49" s="88"/>
      <c r="D49" s="88"/>
      <c r="E49" s="88"/>
    </row>
    <row r="50" spans="1:5" x14ac:dyDescent="0.25">
      <c r="A50" s="88" t="s">
        <v>405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3198</v>
      </c>
      <c r="E52" s="6">
        <f t="shared" ref="E52:E84" si="1">C52-D52</f>
        <v>37543.5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7415.79</v>
      </c>
      <c r="E54" s="6">
        <f t="shared" si="1"/>
        <v>24757.119999999999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211.19</v>
      </c>
      <c r="E55" s="6">
        <f>C55-D55</f>
        <v>21286.43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199608.4</v>
      </c>
      <c r="E56" s="6">
        <f t="shared" si="1"/>
        <v>193324.6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129331.01</v>
      </c>
      <c r="E57" s="6">
        <f t="shared" si="1"/>
        <v>155077.22999999998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51355.28</v>
      </c>
      <c r="E58" s="6">
        <f t="shared" si="1"/>
        <v>71047.95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51431.74</v>
      </c>
      <c r="E59" s="6">
        <f t="shared" si="1"/>
        <v>31374.409999999996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26543.99</v>
      </c>
      <c r="E60" s="6">
        <f t="shared" si="1"/>
        <v>52654.869999999995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205725.45</v>
      </c>
      <c r="E61" s="6">
        <f t="shared" si="1"/>
        <v>322035.59000000003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1597.27</v>
      </c>
      <c r="E63" s="6">
        <f t="shared" si="1"/>
        <v>7315.42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1245.43</v>
      </c>
      <c r="E64" s="6">
        <f t="shared" si="1"/>
        <v>999.99999999999977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69168</v>
      </c>
      <c r="E65" s="6">
        <f t="shared" si="1"/>
        <v>71664</v>
      </c>
    </row>
    <row r="66" spans="1:5" s="1" customFormat="1" x14ac:dyDescent="0.25">
      <c r="A66" s="15">
        <v>54307</v>
      </c>
      <c r="B66" s="4" t="s">
        <v>388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2504.0500000000002</v>
      </c>
      <c r="E68" s="6">
        <f t="shared" si="1"/>
        <v>2989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3164.15</v>
      </c>
      <c r="E69" s="6">
        <f t="shared" si="1"/>
        <v>15693.4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9398.56</v>
      </c>
      <c r="E70" s="6">
        <f t="shared" si="1"/>
        <v>16218.44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118301.99</v>
      </c>
      <c r="E71" s="6">
        <f t="shared" si="1"/>
        <v>201525.33000000002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44232</v>
      </c>
      <c r="E72" s="6">
        <f t="shared" si="1"/>
        <v>123168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43872</v>
      </c>
      <c r="E73" s="6">
        <f t="shared" si="1"/>
        <v>117528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21921.279999999999</v>
      </c>
      <c r="E75" s="6">
        <f t="shared" si="1"/>
        <v>70280.240000000005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21921.279999999999</v>
      </c>
      <c r="E76" s="6">
        <f t="shared" si="1"/>
        <v>68228.72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47155.66</v>
      </c>
      <c r="E78" s="6">
        <f t="shared" si="1"/>
        <v>40062.149999999994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14862.87</v>
      </c>
      <c r="E79" s="6">
        <f t="shared" si="1"/>
        <v>16217.13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14862.87</v>
      </c>
      <c r="E80" s="6">
        <f t="shared" si="1"/>
        <v>16217.13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32292.79</v>
      </c>
      <c r="E81" s="6">
        <f t="shared" si="1"/>
        <v>23845.019999999997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1883.34</v>
      </c>
      <c r="E82" s="6">
        <f t="shared" si="1"/>
        <v>941.66000000000008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30384.45</v>
      </c>
      <c r="E83" s="6">
        <f t="shared" si="1"/>
        <v>16503.359999999997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25</v>
      </c>
      <c r="E84" s="6">
        <f t="shared" si="1"/>
        <v>6400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405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1924306</v>
      </c>
      <c r="E90" s="6">
        <f t="shared" ref="E90:E105" si="2">C90-D90</f>
        <v>1357469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1895965</v>
      </c>
      <c r="E91" s="6">
        <f t="shared" si="2"/>
        <v>1327280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1895965</v>
      </c>
      <c r="E92" s="6">
        <f t="shared" si="2"/>
        <v>1327280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28341</v>
      </c>
      <c r="E93" s="6">
        <f t="shared" si="2"/>
        <v>30189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4641</v>
      </c>
      <c r="E94" s="6">
        <f t="shared" si="2"/>
        <v>1464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23700</v>
      </c>
      <c r="E95" s="6">
        <f t="shared" si="2"/>
        <v>28725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28498.03</v>
      </c>
      <c r="E96" s="6">
        <f t="shared" si="2"/>
        <v>43145.97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17083.75</v>
      </c>
      <c r="E97" s="6">
        <f t="shared" si="2"/>
        <v>30143.97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436.35</v>
      </c>
      <c r="E98" s="6">
        <f t="shared" si="2"/>
        <v>3482.4500000000003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700</v>
      </c>
      <c r="E99" s="6">
        <f t="shared" si="2"/>
        <v>10244.92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342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389</v>
      </c>
      <c r="C102" s="5">
        <v>26450</v>
      </c>
      <c r="D102" s="5">
        <v>15750</v>
      </c>
      <c r="E102" s="6">
        <f t="shared" si="2"/>
        <v>10700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197.4</v>
      </c>
      <c r="E103" s="6">
        <f t="shared" si="2"/>
        <v>2230.6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11414.28</v>
      </c>
      <c r="E104" s="6">
        <f t="shared" si="2"/>
        <v>13001.999999999998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11414.28</v>
      </c>
      <c r="E105" s="6">
        <f t="shared" si="2"/>
        <v>13001.999999999998</v>
      </c>
    </row>
    <row r="106" spans="1:5" s="1" customFormat="1" x14ac:dyDescent="0.25">
      <c r="A106" s="20">
        <v>63</v>
      </c>
      <c r="B106" s="12" t="s">
        <v>372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373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374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390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391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391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392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392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5827842.6800000006</v>
      </c>
      <c r="E116" s="11">
        <f>E8+E31+E78+E90+E96+E106+E109</f>
        <v>11780569.270000001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5827842.6800000006</v>
      </c>
      <c r="E117" s="9">
        <f t="shared" si="5"/>
        <v>11780569.270000001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5827842.6800000006</v>
      </c>
      <c r="E118" s="9">
        <f>E117</f>
        <v>11780569.270000001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Tiziana Figueroa</cp:lastModifiedBy>
  <cp:lastPrinted>2017-08-23T16:17:52Z</cp:lastPrinted>
  <dcterms:created xsi:type="dcterms:W3CDTF">2016-09-19T20:30:24Z</dcterms:created>
  <dcterms:modified xsi:type="dcterms:W3CDTF">2020-10-26T21:00:29Z</dcterms:modified>
</cp:coreProperties>
</file>