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75" windowWidth="12240" windowHeight="7695" tabRatio="1000" activeTab="5"/>
  </bookViews>
  <sheets>
    <sheet name=" FLUJO DE FONDOS " sheetId="4" r:id="rId1"/>
    <sheet name="composicion de Flujo fondos" sheetId="6" r:id="rId2"/>
    <sheet name="Estado Situacion Financiera " sheetId="7" r:id="rId3"/>
    <sheet name="EstadRendimiento Economico " sheetId="5" r:id="rId4"/>
    <sheet name="ESTADO EJEC. PRES. INGRESOS " sheetId="3" r:id="rId5"/>
    <sheet name="ESTADO DE EJEC. PRES.EGRESOS" sheetId="2" r:id="rId6"/>
  </sheets>
  <calcPr calcId="144525"/>
</workbook>
</file>

<file path=xl/calcChain.xml><?xml version="1.0" encoding="utf-8"?>
<calcChain xmlns="http://schemas.openxmlformats.org/spreadsheetml/2006/main">
  <c r="D109" i="2" l="1"/>
  <c r="C109" i="2"/>
  <c r="D112" i="2"/>
  <c r="C112" i="2"/>
  <c r="E113" i="2"/>
  <c r="E102" i="2"/>
  <c r="E66" i="2"/>
  <c r="D19" i="3"/>
  <c r="C19" i="3"/>
  <c r="E20" i="3"/>
  <c r="D17" i="3"/>
  <c r="C17" i="3"/>
  <c r="E17" i="3" s="1"/>
  <c r="E18" i="3"/>
  <c r="C46" i="5"/>
  <c r="D67" i="7"/>
  <c r="B72" i="7"/>
  <c r="B26" i="7"/>
  <c r="B24" i="7"/>
  <c r="B9" i="7"/>
  <c r="D8" i="7" s="1"/>
  <c r="B18" i="7"/>
  <c r="C25" i="6"/>
  <c r="C9" i="6"/>
  <c r="H24" i="6"/>
  <c r="C24" i="6" s="1"/>
  <c r="H9" i="6"/>
  <c r="H16" i="6"/>
  <c r="C16" i="6"/>
  <c r="E111" i="2"/>
  <c r="D110" i="2"/>
  <c r="C110" i="2"/>
  <c r="D107" i="2"/>
  <c r="D106" i="2" s="1"/>
  <c r="C107" i="2"/>
  <c r="C106" i="2" s="1"/>
  <c r="E108" i="2"/>
  <c r="D75" i="2"/>
  <c r="C75" i="2"/>
  <c r="E55" i="2"/>
  <c r="D28" i="2"/>
  <c r="C28" i="2"/>
  <c r="E30" i="2"/>
  <c r="E34" i="3"/>
  <c r="D33" i="3"/>
  <c r="D32" i="3" s="1"/>
  <c r="C33" i="3"/>
  <c r="C32" i="3" s="1"/>
  <c r="E32" i="3" s="1"/>
  <c r="E28" i="3"/>
  <c r="D27" i="3"/>
  <c r="D26" i="3" s="1"/>
  <c r="C27" i="3"/>
  <c r="C26" i="3" s="1"/>
  <c r="E25" i="3"/>
  <c r="D23" i="3"/>
  <c r="C23" i="3"/>
  <c r="C22" i="3" s="1"/>
  <c r="E14" i="3"/>
  <c r="E13" i="3"/>
  <c r="D12" i="3"/>
  <c r="C12" i="3"/>
  <c r="I26" i="5"/>
  <c r="I16" i="5"/>
  <c r="I12" i="5"/>
  <c r="C58" i="5"/>
  <c r="C32" i="5"/>
  <c r="B84" i="7"/>
  <c r="B77" i="7"/>
  <c r="B68" i="7"/>
  <c r="B37" i="7"/>
  <c r="B32" i="7"/>
  <c r="B28" i="7"/>
  <c r="B14" i="7"/>
  <c r="B89" i="7"/>
  <c r="E112" i="2" l="1"/>
  <c r="E106" i="2"/>
  <c r="E107" i="2"/>
  <c r="E110" i="2"/>
  <c r="E33" i="3"/>
  <c r="E26" i="3"/>
  <c r="E12" i="3"/>
  <c r="E109" i="2"/>
  <c r="E27" i="3"/>
  <c r="D15" i="3"/>
  <c r="D11" i="3" s="1"/>
  <c r="B22" i="7"/>
  <c r="D21" i="7" s="1"/>
  <c r="D30" i="3" l="1"/>
  <c r="D29" i="3" s="1"/>
  <c r="D22" i="3"/>
  <c r="D9" i="3"/>
  <c r="D8" i="3" s="1"/>
  <c r="C15" i="3"/>
  <c r="C11" i="3" s="1"/>
  <c r="C30" i="3"/>
  <c r="C29" i="3" s="1"/>
  <c r="C9" i="3"/>
  <c r="C8" i="3" s="1"/>
  <c r="I19" i="5"/>
  <c r="I8" i="5"/>
  <c r="C66" i="5"/>
  <c r="C52" i="5"/>
  <c r="C16" i="5"/>
  <c r="C8" i="5"/>
  <c r="E29" i="3" l="1"/>
  <c r="D35" i="3"/>
  <c r="C35" i="3"/>
  <c r="I32" i="5"/>
  <c r="D104" i="2"/>
  <c r="D97" i="2"/>
  <c r="D96" i="2" s="1"/>
  <c r="D93" i="2"/>
  <c r="D91" i="2"/>
  <c r="D81" i="2"/>
  <c r="D79" i="2"/>
  <c r="D78" i="2" s="1"/>
  <c r="D72" i="2"/>
  <c r="D61" i="2"/>
  <c r="D57" i="2"/>
  <c r="D32" i="2"/>
  <c r="D24" i="2"/>
  <c r="D20" i="2"/>
  <c r="D18" i="2"/>
  <c r="D14" i="2"/>
  <c r="D9" i="2"/>
  <c r="C104" i="2"/>
  <c r="C97" i="2"/>
  <c r="C93" i="2"/>
  <c r="C91" i="2"/>
  <c r="C81" i="2"/>
  <c r="C79" i="2"/>
  <c r="C72" i="2"/>
  <c r="C61" i="2"/>
  <c r="C57" i="2"/>
  <c r="C32" i="2"/>
  <c r="C24" i="2"/>
  <c r="C20" i="2"/>
  <c r="C18" i="2"/>
  <c r="C14" i="2"/>
  <c r="C9" i="2"/>
  <c r="C78" i="2" l="1"/>
  <c r="C96" i="2"/>
  <c r="C90" i="2"/>
  <c r="C8" i="2"/>
  <c r="C31" i="2"/>
  <c r="D90" i="2"/>
  <c r="D31" i="2"/>
  <c r="D8" i="2"/>
  <c r="C116" i="2" l="1"/>
  <c r="D116" i="2"/>
  <c r="B80" i="7" l="1"/>
  <c r="D76" i="7" s="1"/>
  <c r="B48" i="7"/>
  <c r="E101" i="2" l="1"/>
  <c r="E42" i="2" l="1"/>
  <c r="E41" i="2" l="1"/>
  <c r="D83" i="7" l="1"/>
  <c r="C9" i="4"/>
  <c r="C17" i="4" s="1"/>
  <c r="C14" i="4"/>
  <c r="C11" i="4"/>
  <c r="E100" i="2" l="1"/>
  <c r="D47" i="7" l="1"/>
  <c r="D36" i="7"/>
  <c r="C71" i="5" l="1"/>
  <c r="D36" i="3"/>
  <c r="D37" i="3" s="1"/>
  <c r="E35" i="3"/>
  <c r="E31" i="3"/>
  <c r="E30" i="3"/>
  <c r="E24" i="3"/>
  <c r="E23" i="3"/>
  <c r="E22" i="3"/>
  <c r="E21" i="3"/>
  <c r="E19" i="3"/>
  <c r="E16" i="3"/>
  <c r="E15" i="3"/>
  <c r="E11" i="3"/>
  <c r="E10" i="3"/>
  <c r="E9" i="3"/>
  <c r="E8" i="3"/>
  <c r="D117" i="2"/>
  <c r="D118" i="2" s="1"/>
  <c r="C117" i="2"/>
  <c r="C118" i="2" s="1"/>
  <c r="E105" i="2"/>
  <c r="E104" i="2"/>
  <c r="E103" i="2"/>
  <c r="E99" i="2"/>
  <c r="E98" i="2"/>
  <c r="E97" i="2"/>
  <c r="E96" i="2"/>
  <c r="E95" i="2"/>
  <c r="E94" i="2"/>
  <c r="E93" i="2"/>
  <c r="E92" i="2"/>
  <c r="E91" i="2"/>
  <c r="E90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46" i="2"/>
  <c r="E45" i="2"/>
  <c r="E44" i="2"/>
  <c r="E43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116" i="2" l="1"/>
  <c r="I33" i="5"/>
  <c r="I34" i="5" s="1"/>
  <c r="C36" i="3"/>
  <c r="C37" i="3" s="1"/>
  <c r="E36" i="3"/>
  <c r="E37" i="3" s="1"/>
  <c r="E117" i="2"/>
  <c r="E118" i="2" s="1"/>
  <c r="D58" i="7"/>
  <c r="B92" i="7" l="1"/>
  <c r="D92" i="7" s="1"/>
  <c r="D93" i="7" s="1"/>
</calcChain>
</file>

<file path=xl/sharedStrings.xml><?xml version="1.0" encoding="utf-8"?>
<sst xmlns="http://schemas.openxmlformats.org/spreadsheetml/2006/main" count="489" uniqueCount="404">
  <si>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</si>
  <si>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</si>
  <si>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</si>
  <si>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</si>
  <si>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</si>
  <si>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</si>
  <si>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</si>
  <si>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</si>
  <si>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</si>
  <si>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</si>
  <si>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</si>
  <si>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</si>
  <si>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</si>
  <si>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</si>
  <si>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</si>
  <si>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</si>
  <si>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</si>
  <si>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</si>
  <si>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</si>
  <si>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</si>
  <si>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</si>
  <si>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</si>
  <si>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</si>
  <si>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</si>
  <si>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</si>
  <si>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</si>
  <si>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</si>
  <si>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</si>
  <si>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</si>
  <si>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</si>
  <si>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</si>
  <si>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</si>
  <si>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</si>
  <si>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</si>
  <si>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</si>
  <si>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</si>
  <si>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</si>
  <si>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</si>
  <si>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</si>
  <si>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</si>
  <si>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</si>
  <si>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</si>
  <si>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</si>
  <si>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</si>
  <si>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</si>
  <si>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</si>
  <si>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</si>
  <si>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</si>
  <si>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</si>
  <si>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</si>
  <si>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</si>
  <si>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</si>
  <si>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</si>
  <si>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</si>
  <si>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</si>
  <si>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</si>
  <si>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</si>
  <si>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</si>
  <si>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</si>
  <si>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</si>
  <si>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</si>
  <si>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</si>
  <si>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</si>
  <si>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</si>
  <si>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</si>
  <si>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</si>
  <si>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</si>
  <si>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</si>
  <si>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</si>
  <si>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</si>
  <si>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</si>
  <si>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</si>
  <si>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</si>
  <si>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</si>
  <si>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</si>
  <si>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</si>
  <si>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</si>
  <si>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</si>
  <si>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</si>
  <si>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</si>
  <si>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</si>
  <si>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</si>
  <si>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</si>
  <si>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</si>
  <si>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</si>
  <si>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</si>
  <si>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</si>
  <si>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</si>
  <si>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</si>
  <si>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</si>
  <si>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</si>
  <si>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</si>
  <si>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</si>
  <si>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</si>
  <si>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</si>
  <si>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</si>
  <si>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</si>
  <si>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</si>
  <si>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</si>
  <si>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</si>
  <si>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</si>
  <si>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</si>
  <si>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</si>
  <si>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</si>
  <si>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</si>
  <si>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</si>
  <si>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</si>
  <si>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</si>
  <si>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</si>
  <si>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</si>
  <si>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</si>
  <si>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</si>
  <si>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</si>
  <si>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</si>
  <si>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</si>
  <si>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</si>
  <si>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</si>
  <si>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</si>
  <si>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</si>
  <si>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</si>
  <si>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</si>
  <si>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</si>
  <si>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</si>
  <si>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</si>
  <si>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</si>
  <si>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</si>
  <si>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</si>
  <si>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</si>
  <si>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</si>
  <si>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</si>
  <si>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</si>
  <si>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</si>
  <si>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</si>
  <si>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</si>
  <si>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</si>
  <si>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</si>
  <si>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</si>
  <si>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</si>
  <si>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</si>
  <si>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</si>
  <si>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</si>
  <si>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</si>
  <si>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</si>
  <si>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</si>
  <si>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</si>
  <si>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</si>
  <si>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</si>
  <si>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</si>
  <si>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</si>
  <si>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</si>
  <si>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</si>
  <si>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</si>
  <si>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</si>
  <si>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</si>
  <si>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</si>
  <si>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</si>
  <si>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</si>
  <si>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</si>
  <si>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</si>
  <si>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</si>
  <si>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</si>
  <si>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</si>
  <si>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</si>
  <si>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</si>
  <si>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</si>
  <si>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</si>
  <si>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</si>
  <si>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</si>
  <si>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</si>
  <si>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</si>
  <si>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</si>
  <si>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</si>
  <si>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</si>
  <si>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</si>
  <si>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</si>
  <si>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</si>
  <si>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</si>
  <si>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</si>
  <si>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</si>
  <si>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</si>
  <si>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</si>
  <si>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</si>
  <si>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</si>
  <si>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</si>
  <si>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</si>
  <si>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</si>
  <si>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</si>
  <si>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</si>
  <si>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</si>
  <si>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</si>
  <si>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</si>
  <si>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</si>
  <si>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</si>
  <si>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</si>
  <si>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</si>
  <si>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</si>
  <si>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</si>
  <si>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</si>
  <si>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</si>
  <si>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</si>
  <si>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</si>
  <si>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</si>
  <si>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</si>
  <si>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</si>
  <si>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</si>
  <si>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</si>
  <si>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</si>
  <si>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</si>
  <si>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</si>
  <si>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</si>
  <si>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</si>
  <si>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</si>
  <si>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</si>
  <si>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</si>
  <si>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</si>
  <si>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</si>
  <si>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</si>
  <si>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</si>
  <si>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</si>
  <si>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</si>
  <si>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</si>
  <si>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</si>
  <si>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</si>
  <si>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</si>
  <si>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</si>
  <si>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</si>
  <si>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</si>
  <si>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</si>
  <si>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</si>
  <si>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</si>
  <si>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</si>
  <si>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</si>
  <si>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</si>
  <si>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</si>
  <si>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</si>
  <si>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</si>
  <si>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</si>
  <si>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</si>
  <si>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</si>
  <si>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</si>
  <si>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</si>
  <si>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</si>
  <si>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</si>
  <si>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</si>
  <si>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</si>
  <si>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</si>
  <si>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</si>
  <si>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</si>
  <si>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</si>
  <si>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</si>
  <si>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</si>
  <si>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</si>
  <si>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</si>
  <si>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</si>
  <si>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</si>
  <si>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</si>
  <si>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</si>
  <si>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</si>
  <si>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</si>
  <si>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</si>
  <si>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</si>
  <si>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</si>
  <si>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</si>
  <si>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</si>
  <si>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</si>
  <si>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</si>
  <si>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</si>
  <si>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</si>
  <si>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</si>
  <si>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</si>
  <si>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</si>
  <si>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</si>
  <si>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</si>
  <si>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</si>
  <si>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Amortizacion de Inversiones Intagibles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</si>
  <si>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</si>
  <si>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</si>
  <si>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</si>
  <si>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</si>
  <si>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</si>
  <si>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</si>
  <si>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</si>
  <si>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</si>
  <si>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</si>
  <si>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</si>
  <si>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</si>
  <si>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</si>
  <si>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</si>
  <si>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</si>
  <si>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</si>
  <si>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</si>
  <si>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</si>
  <si>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</si>
  <si>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</si>
  <si>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</si>
  <si>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</si>
  <si>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</si>
  <si>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</si>
  <si>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</si>
  <si>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</si>
  <si>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</si>
  <si>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</si>
  <si>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</si>
  <si>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</si>
  <si>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</si>
  <si>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</si>
  <si>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</si>
  <si>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</si>
  <si>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</si>
  <si>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</si>
  <si>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</si>
  <si>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</si>
  <si>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</si>
  <si>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</si>
  <si>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</si>
  <si>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</si>
  <si>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</si>
  <si>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</si>
  <si>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</si>
  <si>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</si>
  <si>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</si>
  <si>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</si>
  <si>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</si>
  <si>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</si>
  <si>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</si>
  <si>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</si>
  <si>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</si>
  <si>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</si>
  <si>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</si>
  <si>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</si>
  <si>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</si>
  <si>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</si>
  <si>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</si>
  <si>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 xml:space="preserve">ESTADO DE EJECUCION PRESUPUESTARIA DE EGRESOS </t>
  </si>
  <si>
    <t>Inversiones Prestamos  Largo Plazo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</si>
  <si>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</si>
  <si>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</si>
  <si>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</si>
  <si>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</si>
  <si>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</si>
  <si>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</si>
  <si>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</si>
  <si>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</si>
  <si>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</si>
  <si>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</si>
  <si>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Herramientas y Repuestos Principales</t>
  </si>
  <si>
    <t>Depositos Retenciones Fiscales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</si>
  <si>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</si>
  <si>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</si>
  <si>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</si>
  <si>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</si>
  <si>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</si>
  <si>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</si>
  <si>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</si>
  <si>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</si>
  <si>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</si>
  <si>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A.M. x Adquisiciones de Bienes y Servicios</t>
  </si>
  <si>
    <t>Adiciones, Reparaciones y Mejoras de Bienes</t>
  </si>
  <si>
    <t>Maquinaria y Equipo de Produccion</t>
  </si>
  <si>
    <t xml:space="preserve">OBLIGACIONES </t>
  </si>
  <si>
    <t>Resultado Ejercicio Corriente</t>
  </si>
  <si>
    <t>Resultado Ejercicios Anteriores</t>
  </si>
  <si>
    <t>Detrimentos de Fondos</t>
  </si>
  <si>
    <t>Costo de Venta de Bienes de Uso</t>
  </si>
  <si>
    <t>Correccion de Obligaciones con Terceros</t>
  </si>
  <si>
    <t>Transferencias Corrientes de Aporte Fiscal</t>
  </si>
  <si>
    <t>Transferencias de Capital de Aporte Fiscal</t>
  </si>
  <si>
    <t>PRESUPUESTO</t>
  </si>
  <si>
    <t>Rendimientos de Titulos Valore</t>
  </si>
  <si>
    <t>Rentabilidad de Depositos a Plazos</t>
  </si>
  <si>
    <t>Otras Rentabilidades Financieras</t>
  </si>
  <si>
    <t>Otros Ingresos no Clasificados</t>
  </si>
  <si>
    <t>Instituto Salvadoreño de Transformacion Agraria</t>
  </si>
  <si>
    <t>RECUPERACION DE INVERSIONES FINANCIERAS</t>
  </si>
  <si>
    <t>Recuperacion de Prestamos</t>
  </si>
  <si>
    <t>Al Personal de Servicios Eventuales</t>
  </si>
  <si>
    <t>Inversiones Financieras</t>
  </si>
  <si>
    <t>Inversiones en Titulosvalores</t>
  </si>
  <si>
    <t>Depositos a Plazos</t>
  </si>
  <si>
    <t>Del  1  de  Enero  al  31  de  Enero del 2020</t>
  </si>
  <si>
    <t>Del  1  de  Enero  al  31  de  Enero del  2020</t>
  </si>
  <si>
    <t>DISMINUCION NETA DE DISPONIBILIDADES</t>
  </si>
  <si>
    <t>al  31 de Enero del 2020</t>
  </si>
  <si>
    <t>Caja General</t>
  </si>
  <si>
    <t>Deudores Monetarios</t>
  </si>
  <si>
    <t>D.M. x Transferencias Corrietes Recibidad</t>
  </si>
  <si>
    <t>Inversiones en Prestamos  Corto Plazo</t>
  </si>
  <si>
    <t>Acreedores Monetarios</t>
  </si>
  <si>
    <t>A.M. X Adquisiciones de Bienes y Servicios</t>
  </si>
  <si>
    <t>A.M. x Trasferencias Corrientes Otorgadas</t>
  </si>
  <si>
    <t>Reporte Acumulado del  1  de  Enero  al  31  de  Enero del 2020</t>
  </si>
  <si>
    <t>Arrendamiento de Bienes</t>
  </si>
  <si>
    <t>Rentabilidad de Cuentas Bancarias</t>
  </si>
  <si>
    <t>Ventas de Activos Fijos</t>
  </si>
  <si>
    <t>Venta de Terrenos</t>
  </si>
  <si>
    <t>SALDOS AÑOS ANTERIORES</t>
  </si>
  <si>
    <t>Saldos Iniciales de Caja y Bancos</t>
  </si>
  <si>
    <t>Saldo Inicial en Banco</t>
  </si>
  <si>
    <t>Reporte Acumulado del 1 de Enero del 2020 al 31  de Enero del 2020</t>
  </si>
  <si>
    <t>Servicios de Limpiezas y Fumigaciones</t>
  </si>
  <si>
    <t>Maquinaria y Equipo para la Produccion</t>
  </si>
  <si>
    <t>Asignaciones por Aplicar</t>
  </si>
  <si>
    <t>Asignaciones por Aplicar Gastos Corrientes</t>
  </si>
  <si>
    <t>Asignaciones por Aplicar Gastos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</si>
</sst>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0" fontId="2" fillId="0" borderId="0" xfId="0" applyFont="1" applyFill="1" applyProtection="1">
      <protection locked="0"/>
    </xf>
    <xf numFmtId="43" fontId="2" fillId="2" borderId="0" xfId="2" applyNumberFormat="1" applyFont="1" applyFill="1" applyProtection="1">
      <protection locked="0"/>
    </xf>
    <xf numFmtId="43" fontId="3" fillId="3" borderId="0" xfId="2" applyNumberFormat="1" applyFont="1" applyFill="1" applyProtection="1">
      <protection locked="0"/>
    </xf>
    <xf numFmtId="43" fontId="2" fillId="0" borderId="0" xfId="2" applyNumberFormat="1" applyFont="1" applyFill="1" applyProtection="1">
      <protection locked="0"/>
    </xf>
    <xf numFmtId="43" fontId="0" fillId="0" borderId="0" xfId="0" applyNumberFormat="1"/>
    <xf numFmtId="44" fontId="2" fillId="0" borderId="0" xfId="1" applyFont="1" applyFill="1" applyProtection="1">
      <protection locked="0"/>
    </xf>
    <xf numFmtId="43" fontId="2" fillId="3" borderId="0" xfId="2" applyNumberFormat="1" applyFont="1" applyFill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18" sqref="C18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8" t="s">
        <v>196</v>
      </c>
      <c r="B1" s="88"/>
      <c r="C1" s="88"/>
      <c r="D1" s="88"/>
      <c r="E1" s="88"/>
      <c r="F1" s="88"/>
    </row>
    <row r="2" spans="1:6" x14ac:dyDescent="0.25">
      <c r="A2" s="88" t="s">
        <v>343</v>
      </c>
      <c r="B2" s="88"/>
      <c r="C2" s="88"/>
      <c r="D2" s="88"/>
      <c r="E2" s="88"/>
      <c r="F2" s="88"/>
    </row>
    <row r="3" spans="1:6" x14ac:dyDescent="0.25">
      <c r="A3" s="88" t="s">
        <v>379</v>
      </c>
      <c r="B3" s="88"/>
      <c r="C3" s="88"/>
      <c r="D3" s="88"/>
      <c r="E3" s="88"/>
      <c r="F3" s="88"/>
    </row>
    <row r="4" spans="1:6" x14ac:dyDescent="0.25">
      <c r="A4" s="88" t="s">
        <v>157</v>
      </c>
      <c r="B4" s="88"/>
      <c r="C4" s="88"/>
      <c r="D4" s="88"/>
      <c r="E4" s="88"/>
      <c r="F4" s="88"/>
    </row>
    <row r="5" spans="1:6" x14ac:dyDescent="0.25">
      <c r="A5" s="3" t="s">
        <v>158</v>
      </c>
      <c r="B5" s="3"/>
      <c r="C5" s="2"/>
      <c r="D5" s="2"/>
      <c r="E5" s="2"/>
      <c r="F5" s="2"/>
    </row>
    <row r="7" spans="1:6" s="1" customFormat="1" x14ac:dyDescent="0.25">
      <c r="A7" s="23" t="s">
        <v>186</v>
      </c>
      <c r="B7" s="34"/>
      <c r="C7" s="78" t="s">
        <v>187</v>
      </c>
      <c r="D7" s="34"/>
      <c r="E7" s="78" t="s">
        <v>188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2" t="s">
        <v>185</v>
      </c>
      <c r="B9" s="73"/>
      <c r="C9" s="41">
        <f>C10</f>
        <v>1999309.52</v>
      </c>
      <c r="D9" s="29"/>
      <c r="E9" s="38">
        <v>0</v>
      </c>
      <c r="F9" s="22"/>
    </row>
    <row r="10" spans="1:6" x14ac:dyDescent="0.25">
      <c r="A10" s="18" t="s">
        <v>185</v>
      </c>
      <c r="B10" s="74"/>
      <c r="C10" s="5">
        <v>1999309.52</v>
      </c>
      <c r="D10" s="29"/>
      <c r="E10" s="25">
        <v>0</v>
      </c>
      <c r="F10" s="22"/>
    </row>
    <row r="11" spans="1:6" x14ac:dyDescent="0.25">
      <c r="A11" s="24" t="s">
        <v>189</v>
      </c>
      <c r="B11" s="28"/>
      <c r="C11" s="41">
        <f>C12-C13</f>
        <v>-201193.61</v>
      </c>
      <c r="D11" s="29"/>
      <c r="E11" s="38">
        <v>0</v>
      </c>
      <c r="F11" s="22"/>
    </row>
    <row r="12" spans="1:6" x14ac:dyDescent="0.25">
      <c r="A12" s="17" t="s">
        <v>192</v>
      </c>
      <c r="B12" s="32"/>
      <c r="C12" s="26">
        <v>758393.12</v>
      </c>
      <c r="D12" s="33"/>
      <c r="E12" s="25">
        <v>0</v>
      </c>
      <c r="F12" s="22"/>
    </row>
    <row r="13" spans="1:6" x14ac:dyDescent="0.25">
      <c r="A13" s="26" t="s">
        <v>193</v>
      </c>
      <c r="B13" s="33"/>
      <c r="C13" s="5">
        <v>959586.73</v>
      </c>
      <c r="D13" s="29"/>
      <c r="E13" s="25">
        <v>0</v>
      </c>
      <c r="F13" s="22"/>
    </row>
    <row r="14" spans="1:6" x14ac:dyDescent="0.25">
      <c r="A14" s="24" t="s">
        <v>190</v>
      </c>
      <c r="B14" s="28"/>
      <c r="C14" s="41">
        <f>C15-C16</f>
        <v>-4780.68</v>
      </c>
      <c r="D14" s="29"/>
      <c r="E14" s="38">
        <v>0</v>
      </c>
      <c r="F14" s="22"/>
    </row>
    <row r="15" spans="1:6" x14ac:dyDescent="0.25">
      <c r="A15" s="27" t="s">
        <v>194</v>
      </c>
      <c r="B15" s="35"/>
      <c r="C15" s="27">
        <v>22182.57</v>
      </c>
      <c r="D15" s="35"/>
      <c r="E15" s="25">
        <v>0</v>
      </c>
    </row>
    <row r="16" spans="1:6" x14ac:dyDescent="0.25">
      <c r="A16" s="5" t="s">
        <v>195</v>
      </c>
      <c r="B16" s="29"/>
      <c r="C16" s="27">
        <v>26963.25</v>
      </c>
      <c r="D16" s="35"/>
      <c r="E16" s="25">
        <v>0</v>
      </c>
    </row>
    <row r="17" spans="1:5" x14ac:dyDescent="0.25">
      <c r="A17" s="23" t="s">
        <v>191</v>
      </c>
      <c r="B17" s="34"/>
      <c r="C17" s="41">
        <f>C9+C11+C14</f>
        <v>1793335.2300000002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H24" sqref="H24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8" t="s">
        <v>196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88" t="s">
        <v>344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88" t="s">
        <v>380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x14ac:dyDescent="0.25">
      <c r="A4" s="88" t="s">
        <v>157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x14ac:dyDescent="0.25">
      <c r="A5" s="3" t="s">
        <v>158</v>
      </c>
      <c r="B5" s="3"/>
      <c r="C5" s="2"/>
      <c r="D5" s="2"/>
      <c r="E5" s="2"/>
      <c r="F5" s="2"/>
      <c r="G5" s="2"/>
    </row>
    <row r="7" spans="1:10" x14ac:dyDescent="0.25">
      <c r="A7" s="23" t="s">
        <v>197</v>
      </c>
      <c r="B7" s="34"/>
      <c r="C7" s="23" t="s">
        <v>187</v>
      </c>
      <c r="D7" s="34"/>
      <c r="E7" s="23" t="s">
        <v>188</v>
      </c>
      <c r="F7" s="34"/>
      <c r="G7" s="23" t="s">
        <v>198</v>
      </c>
      <c r="H7" s="23" t="s">
        <v>187</v>
      </c>
      <c r="I7" s="34"/>
      <c r="J7" s="23" t="s">
        <v>188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199</v>
      </c>
      <c r="B9" s="24"/>
      <c r="C9" s="39">
        <f>SUM(C10:C14)</f>
        <v>758393.12</v>
      </c>
      <c r="D9" s="40"/>
      <c r="E9" s="38">
        <v>0</v>
      </c>
      <c r="F9" s="25"/>
      <c r="G9" s="24" t="s">
        <v>199</v>
      </c>
      <c r="H9" s="39">
        <f>SUM(H10:H14)</f>
        <v>959586.73</v>
      </c>
      <c r="I9" s="40"/>
      <c r="J9" s="38">
        <v>0</v>
      </c>
    </row>
    <row r="10" spans="1:10" x14ac:dyDescent="0.25">
      <c r="A10" s="31" t="s">
        <v>200</v>
      </c>
      <c r="B10" s="31"/>
      <c r="C10" s="83">
        <v>4897.3100000000004</v>
      </c>
      <c r="D10" s="37"/>
      <c r="E10" s="25">
        <v>0</v>
      </c>
      <c r="F10" s="25"/>
      <c r="G10" s="31" t="s">
        <v>205</v>
      </c>
      <c r="H10" s="37">
        <v>328829.53000000003</v>
      </c>
      <c r="I10" s="37"/>
      <c r="J10" s="25">
        <v>0</v>
      </c>
    </row>
    <row r="11" spans="1:10" x14ac:dyDescent="0.25">
      <c r="A11" s="31" t="s">
        <v>201</v>
      </c>
      <c r="B11" s="31"/>
      <c r="C11" s="83">
        <v>1944.47</v>
      </c>
      <c r="D11" s="37"/>
      <c r="E11" s="25">
        <v>0</v>
      </c>
      <c r="F11" s="25"/>
      <c r="G11" s="31" t="s">
        <v>356</v>
      </c>
      <c r="H11" s="37">
        <v>17484.37</v>
      </c>
      <c r="I11" s="37"/>
      <c r="J11" s="25">
        <v>0</v>
      </c>
    </row>
    <row r="12" spans="1:10" x14ac:dyDescent="0.25">
      <c r="A12" s="31" t="s">
        <v>202</v>
      </c>
      <c r="B12" s="31"/>
      <c r="C12" s="83">
        <v>570845.96</v>
      </c>
      <c r="D12" s="37"/>
      <c r="E12" s="25">
        <v>0</v>
      </c>
      <c r="F12" s="25"/>
      <c r="G12" s="31" t="s">
        <v>206</v>
      </c>
      <c r="H12" s="37">
        <v>155.24</v>
      </c>
      <c r="I12" s="37"/>
      <c r="J12" s="25">
        <v>0</v>
      </c>
    </row>
    <row r="13" spans="1:10" x14ac:dyDescent="0.25">
      <c r="A13" s="31" t="s">
        <v>203</v>
      </c>
      <c r="B13" s="31"/>
      <c r="C13" s="83">
        <v>70093.88</v>
      </c>
      <c r="D13" s="37"/>
      <c r="E13" s="25">
        <v>0</v>
      </c>
      <c r="F13" s="25"/>
      <c r="G13" s="31" t="s">
        <v>207</v>
      </c>
      <c r="H13" s="37">
        <v>216800</v>
      </c>
      <c r="I13" s="37"/>
      <c r="J13" s="25">
        <v>0</v>
      </c>
    </row>
    <row r="14" spans="1:10" x14ac:dyDescent="0.25">
      <c r="A14" s="31" t="s">
        <v>204</v>
      </c>
      <c r="B14" s="31"/>
      <c r="C14" s="83">
        <v>110611.5</v>
      </c>
      <c r="D14" s="37"/>
      <c r="E14" s="25">
        <v>0</v>
      </c>
      <c r="F14" s="25"/>
      <c r="G14" s="31" t="s">
        <v>208</v>
      </c>
      <c r="H14" s="37">
        <v>396317.59</v>
      </c>
    </row>
    <row r="15" spans="1:10" x14ac:dyDescent="0.25">
      <c r="A15" s="81"/>
      <c r="B15" s="81"/>
      <c r="C15" s="84"/>
      <c r="D15" s="37"/>
      <c r="E15" s="25"/>
      <c r="F15" s="25"/>
    </row>
    <row r="16" spans="1:10" x14ac:dyDescent="0.25">
      <c r="A16" s="24" t="s">
        <v>209</v>
      </c>
      <c r="B16" s="28"/>
      <c r="C16" s="82">
        <f>SUM(C17:C22)</f>
        <v>22182.57</v>
      </c>
      <c r="D16" s="37"/>
      <c r="E16" s="25">
        <v>0</v>
      </c>
      <c r="F16" s="25"/>
      <c r="G16" s="24" t="s">
        <v>209</v>
      </c>
      <c r="H16" s="39">
        <f>SUM(H17:H22)</f>
        <v>26963.25</v>
      </c>
      <c r="I16" s="40"/>
      <c r="J16" s="38">
        <v>0</v>
      </c>
    </row>
    <row r="17" spans="1:10" x14ac:dyDescent="0.25">
      <c r="A17" s="31" t="s">
        <v>210</v>
      </c>
      <c r="B17" s="28"/>
      <c r="C17" s="83">
        <v>137.58000000000001</v>
      </c>
      <c r="D17" s="37"/>
      <c r="E17" s="25">
        <v>0</v>
      </c>
      <c r="F17" s="25"/>
      <c r="G17" s="32" t="s">
        <v>211</v>
      </c>
      <c r="H17" s="37">
        <v>26312.59</v>
      </c>
      <c r="I17" s="37"/>
      <c r="J17" s="25">
        <v>0</v>
      </c>
    </row>
    <row r="18" spans="1:10" x14ac:dyDescent="0.25">
      <c r="A18" s="32" t="s">
        <v>211</v>
      </c>
      <c r="B18" s="32"/>
      <c r="C18" s="83">
        <v>21800.98</v>
      </c>
      <c r="D18" s="37"/>
      <c r="E18" s="76">
        <v>0</v>
      </c>
      <c r="F18" s="25"/>
      <c r="G18" s="33" t="s">
        <v>212</v>
      </c>
      <c r="H18" s="37">
        <v>650.66</v>
      </c>
      <c r="I18" s="37"/>
      <c r="J18" s="25">
        <v>0</v>
      </c>
    </row>
    <row r="19" spans="1:10" x14ac:dyDescent="0.25">
      <c r="A19" s="32" t="s">
        <v>212</v>
      </c>
      <c r="B19" s="33"/>
      <c r="C19" s="83">
        <v>244.01</v>
      </c>
      <c r="D19" s="37"/>
      <c r="E19" s="76">
        <v>0</v>
      </c>
      <c r="F19" s="25"/>
    </row>
    <row r="20" spans="1:10" x14ac:dyDescent="0.25">
      <c r="A20" s="32"/>
      <c r="B20" s="33"/>
      <c r="C20" s="83"/>
      <c r="D20" s="37"/>
      <c r="E20" s="76">
        <v>0</v>
      </c>
      <c r="F20" s="25"/>
      <c r="G20" s="33"/>
      <c r="H20" s="37"/>
      <c r="I20" s="37"/>
      <c r="J20" s="25"/>
    </row>
    <row r="21" spans="1:10" x14ac:dyDescent="0.25">
      <c r="A21" s="32"/>
      <c r="B21" s="33"/>
      <c r="C21" s="83"/>
      <c r="D21" s="37"/>
      <c r="E21" s="76">
        <v>0</v>
      </c>
      <c r="F21" s="30"/>
      <c r="G21" s="33"/>
      <c r="H21" s="37"/>
      <c r="I21" s="37"/>
      <c r="J21" s="25"/>
    </row>
    <row r="22" spans="1:10" x14ac:dyDescent="0.25">
      <c r="A22" s="32"/>
      <c r="C22" s="83"/>
      <c r="D22" s="37"/>
      <c r="E22" s="30">
        <v>0</v>
      </c>
      <c r="F22" s="30"/>
      <c r="G22" s="33"/>
      <c r="H22" s="37"/>
      <c r="J22" s="25"/>
    </row>
    <row r="23" spans="1:10" ht="15" customHeight="1" x14ac:dyDescent="0.25">
      <c r="C23" s="85"/>
      <c r="F23" s="30"/>
    </row>
    <row r="24" spans="1:10" x14ac:dyDescent="0.25">
      <c r="A24" s="41" t="s">
        <v>381</v>
      </c>
      <c r="C24" s="87">
        <f>H24-C9-C16</f>
        <v>205974.28999999998</v>
      </c>
      <c r="D24" s="37"/>
      <c r="E24" s="30"/>
      <c r="F24" s="30"/>
      <c r="G24" s="24" t="s">
        <v>214</v>
      </c>
      <c r="H24" s="39">
        <f>H9+H16</f>
        <v>986549.98</v>
      </c>
      <c r="I24" s="40"/>
      <c r="J24" s="42">
        <v>0</v>
      </c>
    </row>
    <row r="25" spans="1:10" x14ac:dyDescent="0.25">
      <c r="A25" s="41" t="s">
        <v>215</v>
      </c>
      <c r="B25" s="86"/>
      <c r="C25" s="82">
        <f>H24</f>
        <v>986549.98</v>
      </c>
      <c r="D25" s="37"/>
      <c r="E25" s="42">
        <v>0</v>
      </c>
      <c r="F25" s="30"/>
    </row>
    <row r="26" spans="1:10" ht="14.25" customHeight="1" x14ac:dyDescent="0.25">
      <c r="C26" s="85"/>
      <c r="D26" s="37"/>
      <c r="E26" s="30"/>
      <c r="F26" s="30"/>
    </row>
    <row r="27" spans="1:10" ht="12.75" customHeight="1" x14ac:dyDescent="0.25">
      <c r="C27" s="85"/>
      <c r="F27" s="30"/>
    </row>
    <row r="28" spans="1:10" x14ac:dyDescent="0.25">
      <c r="D28" s="29"/>
      <c r="F28" s="36"/>
    </row>
    <row r="29" spans="1:10" x14ac:dyDescent="0.25">
      <c r="A29" s="36"/>
      <c r="B29" s="36"/>
      <c r="C29" s="36"/>
      <c r="D29" s="36"/>
      <c r="E29" s="36"/>
      <c r="F29" s="36"/>
    </row>
    <row r="30" spans="1:10" x14ac:dyDescent="0.25">
      <c r="A30" s="36"/>
      <c r="B30" s="36"/>
      <c r="C30" s="36"/>
      <c r="D30" s="36"/>
      <c r="E30" s="36"/>
      <c r="F30" s="36"/>
    </row>
    <row r="31" spans="1:10" x14ac:dyDescent="0.25">
      <c r="A31" s="36"/>
      <c r="B31" s="36"/>
      <c r="C31" s="36"/>
      <c r="D31" s="36"/>
      <c r="E31" s="36"/>
      <c r="F31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opLeftCell="A22" workbookViewId="0">
      <selection activeCell="D93" sqref="D93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  <col min="7" max="7" width="14.28515625" bestFit="1" customWidth="1"/>
  </cols>
  <sheetData>
    <row r="1" spans="1:11" x14ac:dyDescent="0.25">
      <c r="A1" s="88" t="s">
        <v>196</v>
      </c>
      <c r="B1" s="88"/>
      <c r="C1" s="88"/>
      <c r="D1" s="88"/>
      <c r="E1" s="13"/>
      <c r="F1" s="13"/>
      <c r="G1" s="13"/>
      <c r="H1" s="13"/>
      <c r="I1" s="13"/>
      <c r="J1" s="13"/>
      <c r="K1" s="13"/>
    </row>
    <row r="2" spans="1:11" x14ac:dyDescent="0.25">
      <c r="A2" s="88" t="s">
        <v>340</v>
      </c>
      <c r="B2" s="88"/>
      <c r="C2" s="88"/>
      <c r="D2" s="88"/>
      <c r="E2" s="13"/>
      <c r="F2" s="13"/>
      <c r="G2" s="13"/>
      <c r="H2" s="13"/>
      <c r="I2" s="13"/>
      <c r="J2" s="13"/>
      <c r="K2" s="13"/>
    </row>
    <row r="3" spans="1:11" x14ac:dyDescent="0.25">
      <c r="A3" s="88" t="s">
        <v>382</v>
      </c>
      <c r="B3" s="88"/>
      <c r="C3" s="88"/>
      <c r="D3" s="88"/>
      <c r="E3" s="13"/>
      <c r="F3" s="13"/>
      <c r="G3" s="13"/>
      <c r="H3" s="13"/>
      <c r="I3" s="13"/>
      <c r="J3" s="13"/>
      <c r="K3" s="13"/>
    </row>
    <row r="4" spans="1:11" x14ac:dyDescent="0.25">
      <c r="A4" s="88" t="s">
        <v>157</v>
      </c>
      <c r="B4" s="88"/>
      <c r="C4" s="88"/>
      <c r="D4" s="88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158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332</v>
      </c>
      <c r="B7" s="23" t="s">
        <v>284</v>
      </c>
      <c r="C7" s="34"/>
      <c r="D7" s="23" t="s">
        <v>285</v>
      </c>
    </row>
    <row r="8" spans="1:11" x14ac:dyDescent="0.25">
      <c r="A8" s="3" t="s">
        <v>286</v>
      </c>
      <c r="B8" s="47"/>
      <c r="C8" s="47"/>
      <c r="D8" s="48">
        <f>B9+B14+B18</f>
        <v>3085873.73</v>
      </c>
      <c r="E8" s="47"/>
    </row>
    <row r="9" spans="1:11" x14ac:dyDescent="0.25">
      <c r="A9" s="3" t="s">
        <v>287</v>
      </c>
      <c r="B9" s="48">
        <f>SUM(B10:B13)</f>
        <v>1793335.23</v>
      </c>
      <c r="C9" s="47"/>
      <c r="D9" s="47"/>
      <c r="E9" s="47"/>
    </row>
    <row r="10" spans="1:11" s="1" customFormat="1" x14ac:dyDescent="0.25">
      <c r="A10" s="2" t="s">
        <v>383</v>
      </c>
      <c r="B10" s="47">
        <v>4981.24</v>
      </c>
      <c r="C10" s="47"/>
      <c r="D10" s="47"/>
      <c r="E10" s="47"/>
    </row>
    <row r="11" spans="1:11" x14ac:dyDescent="0.25">
      <c r="A11" s="2" t="s">
        <v>288</v>
      </c>
      <c r="B11" s="47">
        <v>1057315.1399999999</v>
      </c>
      <c r="C11" s="47"/>
      <c r="D11" s="47"/>
      <c r="E11" s="47"/>
    </row>
    <row r="12" spans="1:11" x14ac:dyDescent="0.25">
      <c r="A12" s="2" t="s">
        <v>289</v>
      </c>
      <c r="B12" s="47">
        <v>710997.55</v>
      </c>
      <c r="C12" s="47"/>
      <c r="D12" s="47"/>
      <c r="E12" s="47"/>
    </row>
    <row r="13" spans="1:11" x14ac:dyDescent="0.25">
      <c r="A13" s="2" t="s">
        <v>290</v>
      </c>
      <c r="B13" s="47">
        <v>20041.3</v>
      </c>
      <c r="C13" s="47"/>
      <c r="D13" s="47"/>
      <c r="E13" s="47"/>
    </row>
    <row r="14" spans="1:11" x14ac:dyDescent="0.25">
      <c r="A14" s="3" t="s">
        <v>291</v>
      </c>
      <c r="B14" s="48">
        <f>SUM(B15:B17)</f>
        <v>1028735.7300000001</v>
      </c>
      <c r="C14" s="47"/>
      <c r="D14" s="47"/>
      <c r="E14" s="47"/>
    </row>
    <row r="15" spans="1:11" x14ac:dyDescent="0.25">
      <c r="A15" s="2" t="s">
        <v>210</v>
      </c>
      <c r="B15" s="47">
        <v>92519.06</v>
      </c>
      <c r="C15" s="47"/>
      <c r="D15" s="47"/>
      <c r="E15" s="47"/>
    </row>
    <row r="16" spans="1:11" x14ac:dyDescent="0.25">
      <c r="A16" s="2" t="s">
        <v>211</v>
      </c>
      <c r="B16" s="47">
        <v>935805.78</v>
      </c>
      <c r="C16" s="47"/>
      <c r="D16" s="47"/>
      <c r="E16" s="47"/>
    </row>
    <row r="17" spans="1:5" x14ac:dyDescent="0.25">
      <c r="A17" s="2" t="s">
        <v>292</v>
      </c>
      <c r="B17" s="47">
        <v>410.89</v>
      </c>
      <c r="C17" s="47"/>
      <c r="D17" s="47"/>
      <c r="E17" s="47"/>
    </row>
    <row r="18" spans="1:5" s="1" customFormat="1" x14ac:dyDescent="0.25">
      <c r="A18" s="3" t="s">
        <v>384</v>
      </c>
      <c r="B18" s="48">
        <f>SUM(B19:B20)</f>
        <v>263802.77</v>
      </c>
      <c r="C18" s="47"/>
      <c r="D18" s="47"/>
      <c r="E18" s="47"/>
    </row>
    <row r="19" spans="1:5" s="1" customFormat="1" x14ac:dyDescent="0.25">
      <c r="A19" s="2" t="s">
        <v>385</v>
      </c>
      <c r="B19" s="47">
        <v>4333.45</v>
      </c>
      <c r="C19" s="47"/>
      <c r="D19" s="47"/>
      <c r="E19" s="47"/>
    </row>
    <row r="20" spans="1:5" s="1" customFormat="1" x14ac:dyDescent="0.25">
      <c r="A20" s="2" t="s">
        <v>204</v>
      </c>
      <c r="B20" s="47">
        <v>259469.32</v>
      </c>
      <c r="C20" s="47"/>
      <c r="D20" s="47"/>
      <c r="E20" s="47"/>
    </row>
    <row r="21" spans="1:5" x14ac:dyDescent="0.25">
      <c r="A21" s="3" t="s">
        <v>293</v>
      </c>
      <c r="B21" s="47"/>
      <c r="C21" s="47"/>
      <c r="D21" s="48">
        <f>B22+B24+B26+B28+B32</f>
        <v>102246727.16</v>
      </c>
      <c r="E21" s="47"/>
    </row>
    <row r="22" spans="1:5" x14ac:dyDescent="0.25">
      <c r="A22" s="3" t="s">
        <v>294</v>
      </c>
      <c r="B22" s="48">
        <f>B23</f>
        <v>2591199.04</v>
      </c>
      <c r="C22" s="47"/>
      <c r="D22" s="47"/>
      <c r="E22" s="47"/>
    </row>
    <row r="23" spans="1:5" x14ac:dyDescent="0.25">
      <c r="A23" s="2" t="s">
        <v>295</v>
      </c>
      <c r="B23" s="47">
        <v>2591199.04</v>
      </c>
      <c r="C23" s="47"/>
      <c r="D23" s="47"/>
      <c r="E23" s="47"/>
    </row>
    <row r="24" spans="1:5" s="1" customFormat="1" x14ac:dyDescent="0.25">
      <c r="A24" s="3" t="s">
        <v>386</v>
      </c>
      <c r="B24" s="48">
        <f>B25</f>
        <v>6517.45</v>
      </c>
      <c r="C24" s="47"/>
      <c r="D24" s="47"/>
      <c r="E24" s="47"/>
    </row>
    <row r="25" spans="1:5" s="1" customFormat="1" x14ac:dyDescent="0.25">
      <c r="A25" s="2" t="s">
        <v>296</v>
      </c>
      <c r="B25" s="47">
        <v>6517.45</v>
      </c>
      <c r="C25" s="47"/>
      <c r="D25" s="47"/>
      <c r="E25" s="47"/>
    </row>
    <row r="26" spans="1:5" x14ac:dyDescent="0.25">
      <c r="A26" s="3" t="s">
        <v>334</v>
      </c>
      <c r="B26" s="48">
        <f>B27</f>
        <v>75146936.75</v>
      </c>
      <c r="C26" s="47"/>
      <c r="D26" s="47"/>
      <c r="E26" s="47"/>
    </row>
    <row r="27" spans="1:5" x14ac:dyDescent="0.25">
      <c r="A27" s="2" t="s">
        <v>296</v>
      </c>
      <c r="B27" s="47">
        <v>75146936.75</v>
      </c>
      <c r="C27" s="47"/>
      <c r="D27" s="47"/>
      <c r="E27" s="47"/>
    </row>
    <row r="28" spans="1:5" x14ac:dyDescent="0.25">
      <c r="A28" s="3" t="s">
        <v>297</v>
      </c>
      <c r="B28" s="48">
        <f>SUM(B29:B31)</f>
        <v>24259922.789999999</v>
      </c>
      <c r="C28" s="47"/>
      <c r="D28" s="47"/>
      <c r="E28" s="47"/>
    </row>
    <row r="29" spans="1:5" x14ac:dyDescent="0.25">
      <c r="A29" s="2" t="s">
        <v>298</v>
      </c>
      <c r="B29" s="47">
        <v>83126.509999999995</v>
      </c>
      <c r="C29" s="47"/>
      <c r="D29" s="47"/>
      <c r="E29" s="47"/>
    </row>
    <row r="30" spans="1:5" x14ac:dyDescent="0.25">
      <c r="A30" s="2" t="s">
        <v>299</v>
      </c>
      <c r="B30" s="47">
        <v>816421.23</v>
      </c>
      <c r="C30" s="47"/>
      <c r="D30" s="47"/>
      <c r="E30" s="47"/>
    </row>
    <row r="31" spans="1:5" x14ac:dyDescent="0.25">
      <c r="A31" s="2" t="s">
        <v>300</v>
      </c>
      <c r="B31" s="47">
        <v>23360375.050000001</v>
      </c>
      <c r="C31" s="47"/>
      <c r="D31" s="47"/>
      <c r="E31" s="47"/>
    </row>
    <row r="32" spans="1:5" x14ac:dyDescent="0.25">
      <c r="A32" s="3" t="s">
        <v>330</v>
      </c>
      <c r="B32" s="48">
        <f>SUM(B33:B35)</f>
        <v>242151.13</v>
      </c>
      <c r="C32" s="47"/>
      <c r="D32" s="47"/>
      <c r="E32" s="47"/>
    </row>
    <row r="33" spans="1:5" x14ac:dyDescent="0.25">
      <c r="A33" s="2" t="s">
        <v>301</v>
      </c>
      <c r="B33" s="47">
        <v>60140.73</v>
      </c>
      <c r="C33" s="47"/>
      <c r="D33" s="47"/>
      <c r="E33" s="47"/>
    </row>
    <row r="34" spans="1:5" x14ac:dyDescent="0.25">
      <c r="A34" s="2" t="s">
        <v>341</v>
      </c>
      <c r="B34" s="47">
        <v>421568.78</v>
      </c>
      <c r="C34" s="47"/>
      <c r="D34" s="47"/>
      <c r="E34" s="47"/>
    </row>
    <row r="35" spans="1:5" x14ac:dyDescent="0.25">
      <c r="A35" s="2" t="s">
        <v>302</v>
      </c>
      <c r="B35" s="47">
        <v>-239558.38</v>
      </c>
      <c r="C35" s="47"/>
      <c r="D35" s="47"/>
      <c r="E35" s="47"/>
    </row>
    <row r="36" spans="1:5" x14ac:dyDescent="0.25">
      <c r="A36" s="3" t="s">
        <v>303</v>
      </c>
      <c r="B36" s="47"/>
      <c r="C36" s="47"/>
      <c r="D36" s="48">
        <f>SUM(B37)</f>
        <v>32561189.370000001</v>
      </c>
      <c r="E36" s="47"/>
    </row>
    <row r="37" spans="1:5" x14ac:dyDescent="0.25">
      <c r="A37" s="3" t="s">
        <v>304</v>
      </c>
      <c r="B37" s="48">
        <f>SUM(B38:B46)</f>
        <v>32561189.370000001</v>
      </c>
      <c r="C37" s="47"/>
      <c r="D37" s="47"/>
      <c r="E37" s="47"/>
    </row>
    <row r="38" spans="1:5" x14ac:dyDescent="0.25">
      <c r="A38" s="2" t="s">
        <v>305</v>
      </c>
      <c r="B38" s="47">
        <v>2796.53</v>
      </c>
      <c r="C38" s="47"/>
      <c r="D38" s="47"/>
      <c r="E38" s="47"/>
    </row>
    <row r="39" spans="1:5" x14ac:dyDescent="0.25">
      <c r="A39" s="2" t="s">
        <v>49</v>
      </c>
      <c r="B39" s="47">
        <v>188</v>
      </c>
      <c r="C39" s="47"/>
      <c r="D39" s="47"/>
      <c r="E39" s="47"/>
    </row>
    <row r="40" spans="1:5" x14ac:dyDescent="0.25">
      <c r="A40" s="2" t="s">
        <v>306</v>
      </c>
      <c r="B40" s="47">
        <v>11314.95</v>
      </c>
      <c r="C40" s="47"/>
      <c r="D40" s="47"/>
      <c r="E40" s="47"/>
    </row>
    <row r="41" spans="1:5" x14ac:dyDescent="0.25">
      <c r="A41" s="2" t="s">
        <v>53</v>
      </c>
      <c r="B41" s="47">
        <v>12817.39</v>
      </c>
      <c r="C41" s="47"/>
      <c r="D41" s="47"/>
      <c r="E41" s="47"/>
    </row>
    <row r="42" spans="1:5" x14ac:dyDescent="0.25">
      <c r="A42" s="2" t="s">
        <v>228</v>
      </c>
      <c r="B42" s="47">
        <v>84514.4</v>
      </c>
      <c r="C42" s="47"/>
      <c r="D42" s="47"/>
      <c r="E42" s="47"/>
    </row>
    <row r="43" spans="1:5" x14ac:dyDescent="0.25">
      <c r="A43" s="2" t="s">
        <v>229</v>
      </c>
      <c r="B43" s="47">
        <v>3350.87</v>
      </c>
      <c r="C43" s="47"/>
      <c r="D43" s="47"/>
      <c r="E43" s="47"/>
    </row>
    <row r="44" spans="1:5" x14ac:dyDescent="0.25">
      <c r="A44" s="2" t="s">
        <v>307</v>
      </c>
      <c r="B44" s="47">
        <v>47571.68</v>
      </c>
      <c r="C44" s="47"/>
      <c r="D44" s="47"/>
      <c r="E44" s="47"/>
    </row>
    <row r="45" spans="1:5" x14ac:dyDescent="0.25">
      <c r="A45" s="2" t="s">
        <v>75</v>
      </c>
      <c r="B45" s="47">
        <v>45366.66</v>
      </c>
      <c r="C45" s="47"/>
      <c r="D45" s="47"/>
      <c r="E45" s="47"/>
    </row>
    <row r="46" spans="1:5" x14ac:dyDescent="0.25">
      <c r="A46" s="2" t="s">
        <v>308</v>
      </c>
      <c r="B46" s="47">
        <v>32353268.890000001</v>
      </c>
      <c r="C46" s="47"/>
      <c r="D46" s="47"/>
      <c r="E46" s="47"/>
    </row>
    <row r="47" spans="1:5" x14ac:dyDescent="0.25">
      <c r="A47" s="3" t="s">
        <v>309</v>
      </c>
      <c r="B47" s="47"/>
      <c r="C47" s="47"/>
      <c r="D47" s="48">
        <f>SUM(B48)</f>
        <v>1171165.8900000001</v>
      </c>
      <c r="E47" s="47"/>
    </row>
    <row r="48" spans="1:5" x14ac:dyDescent="0.25">
      <c r="A48" s="3" t="s">
        <v>310</v>
      </c>
      <c r="B48" s="48">
        <f>SUM(B49:B57)</f>
        <v>1171165.8900000001</v>
      </c>
      <c r="C48" s="47"/>
      <c r="D48" s="47"/>
      <c r="E48" s="47"/>
    </row>
    <row r="49" spans="1:5" x14ac:dyDescent="0.25">
      <c r="A49" s="2" t="s">
        <v>311</v>
      </c>
      <c r="B49" s="47">
        <v>721414.8</v>
      </c>
      <c r="C49" s="47"/>
      <c r="D49" s="47"/>
      <c r="E49" s="47"/>
    </row>
    <row r="50" spans="1:5" x14ac:dyDescent="0.25">
      <c r="A50" s="2" t="s">
        <v>355</v>
      </c>
      <c r="B50" s="47">
        <v>14768.34</v>
      </c>
      <c r="C50" s="47"/>
      <c r="D50" s="47"/>
      <c r="E50" s="47"/>
    </row>
    <row r="51" spans="1:5" s="1" customFormat="1" x14ac:dyDescent="0.25">
      <c r="A51" s="2" t="s">
        <v>357</v>
      </c>
      <c r="B51" s="47">
        <v>7948.95</v>
      </c>
      <c r="C51" s="47"/>
      <c r="D51" s="47"/>
      <c r="E51" s="47"/>
    </row>
    <row r="52" spans="1:5" x14ac:dyDescent="0.25">
      <c r="A52" s="2" t="s">
        <v>312</v>
      </c>
      <c r="B52" s="47">
        <v>73758.94</v>
      </c>
      <c r="C52" s="47"/>
      <c r="D52" s="47"/>
      <c r="E52" s="47"/>
    </row>
    <row r="53" spans="1:5" x14ac:dyDescent="0.25">
      <c r="A53" s="2" t="s">
        <v>358</v>
      </c>
      <c r="B53" s="47">
        <v>280065.53999999998</v>
      </c>
      <c r="C53" s="47"/>
      <c r="D53" s="47"/>
      <c r="E53" s="47"/>
    </row>
    <row r="54" spans="1:5" x14ac:dyDescent="0.25">
      <c r="A54" s="2" t="s">
        <v>313</v>
      </c>
      <c r="B54" s="47">
        <v>13988.81</v>
      </c>
      <c r="C54" s="47"/>
      <c r="D54" s="47"/>
      <c r="E54" s="47"/>
    </row>
    <row r="55" spans="1:5" x14ac:dyDescent="0.25">
      <c r="A55" s="2" t="s">
        <v>314</v>
      </c>
      <c r="B55" s="47">
        <v>1924523.93</v>
      </c>
      <c r="C55" s="47"/>
      <c r="D55" s="47"/>
      <c r="E55" s="47"/>
    </row>
    <row r="56" spans="1:5" x14ac:dyDescent="0.25">
      <c r="A56" s="2" t="s">
        <v>315</v>
      </c>
      <c r="B56" s="47">
        <v>932883.01</v>
      </c>
      <c r="C56" s="47"/>
      <c r="D56" s="47"/>
      <c r="E56" s="47"/>
    </row>
    <row r="57" spans="1:5" x14ac:dyDescent="0.25">
      <c r="A57" s="2" t="s">
        <v>347</v>
      </c>
      <c r="B57" s="47">
        <v>-2798186.43</v>
      </c>
      <c r="C57" s="47"/>
      <c r="D57" s="47"/>
      <c r="E57" s="47"/>
    </row>
    <row r="58" spans="1:5" x14ac:dyDescent="0.25">
      <c r="A58" s="3" t="s">
        <v>316</v>
      </c>
      <c r="B58" s="47"/>
      <c r="C58" s="47"/>
      <c r="D58" s="53">
        <f>D8+D21+D36+D47</f>
        <v>139064956.14999998</v>
      </c>
      <c r="E58" s="47"/>
    </row>
    <row r="59" spans="1:5" s="1" customFormat="1" x14ac:dyDescent="0.25">
      <c r="A59" s="3"/>
      <c r="B59" s="47"/>
      <c r="C59" s="47"/>
      <c r="D59" s="53"/>
      <c r="E59" s="47"/>
    </row>
    <row r="60" spans="1:5" s="1" customFormat="1" x14ac:dyDescent="0.25">
      <c r="A60" s="88" t="s">
        <v>196</v>
      </c>
      <c r="B60" s="88"/>
      <c r="C60" s="88"/>
      <c r="D60" s="88"/>
      <c r="E60" s="47"/>
    </row>
    <row r="61" spans="1:5" s="1" customFormat="1" x14ac:dyDescent="0.25">
      <c r="A61" s="88" t="s">
        <v>340</v>
      </c>
      <c r="B61" s="88"/>
      <c r="C61" s="88"/>
      <c r="D61" s="88"/>
      <c r="E61" s="47"/>
    </row>
    <row r="62" spans="1:5" s="1" customFormat="1" x14ac:dyDescent="0.25">
      <c r="A62" s="88" t="s">
        <v>382</v>
      </c>
      <c r="B62" s="88"/>
      <c r="C62" s="88"/>
      <c r="D62" s="88"/>
      <c r="E62" s="47"/>
    </row>
    <row r="63" spans="1:5" s="1" customFormat="1" x14ac:dyDescent="0.25">
      <c r="A63" s="88" t="s">
        <v>157</v>
      </c>
      <c r="B63" s="88"/>
      <c r="C63" s="88"/>
      <c r="D63" s="88"/>
      <c r="E63" s="47"/>
    </row>
    <row r="64" spans="1:5" s="1" customFormat="1" x14ac:dyDescent="0.25">
      <c r="A64" s="3" t="s">
        <v>158</v>
      </c>
      <c r="B64" s="3"/>
      <c r="C64" s="3"/>
      <c r="D64" s="2"/>
      <c r="E64" s="47"/>
    </row>
    <row r="65" spans="1:4" s="16" customFormat="1" ht="15" customHeight="1" x14ac:dyDescent="0.2"/>
    <row r="66" spans="1:4" x14ac:dyDescent="0.25">
      <c r="A66" s="23" t="s">
        <v>359</v>
      </c>
      <c r="B66" s="52" t="s">
        <v>284</v>
      </c>
      <c r="C66" s="53"/>
      <c r="D66" s="52" t="s">
        <v>285</v>
      </c>
    </row>
    <row r="67" spans="1:4" x14ac:dyDescent="0.25">
      <c r="A67" s="3" t="s">
        <v>317</v>
      </c>
      <c r="B67" s="47"/>
      <c r="C67" s="47"/>
      <c r="D67" s="48">
        <f>B68+B72</f>
        <v>1083466.28</v>
      </c>
    </row>
    <row r="68" spans="1:4" x14ac:dyDescent="0.25">
      <c r="A68" s="3" t="s">
        <v>318</v>
      </c>
      <c r="B68" s="48">
        <f>SUM(B69:B71)</f>
        <v>998402.69</v>
      </c>
      <c r="C68" s="47"/>
      <c r="D68" s="47"/>
    </row>
    <row r="69" spans="1:4" s="1" customFormat="1" x14ac:dyDescent="0.25">
      <c r="A69" s="2" t="s">
        <v>212</v>
      </c>
      <c r="B69" s="47">
        <v>998317.23</v>
      </c>
      <c r="C69" s="47"/>
      <c r="D69" s="47"/>
    </row>
    <row r="70" spans="1:4" s="1" customFormat="1" x14ac:dyDescent="0.25">
      <c r="A70" s="2" t="s">
        <v>346</v>
      </c>
      <c r="B70" s="47">
        <v>1.47</v>
      </c>
      <c r="C70" s="47"/>
      <c r="D70" s="47"/>
    </row>
    <row r="71" spans="1:4" x14ac:dyDescent="0.25">
      <c r="A71" s="2" t="s">
        <v>213</v>
      </c>
      <c r="B71" s="47">
        <v>83.99</v>
      </c>
      <c r="C71" s="47"/>
      <c r="D71" s="47"/>
    </row>
    <row r="72" spans="1:4" s="1" customFormat="1" x14ac:dyDescent="0.25">
      <c r="A72" s="3" t="s">
        <v>387</v>
      </c>
      <c r="B72" s="48">
        <f>SUM(B73:B75)</f>
        <v>85063.59</v>
      </c>
      <c r="C72" s="47"/>
      <c r="D72" s="47"/>
    </row>
    <row r="73" spans="1:4" s="1" customFormat="1" x14ac:dyDescent="0.25">
      <c r="A73" s="2" t="s">
        <v>205</v>
      </c>
      <c r="B73" s="47">
        <v>77688.92</v>
      </c>
      <c r="C73" s="47"/>
      <c r="D73" s="47"/>
    </row>
    <row r="74" spans="1:4" s="1" customFormat="1" x14ac:dyDescent="0.25">
      <c r="A74" s="2" t="s">
        <v>388</v>
      </c>
      <c r="B74" s="47">
        <v>7083.67</v>
      </c>
      <c r="C74" s="47"/>
      <c r="D74" s="47"/>
    </row>
    <row r="75" spans="1:4" s="1" customFormat="1" x14ac:dyDescent="0.25">
      <c r="A75" s="2" t="s">
        <v>389</v>
      </c>
      <c r="B75" s="47">
        <v>291</v>
      </c>
      <c r="C75" s="47"/>
      <c r="D75" s="47"/>
    </row>
    <row r="76" spans="1:4" s="1" customFormat="1" x14ac:dyDescent="0.25">
      <c r="A76" s="3" t="s">
        <v>335</v>
      </c>
      <c r="B76" s="47"/>
      <c r="C76" s="47"/>
      <c r="D76" s="48">
        <f>B77+B80</f>
        <v>245812262.33999997</v>
      </c>
    </row>
    <row r="77" spans="1:4" s="1" customFormat="1" x14ac:dyDescent="0.25">
      <c r="A77" s="3" t="s">
        <v>319</v>
      </c>
      <c r="B77" s="48">
        <f>SUM(B78:B79)</f>
        <v>169185581.22</v>
      </c>
      <c r="C77" s="47"/>
      <c r="D77" s="47"/>
    </row>
    <row r="78" spans="1:4" s="1" customFormat="1" x14ac:dyDescent="0.25">
      <c r="A78" s="2" t="s">
        <v>320</v>
      </c>
      <c r="B78" s="47">
        <v>54997303.140000001</v>
      </c>
      <c r="C78" s="47"/>
      <c r="D78" s="47"/>
    </row>
    <row r="79" spans="1:4" s="1" customFormat="1" x14ac:dyDescent="0.25">
      <c r="A79" s="2" t="s">
        <v>321</v>
      </c>
      <c r="B79" s="47">
        <v>114188278.08</v>
      </c>
      <c r="C79" s="47"/>
      <c r="D79" s="47"/>
    </row>
    <row r="80" spans="1:4" x14ac:dyDescent="0.25">
      <c r="A80" s="3" t="s">
        <v>322</v>
      </c>
      <c r="B80" s="48">
        <f>SUM(B81:B82)</f>
        <v>76626681.11999999</v>
      </c>
      <c r="C80" s="47"/>
      <c r="D80" s="47"/>
    </row>
    <row r="81" spans="1:7" x14ac:dyDescent="0.25">
      <c r="A81" s="2" t="s">
        <v>323</v>
      </c>
      <c r="B81" s="47">
        <v>2667283.5499999998</v>
      </c>
      <c r="C81" s="47"/>
      <c r="D81" s="47"/>
    </row>
    <row r="82" spans="1:7" x14ac:dyDescent="0.25">
      <c r="A82" s="2" t="s">
        <v>324</v>
      </c>
      <c r="B82" s="47">
        <v>73959397.569999993</v>
      </c>
      <c r="C82" s="47"/>
      <c r="D82" s="47"/>
    </row>
    <row r="83" spans="1:7" x14ac:dyDescent="0.25">
      <c r="A83" s="3" t="s">
        <v>325</v>
      </c>
      <c r="B83" s="47"/>
      <c r="C83" s="47"/>
      <c r="D83" s="48">
        <f>B84+B89</f>
        <v>-80062649.529999986</v>
      </c>
    </row>
    <row r="84" spans="1:7" x14ac:dyDescent="0.25">
      <c r="A84" s="3" t="s">
        <v>326</v>
      </c>
      <c r="B84" s="48">
        <f>SUM(B85:B88)</f>
        <v>-79652819.949999988</v>
      </c>
      <c r="C84" s="47"/>
    </row>
    <row r="85" spans="1:7" x14ac:dyDescent="0.25">
      <c r="A85" s="2" t="s">
        <v>327</v>
      </c>
      <c r="B85" s="47">
        <v>21052789.75</v>
      </c>
      <c r="C85" s="47"/>
      <c r="D85" s="47"/>
    </row>
    <row r="86" spans="1:7" x14ac:dyDescent="0.25">
      <c r="A86" s="2" t="s">
        <v>328</v>
      </c>
      <c r="B86" s="47">
        <v>530099.53</v>
      </c>
      <c r="C86" s="47"/>
      <c r="D86" s="47"/>
    </row>
    <row r="87" spans="1:7" x14ac:dyDescent="0.25">
      <c r="A87" s="2" t="s">
        <v>361</v>
      </c>
      <c r="B87" s="47">
        <v>-102610203.13</v>
      </c>
      <c r="C87" s="47"/>
      <c r="D87" s="47"/>
    </row>
    <row r="88" spans="1:7" s="1" customFormat="1" x14ac:dyDescent="0.25">
      <c r="A88" s="2" t="s">
        <v>360</v>
      </c>
      <c r="B88" s="47">
        <v>1374493.9</v>
      </c>
      <c r="C88" s="47"/>
      <c r="D88" s="47"/>
    </row>
    <row r="89" spans="1:7" s="1" customFormat="1" x14ac:dyDescent="0.25">
      <c r="A89" s="3" t="s">
        <v>337</v>
      </c>
      <c r="B89" s="48">
        <f>B90+B91</f>
        <v>-409829.58</v>
      </c>
      <c r="C89" s="47"/>
      <c r="D89" s="47"/>
    </row>
    <row r="90" spans="1:7" s="1" customFormat="1" x14ac:dyDescent="0.25">
      <c r="A90" s="2" t="s">
        <v>362</v>
      </c>
      <c r="B90" s="47">
        <v>-409049.26</v>
      </c>
      <c r="C90" s="47"/>
      <c r="D90" s="47"/>
    </row>
    <row r="91" spans="1:7" s="1" customFormat="1" x14ac:dyDescent="0.25">
      <c r="A91" s="2" t="s">
        <v>338</v>
      </c>
      <c r="B91" s="47">
        <v>-780.32</v>
      </c>
      <c r="C91" s="47"/>
      <c r="D91" s="47"/>
    </row>
    <row r="92" spans="1:7" x14ac:dyDescent="0.25">
      <c r="A92" s="3" t="s">
        <v>329</v>
      </c>
      <c r="B92" s="48">
        <f>D58-D67-D76-D83</f>
        <v>-27768122.940000013</v>
      </c>
      <c r="C92" s="47"/>
      <c r="D92" s="48">
        <f>B92</f>
        <v>-27768122.940000013</v>
      </c>
    </row>
    <row r="93" spans="1:7" x14ac:dyDescent="0.25">
      <c r="A93" s="3" t="s">
        <v>331</v>
      </c>
      <c r="B93" s="47"/>
      <c r="C93" s="47"/>
      <c r="D93" s="48">
        <f>D67+D76+D83+D92</f>
        <v>139064956.14999998</v>
      </c>
      <c r="G93" s="85"/>
    </row>
    <row r="94" spans="1:7" x14ac:dyDescent="0.25">
      <c r="A94" s="2"/>
      <c r="B94" s="47"/>
      <c r="C94" s="47"/>
      <c r="D94" s="47"/>
    </row>
    <row r="95" spans="1:7" x14ac:dyDescent="0.25">
      <c r="A95" s="2"/>
      <c r="B95" s="47"/>
      <c r="C95" s="47"/>
      <c r="D95" s="47"/>
    </row>
  </sheetData>
  <mergeCells count="8">
    <mergeCell ref="A60:D60"/>
    <mergeCell ref="A61:D61"/>
    <mergeCell ref="A62:D62"/>
    <mergeCell ref="A63:D63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workbookViewId="0">
      <selection activeCell="I34" sqref="I34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8" t="s">
        <v>196</v>
      </c>
      <c r="B1" s="88"/>
      <c r="C1" s="88"/>
      <c r="D1" s="88"/>
      <c r="E1" s="88"/>
      <c r="F1" s="88"/>
      <c r="G1" s="88"/>
      <c r="H1" s="88"/>
      <c r="I1" s="88"/>
      <c r="J1" s="88"/>
    </row>
    <row r="2" spans="1:12" x14ac:dyDescent="0.25">
      <c r="A2" s="88" t="s">
        <v>216</v>
      </c>
      <c r="B2" s="88"/>
      <c r="C2" s="88"/>
      <c r="D2" s="88"/>
      <c r="E2" s="88"/>
      <c r="F2" s="88"/>
      <c r="G2" s="88"/>
      <c r="H2" s="88"/>
      <c r="I2" s="88"/>
      <c r="J2" s="88"/>
    </row>
    <row r="3" spans="1:12" x14ac:dyDescent="0.25">
      <c r="A3" s="88" t="s">
        <v>380</v>
      </c>
      <c r="B3" s="88"/>
      <c r="C3" s="88"/>
      <c r="D3" s="88"/>
      <c r="E3" s="88"/>
      <c r="F3" s="88"/>
      <c r="G3" s="88"/>
      <c r="H3" s="88"/>
      <c r="I3" s="88"/>
      <c r="J3" s="88"/>
    </row>
    <row r="4" spans="1:12" x14ac:dyDescent="0.25">
      <c r="A4" s="88" t="s">
        <v>157</v>
      </c>
      <c r="B4" s="88"/>
      <c r="C4" s="88"/>
      <c r="D4" s="88"/>
      <c r="E4" s="88"/>
      <c r="F4" s="88"/>
      <c r="G4" s="88"/>
      <c r="H4" s="88"/>
      <c r="I4" s="88"/>
      <c r="J4" s="88"/>
    </row>
    <row r="5" spans="1:12" x14ac:dyDescent="0.25">
      <c r="A5" s="3" t="s">
        <v>158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217</v>
      </c>
      <c r="B7" s="3"/>
      <c r="C7" s="23" t="s">
        <v>187</v>
      </c>
      <c r="D7" s="3"/>
      <c r="E7" s="23" t="s">
        <v>188</v>
      </c>
      <c r="F7" s="3"/>
      <c r="G7" s="23" t="s">
        <v>282</v>
      </c>
      <c r="H7" s="3"/>
      <c r="I7" s="23" t="s">
        <v>187</v>
      </c>
      <c r="J7" s="3"/>
      <c r="K7" s="23" t="s">
        <v>188</v>
      </c>
      <c r="L7" s="2"/>
    </row>
    <row r="8" spans="1:12" x14ac:dyDescent="0.25">
      <c r="A8" s="3" t="s">
        <v>218</v>
      </c>
      <c r="B8" s="2"/>
      <c r="C8" s="48">
        <f>SUM(C9:C15)</f>
        <v>44934911.660000004</v>
      </c>
      <c r="D8" s="2"/>
      <c r="E8" s="49">
        <v>0</v>
      </c>
      <c r="F8" s="2"/>
      <c r="G8" s="3" t="s">
        <v>244</v>
      </c>
      <c r="H8" s="2"/>
      <c r="I8" s="48">
        <f>SUM(I9:I11)</f>
        <v>40619148.710000001</v>
      </c>
      <c r="J8" s="2"/>
      <c r="K8" s="50">
        <v>0</v>
      </c>
      <c r="L8" s="2"/>
    </row>
    <row r="9" spans="1:12" x14ac:dyDescent="0.25">
      <c r="A9" s="2" t="s">
        <v>219</v>
      </c>
      <c r="B9" s="2"/>
      <c r="C9" s="47">
        <v>673541.69</v>
      </c>
      <c r="D9" s="2"/>
      <c r="E9" s="49">
        <v>0</v>
      </c>
      <c r="F9" s="2"/>
      <c r="G9" s="2" t="s">
        <v>245</v>
      </c>
      <c r="H9" s="2"/>
      <c r="I9" s="47">
        <v>13726748.9</v>
      </c>
      <c r="J9" s="2"/>
      <c r="K9" s="49">
        <v>0</v>
      </c>
      <c r="L9" s="2"/>
    </row>
    <row r="10" spans="1:12" x14ac:dyDescent="0.25">
      <c r="A10" s="2" t="s">
        <v>220</v>
      </c>
      <c r="B10" s="2"/>
      <c r="C10" s="47">
        <v>34516846.200000003</v>
      </c>
      <c r="D10" s="2"/>
      <c r="E10" s="49">
        <v>0</v>
      </c>
      <c r="F10" s="2"/>
      <c r="G10" s="2" t="s">
        <v>246</v>
      </c>
      <c r="H10" s="2"/>
      <c r="I10" s="47">
        <v>26866226.91</v>
      </c>
      <c r="J10" s="2"/>
      <c r="K10" s="49">
        <v>0</v>
      </c>
      <c r="L10" s="2"/>
    </row>
    <row r="11" spans="1:12" x14ac:dyDescent="0.25">
      <c r="A11" s="2" t="s">
        <v>221</v>
      </c>
      <c r="B11" s="2"/>
      <c r="C11" s="47">
        <v>2603129.92</v>
      </c>
      <c r="D11" s="2"/>
      <c r="E11" s="49">
        <v>0</v>
      </c>
      <c r="F11" s="2"/>
      <c r="G11" s="2" t="s">
        <v>352</v>
      </c>
      <c r="H11" s="2"/>
      <c r="I11" s="47">
        <v>26172.9</v>
      </c>
      <c r="J11" s="2"/>
      <c r="K11" s="49">
        <v>0</v>
      </c>
      <c r="L11" s="2"/>
    </row>
    <row r="12" spans="1:12" x14ac:dyDescent="0.25">
      <c r="A12" s="2" t="s">
        <v>222</v>
      </c>
      <c r="B12" s="2"/>
      <c r="C12" s="47">
        <v>2412178.5699999998</v>
      </c>
      <c r="D12" s="2"/>
      <c r="E12" s="49">
        <v>0</v>
      </c>
      <c r="F12" s="2"/>
      <c r="G12" s="3" t="s">
        <v>247</v>
      </c>
      <c r="H12" s="2"/>
      <c r="I12" s="48">
        <f>SUM(I13:I15)</f>
        <v>32982334.740000002</v>
      </c>
      <c r="J12" s="2"/>
      <c r="K12" s="50">
        <v>0</v>
      </c>
      <c r="L12" s="2"/>
    </row>
    <row r="13" spans="1:12" s="1" customFormat="1" x14ac:dyDescent="0.25">
      <c r="A13" s="2" t="s">
        <v>223</v>
      </c>
      <c r="B13" s="2"/>
      <c r="C13" s="47">
        <v>1813201.56</v>
      </c>
      <c r="D13" s="2"/>
      <c r="E13" s="49">
        <v>0</v>
      </c>
      <c r="F13" s="2"/>
      <c r="G13" s="2" t="s">
        <v>365</v>
      </c>
      <c r="H13" s="2"/>
      <c r="I13" s="47">
        <v>75999</v>
      </c>
      <c r="J13" s="2"/>
      <c r="K13" s="50"/>
      <c r="L13" s="2"/>
    </row>
    <row r="14" spans="1:12" x14ac:dyDescent="0.25">
      <c r="A14" s="2" t="s">
        <v>35</v>
      </c>
      <c r="B14" s="2"/>
      <c r="C14" s="47">
        <v>2135428.25</v>
      </c>
      <c r="D14" s="2"/>
      <c r="E14" s="49">
        <v>0</v>
      </c>
      <c r="F14" s="2"/>
      <c r="G14" s="2" t="s">
        <v>248</v>
      </c>
      <c r="H14" s="2"/>
      <c r="I14" s="47">
        <v>28900496.140000001</v>
      </c>
      <c r="J14" s="2"/>
      <c r="K14" s="49">
        <v>0</v>
      </c>
      <c r="L14" s="2"/>
    </row>
    <row r="15" spans="1:12" x14ac:dyDescent="0.25">
      <c r="A15" s="2" t="s">
        <v>224</v>
      </c>
      <c r="B15" s="2"/>
      <c r="C15" s="47">
        <v>780585.47</v>
      </c>
      <c r="D15" s="2"/>
      <c r="E15" s="49">
        <v>0</v>
      </c>
      <c r="F15" s="2"/>
      <c r="G15" s="2" t="s">
        <v>249</v>
      </c>
      <c r="H15" s="2"/>
      <c r="I15" s="47">
        <v>4005839.6</v>
      </c>
      <c r="J15" s="2"/>
      <c r="K15" s="49">
        <v>0</v>
      </c>
      <c r="L15" s="2"/>
    </row>
    <row r="16" spans="1:12" x14ac:dyDescent="0.25">
      <c r="A16" s="3" t="s">
        <v>225</v>
      </c>
      <c r="B16" s="3"/>
      <c r="C16" s="48">
        <f>SUM(C17:C31)</f>
        <v>10326228.93</v>
      </c>
      <c r="D16" s="3"/>
      <c r="E16" s="50">
        <v>0</v>
      </c>
      <c r="F16" s="2"/>
      <c r="G16" s="3" t="s">
        <v>250</v>
      </c>
      <c r="H16" s="2"/>
      <c r="I16" s="48">
        <f>SUM(I17:I18)</f>
        <v>131199412.46000001</v>
      </c>
      <c r="J16" s="2"/>
      <c r="K16" s="49">
        <v>0</v>
      </c>
      <c r="L16" s="2"/>
    </row>
    <row r="17" spans="1:12" s="1" customFormat="1" x14ac:dyDescent="0.25">
      <c r="A17" s="2" t="s">
        <v>226</v>
      </c>
      <c r="B17" s="2"/>
      <c r="C17" s="47">
        <v>327838.73</v>
      </c>
      <c r="D17" s="2"/>
      <c r="E17" s="49">
        <v>0</v>
      </c>
      <c r="F17" s="2"/>
      <c r="G17" s="2" t="s">
        <v>366</v>
      </c>
      <c r="H17" s="2"/>
      <c r="I17" s="47">
        <v>18162.73</v>
      </c>
      <c r="J17" s="2"/>
      <c r="K17" s="49">
        <v>0</v>
      </c>
      <c r="L17" s="2"/>
    </row>
    <row r="18" spans="1:12" x14ac:dyDescent="0.25">
      <c r="A18" s="2" t="s">
        <v>49</v>
      </c>
      <c r="B18" s="2"/>
      <c r="C18" s="47">
        <v>78244.039999999994</v>
      </c>
      <c r="D18" s="2"/>
      <c r="E18" s="49">
        <v>0</v>
      </c>
      <c r="F18" s="2"/>
      <c r="G18" s="2" t="s">
        <v>251</v>
      </c>
      <c r="H18" s="2"/>
      <c r="I18" s="47">
        <v>131181249.73</v>
      </c>
      <c r="J18" s="2"/>
      <c r="K18" s="49">
        <v>0</v>
      </c>
      <c r="L18" s="2"/>
    </row>
    <row r="19" spans="1:12" x14ac:dyDescent="0.25">
      <c r="A19" s="2" t="s">
        <v>227</v>
      </c>
      <c r="B19" s="2"/>
      <c r="C19" s="47">
        <v>142794.01999999999</v>
      </c>
      <c r="D19" s="2"/>
      <c r="E19" s="49">
        <v>0</v>
      </c>
      <c r="F19" s="2"/>
      <c r="G19" s="3" t="s">
        <v>252</v>
      </c>
      <c r="H19" s="2"/>
      <c r="I19" s="48">
        <f>SUM(I20:I25)</f>
        <v>7236704.7699999996</v>
      </c>
      <c r="J19" s="2"/>
      <c r="K19" s="50">
        <v>0</v>
      </c>
      <c r="L19" s="2"/>
    </row>
    <row r="20" spans="1:12" x14ac:dyDescent="0.25">
      <c r="A20" s="2" t="s">
        <v>53</v>
      </c>
      <c r="B20" s="2"/>
      <c r="C20" s="47">
        <v>86178.51</v>
      </c>
      <c r="D20" s="2"/>
      <c r="E20" s="49">
        <v>0</v>
      </c>
      <c r="F20" s="2"/>
      <c r="G20" s="2" t="s">
        <v>253</v>
      </c>
      <c r="H20" s="2"/>
      <c r="I20" s="47">
        <v>223858.34</v>
      </c>
      <c r="J20" s="2"/>
      <c r="K20" s="49">
        <v>0</v>
      </c>
      <c r="L20" s="2"/>
    </row>
    <row r="21" spans="1:12" x14ac:dyDescent="0.25">
      <c r="A21" s="2" t="s">
        <v>228</v>
      </c>
      <c r="B21" s="2"/>
      <c r="C21" s="47">
        <v>457316.04</v>
      </c>
      <c r="D21" s="2"/>
      <c r="E21" s="49">
        <v>0</v>
      </c>
      <c r="F21" s="2"/>
      <c r="G21" s="2" t="s">
        <v>254</v>
      </c>
      <c r="H21" s="2"/>
      <c r="I21" s="47">
        <v>405402.4</v>
      </c>
      <c r="J21" s="2"/>
      <c r="K21" s="49">
        <v>0</v>
      </c>
      <c r="L21" s="2"/>
    </row>
    <row r="22" spans="1:12" x14ac:dyDescent="0.25">
      <c r="A22" s="2" t="s">
        <v>229</v>
      </c>
      <c r="B22" s="2"/>
      <c r="C22" s="47">
        <v>96882.73</v>
      </c>
      <c r="D22" s="2"/>
      <c r="E22" s="49">
        <v>0</v>
      </c>
      <c r="F22" s="2"/>
      <c r="G22" s="2" t="s">
        <v>255</v>
      </c>
      <c r="H22" s="2"/>
      <c r="I22" s="47">
        <v>6551306.5199999996</v>
      </c>
      <c r="J22" s="2"/>
      <c r="K22" s="49">
        <v>0</v>
      </c>
      <c r="L22" s="2"/>
    </row>
    <row r="23" spans="1:12" x14ac:dyDescent="0.25">
      <c r="A23" s="2" t="s">
        <v>283</v>
      </c>
      <c r="B23" s="2"/>
      <c r="C23" s="47">
        <v>106050.34</v>
      </c>
      <c r="D23" s="2"/>
      <c r="E23" s="49">
        <v>0</v>
      </c>
      <c r="F23" s="2"/>
      <c r="G23" s="2" t="s">
        <v>256</v>
      </c>
      <c r="H23" s="2"/>
      <c r="I23" s="47">
        <v>4647.41</v>
      </c>
      <c r="J23" s="2"/>
      <c r="K23" s="49">
        <v>0</v>
      </c>
      <c r="L23" s="2"/>
    </row>
    <row r="24" spans="1:12" x14ac:dyDescent="0.25">
      <c r="A24" s="2" t="s">
        <v>348</v>
      </c>
      <c r="B24" s="2"/>
      <c r="C24" s="47">
        <v>992855.77</v>
      </c>
      <c r="D24" s="2"/>
      <c r="E24" s="49">
        <v>0</v>
      </c>
      <c r="F24" s="2"/>
      <c r="G24" s="2" t="s">
        <v>257</v>
      </c>
      <c r="H24" s="2"/>
      <c r="I24" s="47">
        <v>33073.050000000003</v>
      </c>
      <c r="J24" s="2"/>
      <c r="K24" s="49">
        <v>0</v>
      </c>
      <c r="L24" s="2"/>
    </row>
    <row r="25" spans="1:12" x14ac:dyDescent="0.25">
      <c r="A25" s="2" t="s">
        <v>230</v>
      </c>
      <c r="B25" s="2"/>
      <c r="C25" s="47">
        <v>51546.63</v>
      </c>
      <c r="D25" s="2"/>
      <c r="E25" s="49">
        <v>0</v>
      </c>
      <c r="F25" s="2"/>
      <c r="G25" s="2" t="s">
        <v>258</v>
      </c>
      <c r="H25" s="2"/>
      <c r="I25" s="47">
        <v>18417.05</v>
      </c>
      <c r="J25" s="2"/>
      <c r="K25" s="49">
        <v>0</v>
      </c>
      <c r="L25" s="2"/>
    </row>
    <row r="26" spans="1:12" x14ac:dyDescent="0.25">
      <c r="A26" s="2" t="s">
        <v>231</v>
      </c>
      <c r="B26" s="2"/>
      <c r="C26" s="47">
        <v>178804.54</v>
      </c>
      <c r="D26" s="2"/>
      <c r="E26" s="49">
        <v>0</v>
      </c>
      <c r="F26" s="2"/>
      <c r="G26" s="3" t="s">
        <v>259</v>
      </c>
      <c r="H26" s="2"/>
      <c r="I26" s="48">
        <f>SUM(I27:I30)</f>
        <v>127996102.34999999</v>
      </c>
      <c r="J26" s="2"/>
      <c r="K26" s="50">
        <v>0</v>
      </c>
      <c r="L26" s="2"/>
    </row>
    <row r="27" spans="1:12" x14ac:dyDescent="0.25">
      <c r="A27" s="2" t="s">
        <v>232</v>
      </c>
      <c r="B27" s="2"/>
      <c r="C27" s="47">
        <v>515687.23</v>
      </c>
      <c r="D27" s="2"/>
      <c r="E27" s="49">
        <v>0</v>
      </c>
      <c r="F27" s="2"/>
      <c r="G27" s="2" t="s">
        <v>260</v>
      </c>
      <c r="H27" s="2"/>
      <c r="I27" s="47">
        <v>38455.9</v>
      </c>
      <c r="J27" s="2"/>
      <c r="K27" s="49">
        <v>0</v>
      </c>
      <c r="L27" s="2"/>
    </row>
    <row r="28" spans="1:12" x14ac:dyDescent="0.25">
      <c r="A28" s="2" t="s">
        <v>233</v>
      </c>
      <c r="B28" s="2"/>
      <c r="C28" s="47">
        <v>4402134.0599999996</v>
      </c>
      <c r="D28" s="2"/>
      <c r="E28" s="49">
        <v>0</v>
      </c>
      <c r="F28" s="2"/>
      <c r="G28" s="2" t="s">
        <v>261</v>
      </c>
      <c r="H28" s="2"/>
      <c r="I28" s="47">
        <v>2865256.56</v>
      </c>
      <c r="J28" s="2"/>
      <c r="K28" s="49">
        <v>0</v>
      </c>
      <c r="L28" s="2"/>
    </row>
    <row r="29" spans="1:12" s="1" customFormat="1" x14ac:dyDescent="0.25">
      <c r="A29" s="2" t="s">
        <v>234</v>
      </c>
      <c r="B29" s="2"/>
      <c r="C29" s="47">
        <v>162208</v>
      </c>
      <c r="D29" s="2"/>
      <c r="E29" s="49">
        <v>0</v>
      </c>
      <c r="F29" s="2"/>
      <c r="G29" s="2" t="s">
        <v>353</v>
      </c>
      <c r="H29" s="2"/>
      <c r="I29" s="47">
        <v>28920429.620000001</v>
      </c>
      <c r="J29" s="2"/>
      <c r="K29" s="49"/>
      <c r="L29" s="2"/>
    </row>
    <row r="30" spans="1:12" x14ac:dyDescent="0.25">
      <c r="A30" s="2" t="s">
        <v>235</v>
      </c>
      <c r="B30" s="2"/>
      <c r="C30" s="47">
        <v>876699</v>
      </c>
      <c r="D30" s="2"/>
      <c r="E30" s="49">
        <v>0</v>
      </c>
      <c r="F30" s="2"/>
      <c r="G30" s="2" t="s">
        <v>262</v>
      </c>
      <c r="H30" s="2"/>
      <c r="I30" s="47">
        <v>96171960.269999996</v>
      </c>
      <c r="J30" s="2"/>
      <c r="K30" s="49">
        <v>0</v>
      </c>
      <c r="L30" s="2"/>
    </row>
    <row r="31" spans="1:12" x14ac:dyDescent="0.25">
      <c r="A31" s="2" t="s">
        <v>236</v>
      </c>
      <c r="B31" s="2"/>
      <c r="C31" s="47">
        <v>1850989.29</v>
      </c>
      <c r="D31" s="2"/>
      <c r="E31" s="50">
        <v>0</v>
      </c>
      <c r="F31" s="2"/>
      <c r="G31" s="2"/>
      <c r="H31" s="2"/>
      <c r="I31" s="47"/>
      <c r="J31" s="2"/>
      <c r="K31" s="49">
        <v>0</v>
      </c>
      <c r="L31" s="2"/>
    </row>
    <row r="32" spans="1:12" x14ac:dyDescent="0.25">
      <c r="A32" s="3" t="s">
        <v>237</v>
      </c>
      <c r="B32" s="2"/>
      <c r="C32" s="48">
        <f>SUM(C33:C45)</f>
        <v>459610.60000000003</v>
      </c>
      <c r="D32" s="2"/>
      <c r="E32" s="49">
        <v>0</v>
      </c>
      <c r="F32" s="2"/>
      <c r="G32" s="51" t="s">
        <v>263</v>
      </c>
      <c r="H32" s="2"/>
      <c r="I32" s="48">
        <f>I26+I19+I16+I12+I8</f>
        <v>340033703.02999997</v>
      </c>
      <c r="J32" s="2"/>
      <c r="K32" s="49">
        <v>0</v>
      </c>
      <c r="L32" s="2"/>
    </row>
    <row r="33" spans="1:12" x14ac:dyDescent="0.25">
      <c r="A33" s="2" t="s">
        <v>238</v>
      </c>
      <c r="B33" s="2"/>
      <c r="C33" s="47">
        <v>23285.18</v>
      </c>
      <c r="D33" s="2"/>
      <c r="E33" s="49">
        <v>0</v>
      </c>
      <c r="F33" s="2"/>
      <c r="G33" s="51" t="s">
        <v>264</v>
      </c>
      <c r="H33" s="2"/>
      <c r="I33" s="48">
        <f>C71-I32</f>
        <v>27768122.940000057</v>
      </c>
      <c r="J33" s="2"/>
      <c r="K33" s="49">
        <v>0</v>
      </c>
      <c r="L33" s="2"/>
    </row>
    <row r="34" spans="1:12" x14ac:dyDescent="0.25">
      <c r="A34" s="2" t="s">
        <v>313</v>
      </c>
      <c r="B34" s="2"/>
      <c r="C34" s="47">
        <v>860.81</v>
      </c>
      <c r="D34" s="2"/>
      <c r="E34" s="49">
        <v>0</v>
      </c>
      <c r="F34" s="2"/>
      <c r="G34" s="51" t="s">
        <v>354</v>
      </c>
      <c r="H34" s="2"/>
      <c r="I34" s="48">
        <f>I32+I33</f>
        <v>367801825.97000003</v>
      </c>
      <c r="J34" s="2"/>
      <c r="K34" s="50">
        <v>0</v>
      </c>
      <c r="L34" s="2"/>
    </row>
    <row r="35" spans="1:12" x14ac:dyDescent="0.25">
      <c r="A35" s="2" t="s">
        <v>239</v>
      </c>
      <c r="B35" s="2"/>
      <c r="C35" s="47">
        <v>5600.98</v>
      </c>
      <c r="D35" s="2"/>
      <c r="E35" s="49">
        <v>0</v>
      </c>
      <c r="F35" s="2"/>
      <c r="L35" s="2"/>
    </row>
    <row r="36" spans="1:12" x14ac:dyDescent="0.25">
      <c r="A36" s="2" t="s">
        <v>240</v>
      </c>
      <c r="B36" s="2"/>
      <c r="C36" s="47">
        <v>126881.01</v>
      </c>
      <c r="D36" s="2"/>
      <c r="E36" s="49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241</v>
      </c>
      <c r="B37" s="2"/>
      <c r="C37" s="47">
        <v>1711.26</v>
      </c>
      <c r="D37" s="2"/>
      <c r="E37" s="49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242</v>
      </c>
      <c r="B38" s="2"/>
      <c r="C38" s="47">
        <v>215714.29</v>
      </c>
      <c r="D38" s="2"/>
      <c r="E38" s="49">
        <v>0</v>
      </c>
      <c r="F38" s="2"/>
      <c r="G38" s="2"/>
      <c r="H38" s="2"/>
      <c r="I38" s="2"/>
      <c r="J38" s="2"/>
      <c r="K38" s="2"/>
      <c r="L38" s="2"/>
    </row>
    <row r="39" spans="1:12" x14ac:dyDescent="0.25">
      <c r="F39" s="2"/>
      <c r="G39" s="2"/>
      <c r="H39" s="2"/>
      <c r="I39" s="2"/>
      <c r="J39" s="2"/>
      <c r="K39" s="2"/>
      <c r="L39" s="2"/>
    </row>
    <row r="40" spans="1:12" s="1" customFormat="1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2" s="1" customFormat="1" x14ac:dyDescent="0.25">
      <c r="A41" s="88" t="s">
        <v>216</v>
      </c>
      <c r="B41" s="88"/>
      <c r="C41" s="88"/>
      <c r="D41" s="88"/>
      <c r="E41" s="88"/>
      <c r="F41" s="88"/>
      <c r="G41" s="88"/>
      <c r="H41" s="88"/>
      <c r="I41" s="88"/>
      <c r="J41" s="88"/>
    </row>
    <row r="42" spans="1:12" s="1" customFormat="1" x14ac:dyDescent="0.25">
      <c r="A42" s="88" t="s">
        <v>380</v>
      </c>
      <c r="B42" s="88"/>
      <c r="C42" s="88"/>
      <c r="D42" s="88"/>
      <c r="E42" s="88"/>
      <c r="F42" s="88"/>
      <c r="G42" s="88"/>
      <c r="H42" s="88"/>
      <c r="I42" s="88"/>
      <c r="J42" s="88"/>
    </row>
    <row r="43" spans="1:12" s="1" customFormat="1" x14ac:dyDescent="0.25">
      <c r="A43" s="88" t="s">
        <v>157</v>
      </c>
      <c r="B43" s="88"/>
      <c r="C43" s="88"/>
      <c r="D43" s="88"/>
      <c r="E43" s="88"/>
      <c r="F43" s="88"/>
      <c r="G43" s="88"/>
      <c r="H43" s="88"/>
      <c r="I43" s="88"/>
      <c r="J43" s="88"/>
    </row>
    <row r="44" spans="1:12" s="1" customFormat="1" x14ac:dyDescent="0.25">
      <c r="A44" s="3" t="s">
        <v>158</v>
      </c>
      <c r="B44" s="3"/>
      <c r="C44" s="2"/>
      <c r="D44" s="2"/>
      <c r="E44" s="2"/>
      <c r="F44" s="2"/>
      <c r="G44" s="2"/>
    </row>
    <row r="45" spans="1:12" x14ac:dyDescent="0.25">
      <c r="A45" s="2" t="s">
        <v>243</v>
      </c>
      <c r="B45" s="2"/>
      <c r="C45" s="47">
        <v>85557.07</v>
      </c>
      <c r="D45" s="2"/>
      <c r="E45" s="49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3" t="s">
        <v>117</v>
      </c>
      <c r="B46" s="2"/>
      <c r="C46" s="48">
        <f>SUM(C47:C51)</f>
        <v>122742245.89</v>
      </c>
      <c r="D46" s="2"/>
      <c r="E46" s="49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349</v>
      </c>
      <c r="B47" s="2"/>
      <c r="C47" s="47">
        <v>79728.429999999993</v>
      </c>
      <c r="D47" s="2"/>
      <c r="E47" s="49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119</v>
      </c>
      <c r="B48" s="2"/>
      <c r="C48" s="47">
        <v>115364.2</v>
      </c>
      <c r="D48" s="2"/>
      <c r="E48" s="49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350</v>
      </c>
      <c r="B49" s="2"/>
      <c r="C49" s="47">
        <v>38793317.329999998</v>
      </c>
      <c r="D49" s="2"/>
      <c r="E49" s="49">
        <v>0</v>
      </c>
      <c r="F49" s="2"/>
      <c r="G49" s="2"/>
      <c r="H49" s="2"/>
      <c r="I49" s="2"/>
      <c r="J49" s="2"/>
      <c r="K49" s="2"/>
      <c r="L49" s="2"/>
    </row>
    <row r="50" spans="1:12" s="1" customFormat="1" x14ac:dyDescent="0.25">
      <c r="A50" s="2" t="s">
        <v>265</v>
      </c>
      <c r="B50" s="2"/>
      <c r="C50" s="47">
        <v>75029677.569999993</v>
      </c>
      <c r="D50" s="2"/>
      <c r="E50" s="49"/>
      <c r="F50" s="2"/>
      <c r="G50" s="2"/>
      <c r="H50" s="2"/>
      <c r="I50" s="2"/>
      <c r="J50" s="2"/>
      <c r="K50" s="2"/>
      <c r="L50" s="2"/>
    </row>
    <row r="51" spans="1:12" s="1" customFormat="1" x14ac:dyDescent="0.25">
      <c r="A51" s="2" t="s">
        <v>266</v>
      </c>
      <c r="B51" s="2"/>
      <c r="C51" s="47">
        <v>8724158.3599999994</v>
      </c>
      <c r="D51" s="2"/>
      <c r="E51" s="49"/>
      <c r="F51" s="2"/>
      <c r="G51" s="2"/>
      <c r="H51" s="2"/>
      <c r="I51" s="2"/>
      <c r="J51" s="2"/>
      <c r="K51" s="2"/>
      <c r="L51" s="2"/>
    </row>
    <row r="52" spans="1:12" x14ac:dyDescent="0.25">
      <c r="A52" s="3" t="s">
        <v>267</v>
      </c>
      <c r="B52" s="2"/>
      <c r="C52" s="48">
        <f>SUM(C53:C57)</f>
        <v>47455540.57</v>
      </c>
      <c r="D52" s="2"/>
      <c r="E52" s="49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268</v>
      </c>
      <c r="B53" s="2"/>
      <c r="C53" s="47">
        <v>216800</v>
      </c>
      <c r="D53" s="2"/>
      <c r="E53" s="49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269</v>
      </c>
      <c r="B54" s="2"/>
      <c r="C54" s="47">
        <v>17280350.73</v>
      </c>
      <c r="D54" s="2"/>
      <c r="E54" s="49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136</v>
      </c>
      <c r="B55" s="2"/>
      <c r="C55" s="47">
        <v>208083.15</v>
      </c>
      <c r="D55" s="2"/>
      <c r="E55" s="49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270</v>
      </c>
      <c r="B56" s="2"/>
      <c r="C56" s="47">
        <v>25717924.960000001</v>
      </c>
      <c r="D56" s="2"/>
      <c r="E56" s="49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2" t="s">
        <v>271</v>
      </c>
      <c r="B57" s="2"/>
      <c r="C57" s="47">
        <v>4032381.73</v>
      </c>
      <c r="D57" s="2"/>
      <c r="E57" s="49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3" t="s">
        <v>272</v>
      </c>
      <c r="B58" s="2"/>
      <c r="C58" s="48">
        <f>SUM(C59:C65)</f>
        <v>56541709.210000001</v>
      </c>
      <c r="D58" s="2"/>
      <c r="E58" s="49">
        <v>0</v>
      </c>
      <c r="F58" s="2"/>
      <c r="G58" s="2"/>
      <c r="H58" s="2"/>
      <c r="I58" s="2"/>
      <c r="J58" s="2"/>
      <c r="K58" s="2"/>
      <c r="L58" s="2"/>
    </row>
    <row r="59" spans="1:12" s="1" customFormat="1" x14ac:dyDescent="0.25">
      <c r="A59" s="2" t="s">
        <v>363</v>
      </c>
      <c r="B59" s="2"/>
      <c r="C59" s="47">
        <v>25.65</v>
      </c>
      <c r="D59" s="2"/>
      <c r="E59" s="49"/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273</v>
      </c>
      <c r="B60" s="2"/>
      <c r="C60" s="47">
        <v>5207893.05</v>
      </c>
      <c r="D60" s="2"/>
      <c r="E60" s="49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351</v>
      </c>
      <c r="B61" s="2"/>
      <c r="C61" s="47">
        <v>1416.71</v>
      </c>
      <c r="D61" s="2"/>
      <c r="E61" s="49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274</v>
      </c>
      <c r="B62" s="2"/>
      <c r="C62" s="47">
        <v>43339.51</v>
      </c>
      <c r="D62" s="2"/>
      <c r="E62" s="49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275</v>
      </c>
      <c r="B63" s="2"/>
      <c r="C63" s="47">
        <v>49657896.219999999</v>
      </c>
      <c r="D63" s="2"/>
      <c r="E63" s="49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276</v>
      </c>
      <c r="B64" s="2"/>
      <c r="C64" s="47">
        <v>1629145.42</v>
      </c>
      <c r="D64" s="2"/>
      <c r="E64" s="49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277</v>
      </c>
      <c r="B65" s="2"/>
      <c r="C65" s="47">
        <v>1992.65</v>
      </c>
      <c r="D65" s="2"/>
      <c r="E65" s="49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3" t="s">
        <v>278</v>
      </c>
      <c r="B66" s="2"/>
      <c r="C66" s="48">
        <f>SUM(C67:C70)</f>
        <v>85341579.109999999</v>
      </c>
      <c r="D66" s="2"/>
      <c r="E66" s="49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279</v>
      </c>
      <c r="B67" s="2"/>
      <c r="C67" s="47">
        <v>757579.16</v>
      </c>
      <c r="D67" s="2"/>
      <c r="E67" s="49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280</v>
      </c>
      <c r="B68" s="2"/>
      <c r="C68" s="47">
        <v>21716.25</v>
      </c>
      <c r="D68" s="2"/>
      <c r="E68" s="49">
        <v>0</v>
      </c>
      <c r="F68" s="2"/>
      <c r="G68" s="2"/>
      <c r="H68" s="2"/>
      <c r="I68" s="2"/>
      <c r="J68" s="2"/>
      <c r="K68" s="2"/>
      <c r="L68" s="2"/>
    </row>
    <row r="69" spans="1:12" s="1" customFormat="1" x14ac:dyDescent="0.25">
      <c r="A69" s="2" t="s">
        <v>364</v>
      </c>
      <c r="B69" s="2"/>
      <c r="C69" s="47">
        <v>15613.58</v>
      </c>
      <c r="D69" s="2"/>
      <c r="E69" s="49"/>
      <c r="F69" s="2"/>
      <c r="G69" s="2"/>
      <c r="H69" s="2"/>
      <c r="I69" s="2"/>
      <c r="J69" s="2"/>
      <c r="K69" s="2"/>
      <c r="L69" s="2"/>
    </row>
    <row r="70" spans="1:12" x14ac:dyDescent="0.25">
      <c r="A70" s="2" t="s">
        <v>262</v>
      </c>
      <c r="B70" s="2"/>
      <c r="C70" s="47">
        <v>84546670.120000005</v>
      </c>
      <c r="D70" s="2"/>
      <c r="E70" s="49">
        <v>0</v>
      </c>
      <c r="F70" s="2"/>
      <c r="G70" s="2"/>
      <c r="H70" s="2"/>
      <c r="I70" s="2"/>
      <c r="J70" s="2"/>
      <c r="K70" s="2"/>
      <c r="L70" s="2"/>
    </row>
    <row r="71" spans="1:12" x14ac:dyDescent="0.25">
      <c r="A71" s="51" t="s">
        <v>281</v>
      </c>
      <c r="C71" s="48">
        <f>C66+C58+C52+C46+C32+C16+C8</f>
        <v>367801825.97000003</v>
      </c>
      <c r="E71" s="49">
        <v>0</v>
      </c>
    </row>
  </sheetData>
  <mergeCells count="8">
    <mergeCell ref="A42:J42"/>
    <mergeCell ref="A43:J43"/>
    <mergeCell ref="A1:J1"/>
    <mergeCell ref="A2:J2"/>
    <mergeCell ref="A3:J3"/>
    <mergeCell ref="A4:J4"/>
    <mergeCell ref="A40:J40"/>
    <mergeCell ref="A41:J41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E22" sqref="E22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88" t="s">
        <v>156</v>
      </c>
      <c r="B1" s="88"/>
      <c r="C1" s="88"/>
      <c r="D1" s="88"/>
      <c r="E1" s="88"/>
    </row>
    <row r="2" spans="1:5" x14ac:dyDescent="0.25">
      <c r="A2" s="88" t="s">
        <v>336</v>
      </c>
      <c r="B2" s="88"/>
      <c r="C2" s="88"/>
      <c r="D2" s="88"/>
      <c r="E2" s="88"/>
    </row>
    <row r="3" spans="1:5" x14ac:dyDescent="0.25">
      <c r="A3" s="88" t="s">
        <v>390</v>
      </c>
      <c r="B3" s="88"/>
      <c r="C3" s="88"/>
      <c r="D3" s="88"/>
      <c r="E3" s="88"/>
    </row>
    <row r="4" spans="1:5" x14ac:dyDescent="0.25">
      <c r="A4" s="88" t="s">
        <v>157</v>
      </c>
      <c r="B4" s="88"/>
      <c r="C4" s="88"/>
      <c r="D4" s="88"/>
      <c r="E4" s="88"/>
    </row>
    <row r="5" spans="1:5" x14ac:dyDescent="0.25">
      <c r="A5" s="3" t="s">
        <v>158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8" t="s">
        <v>159</v>
      </c>
      <c r="B7" s="69" t="s">
        <v>160</v>
      </c>
      <c r="C7" s="70" t="s">
        <v>367</v>
      </c>
      <c r="D7" s="69" t="s">
        <v>162</v>
      </c>
      <c r="E7" s="71" t="s">
        <v>163</v>
      </c>
    </row>
    <row r="8" spans="1:5" x14ac:dyDescent="0.25">
      <c r="A8" s="19" t="s">
        <v>167</v>
      </c>
      <c r="B8" s="13" t="s">
        <v>168</v>
      </c>
      <c r="C8" s="67">
        <f>C9</f>
        <v>234740</v>
      </c>
      <c r="D8" s="67">
        <f>D9</f>
        <v>4897.3100000000004</v>
      </c>
      <c r="E8" s="64">
        <f>C8-D8</f>
        <v>229842.69</v>
      </c>
    </row>
    <row r="9" spans="1:5" x14ac:dyDescent="0.25">
      <c r="A9" s="14" t="s">
        <v>169</v>
      </c>
      <c r="B9" s="16" t="s">
        <v>170</v>
      </c>
      <c r="C9" s="67">
        <f>C10</f>
        <v>234740</v>
      </c>
      <c r="D9" s="67">
        <f>D10</f>
        <v>4897.3100000000004</v>
      </c>
      <c r="E9" s="64">
        <f t="shared" ref="E9:E31" si="0">C9-D9</f>
        <v>229842.69</v>
      </c>
    </row>
    <row r="10" spans="1:5" x14ac:dyDescent="0.25">
      <c r="A10" s="15" t="s">
        <v>171</v>
      </c>
      <c r="B10" s="17" t="s">
        <v>172</v>
      </c>
      <c r="C10" s="65">
        <v>234740</v>
      </c>
      <c r="D10" s="65">
        <v>4897.3100000000004</v>
      </c>
      <c r="E10" s="65">
        <f t="shared" si="0"/>
        <v>229842.69</v>
      </c>
    </row>
    <row r="11" spans="1:5" x14ac:dyDescent="0.25">
      <c r="A11" s="20" t="s">
        <v>173</v>
      </c>
      <c r="B11" s="21" t="s">
        <v>174</v>
      </c>
      <c r="C11" s="80">
        <f>C12+C15+C17+C19</f>
        <v>192832</v>
      </c>
      <c r="D11" s="80">
        <f>D12+D15+D17+D19</f>
        <v>1944.47</v>
      </c>
      <c r="E11" s="65">
        <f t="shared" si="0"/>
        <v>190887.53</v>
      </c>
    </row>
    <row r="12" spans="1:5" s="1" customFormat="1" x14ac:dyDescent="0.25">
      <c r="A12" s="15">
        <v>151</v>
      </c>
      <c r="B12" s="17" t="s">
        <v>368</v>
      </c>
      <c r="C12" s="65">
        <f>SUM(C13:C14)</f>
        <v>140041</v>
      </c>
      <c r="D12" s="65">
        <f>SUM(D13:D14)</f>
        <v>733.45</v>
      </c>
      <c r="E12" s="65">
        <f>C12-D12</f>
        <v>139307.54999999999</v>
      </c>
    </row>
    <row r="13" spans="1:5" s="1" customFormat="1" x14ac:dyDescent="0.25">
      <c r="A13" s="15">
        <v>15105</v>
      </c>
      <c r="B13" s="17" t="s">
        <v>369</v>
      </c>
      <c r="C13" s="65">
        <v>138041</v>
      </c>
      <c r="D13" s="65">
        <v>0</v>
      </c>
      <c r="E13" s="65">
        <f t="shared" si="0"/>
        <v>138041</v>
      </c>
    </row>
    <row r="14" spans="1:5" s="1" customFormat="1" x14ac:dyDescent="0.25">
      <c r="A14" s="15">
        <v>15199</v>
      </c>
      <c r="B14" s="17" t="s">
        <v>370</v>
      </c>
      <c r="C14" s="65">
        <v>2000</v>
      </c>
      <c r="D14" s="65">
        <v>733.45</v>
      </c>
      <c r="E14" s="65">
        <f t="shared" si="0"/>
        <v>1266.55</v>
      </c>
    </row>
    <row r="15" spans="1:5" x14ac:dyDescent="0.25">
      <c r="A15" s="14" t="s">
        <v>175</v>
      </c>
      <c r="B15" s="16" t="s">
        <v>176</v>
      </c>
      <c r="C15" s="64">
        <f>C16</f>
        <v>0</v>
      </c>
      <c r="D15" s="67">
        <f>D16</f>
        <v>345.21</v>
      </c>
      <c r="E15" s="64">
        <f t="shared" si="0"/>
        <v>-345.21</v>
      </c>
    </row>
    <row r="16" spans="1:5" x14ac:dyDescent="0.25">
      <c r="A16" s="15" t="s">
        <v>177</v>
      </c>
      <c r="B16" s="17" t="s">
        <v>178</v>
      </c>
      <c r="C16" s="65">
        <v>0</v>
      </c>
      <c r="D16" s="65">
        <v>345.21</v>
      </c>
      <c r="E16" s="65">
        <f t="shared" si="0"/>
        <v>-345.21</v>
      </c>
    </row>
    <row r="17" spans="1:5" s="1" customFormat="1" x14ac:dyDescent="0.25">
      <c r="A17" s="15">
        <v>154</v>
      </c>
      <c r="B17" s="17" t="s">
        <v>391</v>
      </c>
      <c r="C17" s="65">
        <f>C18</f>
        <v>1750</v>
      </c>
      <c r="D17" s="65">
        <f>D18</f>
        <v>0</v>
      </c>
      <c r="E17" s="65">
        <f>C17-D17</f>
        <v>1750</v>
      </c>
    </row>
    <row r="18" spans="1:5" s="1" customFormat="1" x14ac:dyDescent="0.25">
      <c r="A18" s="15">
        <v>15402</v>
      </c>
      <c r="B18" s="17" t="s">
        <v>101</v>
      </c>
      <c r="C18" s="65">
        <v>1750</v>
      </c>
      <c r="D18" s="65">
        <v>0</v>
      </c>
      <c r="E18" s="65">
        <f>C18-D18</f>
        <v>1750</v>
      </c>
    </row>
    <row r="19" spans="1:5" x14ac:dyDescent="0.25">
      <c r="A19" s="15">
        <v>157</v>
      </c>
      <c r="B19" s="17" t="s">
        <v>371</v>
      </c>
      <c r="C19" s="65">
        <f>SUM(C20:C21)</f>
        <v>51041</v>
      </c>
      <c r="D19" s="65">
        <f>SUM(D20:D21)</f>
        <v>865.81</v>
      </c>
      <c r="E19" s="65">
        <f t="shared" si="0"/>
        <v>50175.19</v>
      </c>
    </row>
    <row r="20" spans="1:5" s="1" customFormat="1" x14ac:dyDescent="0.25">
      <c r="A20" s="15">
        <v>15703</v>
      </c>
      <c r="B20" s="17" t="s">
        <v>392</v>
      </c>
      <c r="C20" s="65">
        <v>4237</v>
      </c>
      <c r="D20" s="80">
        <v>0</v>
      </c>
      <c r="E20" s="65">
        <f>C20-D20</f>
        <v>4237</v>
      </c>
    </row>
    <row r="21" spans="1:5" x14ac:dyDescent="0.25">
      <c r="A21" s="14">
        <v>15799</v>
      </c>
      <c r="B21" s="16" t="s">
        <v>261</v>
      </c>
      <c r="C21" s="64">
        <v>46804</v>
      </c>
      <c r="D21" s="64">
        <v>865.81</v>
      </c>
      <c r="E21" s="64">
        <f t="shared" si="0"/>
        <v>45938.19</v>
      </c>
    </row>
    <row r="22" spans="1:5" x14ac:dyDescent="0.25">
      <c r="A22" s="19" t="s">
        <v>179</v>
      </c>
      <c r="B22" s="13" t="s">
        <v>180</v>
      </c>
      <c r="C22" s="67">
        <f>C23</f>
        <v>10302753</v>
      </c>
      <c r="D22" s="67">
        <f>D23</f>
        <v>575179.40999999992</v>
      </c>
      <c r="E22" s="64">
        <f t="shared" si="0"/>
        <v>9727573.5899999999</v>
      </c>
    </row>
    <row r="23" spans="1:5" x14ac:dyDescent="0.25">
      <c r="A23" s="15" t="s">
        <v>181</v>
      </c>
      <c r="B23" s="17" t="s">
        <v>182</v>
      </c>
      <c r="C23" s="80">
        <f>SUM(C24:C25)</f>
        <v>10302753</v>
      </c>
      <c r="D23" s="80">
        <f>SUM(D24:D25)</f>
        <v>575179.40999999992</v>
      </c>
      <c r="E23" s="65">
        <f t="shared" si="0"/>
        <v>9727573.5899999999</v>
      </c>
    </row>
    <row r="24" spans="1:5" x14ac:dyDescent="0.25">
      <c r="A24" s="15" t="s">
        <v>183</v>
      </c>
      <c r="B24" s="17" t="s">
        <v>184</v>
      </c>
      <c r="C24" s="65">
        <v>7079508</v>
      </c>
      <c r="D24" s="65">
        <v>358379.41</v>
      </c>
      <c r="E24" s="65">
        <f t="shared" si="0"/>
        <v>6721128.5899999999</v>
      </c>
    </row>
    <row r="25" spans="1:5" s="1" customFormat="1" x14ac:dyDescent="0.25">
      <c r="A25" s="15">
        <v>1624201</v>
      </c>
      <c r="B25" s="17" t="s">
        <v>372</v>
      </c>
      <c r="C25" s="65">
        <v>3223245</v>
      </c>
      <c r="D25" s="65">
        <v>216800</v>
      </c>
      <c r="E25" s="65">
        <f t="shared" si="0"/>
        <v>3006445</v>
      </c>
    </row>
    <row r="26" spans="1:5" s="1" customFormat="1" x14ac:dyDescent="0.25">
      <c r="A26" s="20">
        <v>21</v>
      </c>
      <c r="B26" s="21" t="s">
        <v>393</v>
      </c>
      <c r="C26" s="80">
        <f>C27</f>
        <v>8000</v>
      </c>
      <c r="D26" s="80">
        <f>D27</f>
        <v>0</v>
      </c>
      <c r="E26" s="80">
        <f>C26-D26</f>
        <v>8000</v>
      </c>
    </row>
    <row r="27" spans="1:5" s="1" customFormat="1" x14ac:dyDescent="0.25">
      <c r="A27" s="15">
        <v>212</v>
      </c>
      <c r="B27" s="17" t="s">
        <v>258</v>
      </c>
      <c r="C27" s="65">
        <f>C28</f>
        <v>8000</v>
      </c>
      <c r="D27" s="65">
        <f>D28</f>
        <v>0</v>
      </c>
      <c r="E27" s="65">
        <f t="shared" ref="E27:E28" si="1">C27-D27</f>
        <v>8000</v>
      </c>
    </row>
    <row r="28" spans="1:5" s="1" customFormat="1" x14ac:dyDescent="0.25">
      <c r="A28" s="15">
        <v>21201</v>
      </c>
      <c r="B28" s="17" t="s">
        <v>394</v>
      </c>
      <c r="C28" s="65">
        <v>8000</v>
      </c>
      <c r="D28" s="64">
        <v>0</v>
      </c>
      <c r="E28" s="65">
        <f t="shared" si="1"/>
        <v>8000</v>
      </c>
    </row>
    <row r="29" spans="1:5" s="1" customFormat="1" x14ac:dyDescent="0.25">
      <c r="A29" s="15">
        <v>23</v>
      </c>
      <c r="B29" s="21" t="s">
        <v>373</v>
      </c>
      <c r="C29" s="65">
        <f>C30</f>
        <v>0</v>
      </c>
      <c r="D29" s="80">
        <f>D30</f>
        <v>70093.88</v>
      </c>
      <c r="E29" s="80">
        <f>C29-D29</f>
        <v>-70093.88</v>
      </c>
    </row>
    <row r="30" spans="1:5" x14ac:dyDescent="0.25">
      <c r="A30" s="14">
        <v>232</v>
      </c>
      <c r="B30" s="16" t="s">
        <v>374</v>
      </c>
      <c r="C30" s="67">
        <f>SUM(C31)</f>
        <v>0</v>
      </c>
      <c r="D30" s="64">
        <f>SUM(D31)</f>
        <v>70093.88</v>
      </c>
      <c r="E30" s="64">
        <f t="shared" si="0"/>
        <v>-70093.88</v>
      </c>
    </row>
    <row r="31" spans="1:5" x14ac:dyDescent="0.25">
      <c r="A31" s="15">
        <v>23210</v>
      </c>
      <c r="B31" s="17" t="s">
        <v>178</v>
      </c>
      <c r="C31" s="65">
        <v>0</v>
      </c>
      <c r="D31" s="65">
        <v>70093.88</v>
      </c>
      <c r="E31" s="65">
        <f t="shared" si="0"/>
        <v>-70093.88</v>
      </c>
    </row>
    <row r="32" spans="1:5" s="1" customFormat="1" x14ac:dyDescent="0.25">
      <c r="A32" s="20">
        <v>32</v>
      </c>
      <c r="B32" s="21" t="s">
        <v>395</v>
      </c>
      <c r="C32" s="80">
        <f>C33</f>
        <v>66143.7</v>
      </c>
      <c r="D32" s="80">
        <f>D33</f>
        <v>0</v>
      </c>
      <c r="E32" s="80">
        <f>C32-D32</f>
        <v>66143.7</v>
      </c>
    </row>
    <row r="33" spans="1:6" s="1" customFormat="1" x14ac:dyDescent="0.25">
      <c r="A33" s="15">
        <v>321</v>
      </c>
      <c r="B33" s="17" t="s">
        <v>396</v>
      </c>
      <c r="C33" s="65">
        <f>C34</f>
        <v>66143.7</v>
      </c>
      <c r="D33" s="65">
        <f>D34</f>
        <v>0</v>
      </c>
      <c r="E33" s="65">
        <f t="shared" ref="E33:E34" si="2">C33-D33</f>
        <v>66143.7</v>
      </c>
    </row>
    <row r="34" spans="1:6" x14ac:dyDescent="0.25">
      <c r="A34" s="15">
        <v>32102</v>
      </c>
      <c r="B34" s="15" t="s">
        <v>397</v>
      </c>
      <c r="C34" s="65">
        <v>66143.7</v>
      </c>
      <c r="D34" s="64">
        <v>0</v>
      </c>
      <c r="E34" s="65">
        <f t="shared" si="2"/>
        <v>66143.7</v>
      </c>
    </row>
    <row r="35" spans="1:6" x14ac:dyDescent="0.25">
      <c r="A35" s="7"/>
      <c r="B35" s="8" t="s">
        <v>164</v>
      </c>
      <c r="C35" s="66">
        <f>C8+C11+C22+C26+C29+C32</f>
        <v>10804468.699999999</v>
      </c>
      <c r="D35" s="66">
        <f>D8+D11+D22+D26+D29+D32</f>
        <v>652115.06999999995</v>
      </c>
      <c r="E35" s="66">
        <f>C35-D35</f>
        <v>10152353.629999999</v>
      </c>
      <c r="F35" s="75"/>
    </row>
    <row r="36" spans="1:6" x14ac:dyDescent="0.25">
      <c r="A36" s="1"/>
      <c r="B36" s="10" t="s">
        <v>165</v>
      </c>
      <c r="C36" s="67">
        <f t="shared" ref="C36:E37" si="3">C35</f>
        <v>10804468.699999999</v>
      </c>
      <c r="D36" s="67">
        <f t="shared" si="3"/>
        <v>652115.06999999995</v>
      </c>
      <c r="E36" s="67">
        <f t="shared" si="3"/>
        <v>10152353.629999999</v>
      </c>
    </row>
    <row r="37" spans="1:6" x14ac:dyDescent="0.25">
      <c r="A37" s="1"/>
      <c r="B37" s="10" t="s">
        <v>166</v>
      </c>
      <c r="C37" s="67">
        <f t="shared" si="3"/>
        <v>10804468.699999999</v>
      </c>
      <c r="D37" s="67">
        <f t="shared" si="3"/>
        <v>652115.06999999995</v>
      </c>
      <c r="E37" s="67">
        <f t="shared" si="3"/>
        <v>10152353.629999999</v>
      </c>
    </row>
    <row r="38" spans="1:6" x14ac:dyDescent="0.25">
      <c r="A38" s="61"/>
      <c r="B38" s="62"/>
      <c r="C38" s="63"/>
      <c r="D38" s="63"/>
      <c r="E38" s="63"/>
    </row>
    <row r="39" spans="1:6" x14ac:dyDescent="0.25">
      <c r="A39" s="61"/>
      <c r="B39" s="62"/>
      <c r="C39" s="63"/>
      <c r="D39" s="63"/>
      <c r="E39" s="63"/>
    </row>
    <row r="40" spans="1:6" x14ac:dyDescent="0.25">
      <c r="A40" s="61"/>
      <c r="B40" s="61"/>
      <c r="C40" s="61"/>
      <c r="D40" s="61"/>
      <c r="E40" s="61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abSelected="1" zoomScaleNormal="100" workbookViewId="0">
      <selection activeCell="E13" sqref="E13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8" t="s">
        <v>156</v>
      </c>
      <c r="B1" s="88"/>
      <c r="C1" s="88"/>
      <c r="D1" s="88"/>
      <c r="E1" s="88"/>
    </row>
    <row r="2" spans="1:5" s="1" customFormat="1" x14ac:dyDescent="0.25">
      <c r="A2" s="88" t="s">
        <v>333</v>
      </c>
      <c r="B2" s="88"/>
      <c r="C2" s="88"/>
      <c r="D2" s="88"/>
      <c r="E2" s="88"/>
    </row>
    <row r="3" spans="1:5" s="1" customFormat="1" x14ac:dyDescent="0.25">
      <c r="A3" s="88" t="s">
        <v>398</v>
      </c>
      <c r="B3" s="88"/>
      <c r="C3" s="88"/>
      <c r="D3" s="88"/>
      <c r="E3" s="88"/>
    </row>
    <row r="4" spans="1:5" s="1" customFormat="1" x14ac:dyDescent="0.25">
      <c r="A4" s="88" t="s">
        <v>157</v>
      </c>
      <c r="B4" s="88"/>
      <c r="C4" s="88"/>
      <c r="D4" s="88"/>
      <c r="E4" s="88"/>
    </row>
    <row r="5" spans="1:5" s="1" customFormat="1" x14ac:dyDescent="0.25">
      <c r="A5" s="3" t="s">
        <v>158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3" t="s">
        <v>159</v>
      </c>
      <c r="B7" s="44" t="s">
        <v>160</v>
      </c>
      <c r="C7" s="45" t="s">
        <v>161</v>
      </c>
      <c r="D7" s="77" t="s">
        <v>162</v>
      </c>
      <c r="E7" s="46" t="s">
        <v>163</v>
      </c>
    </row>
    <row r="8" spans="1:5" x14ac:dyDescent="0.25">
      <c r="A8" s="12" t="s">
        <v>0</v>
      </c>
      <c r="B8" s="12" t="s">
        <v>1</v>
      </c>
      <c r="C8" s="79">
        <f>C9+C14+C18+C20+C24+C28</f>
        <v>5359024.8600000013</v>
      </c>
      <c r="D8" s="79">
        <f>D9+D14+D18+D20+D24+D28</f>
        <v>406518.45</v>
      </c>
      <c r="E8" s="6">
        <f>C8-D8</f>
        <v>4952506.4100000011</v>
      </c>
    </row>
    <row r="9" spans="1:5" x14ac:dyDescent="0.25">
      <c r="A9" s="12" t="s">
        <v>2</v>
      </c>
      <c r="B9" s="12" t="s">
        <v>3</v>
      </c>
      <c r="C9" s="79">
        <f>SUM(C10:C13)</f>
        <v>1733656.8699999999</v>
      </c>
      <c r="D9" s="79">
        <f>SUM(D10:D13)</f>
        <v>102953.14</v>
      </c>
      <c r="E9" s="6">
        <f t="shared" ref="E9:E46" si="0">C9-D9</f>
        <v>1630703.73</v>
      </c>
    </row>
    <row r="10" spans="1:5" x14ac:dyDescent="0.25">
      <c r="A10" s="4" t="s">
        <v>4</v>
      </c>
      <c r="B10" s="4" t="s">
        <v>5</v>
      </c>
      <c r="C10" s="5">
        <v>1334519.5</v>
      </c>
      <c r="D10" s="5">
        <v>102953.14</v>
      </c>
      <c r="E10" s="6">
        <f t="shared" si="0"/>
        <v>1231566.3600000001</v>
      </c>
    </row>
    <row r="11" spans="1:5" x14ac:dyDescent="0.25">
      <c r="A11" s="4" t="s">
        <v>6</v>
      </c>
      <c r="B11" s="4" t="s">
        <v>7</v>
      </c>
      <c r="C11" s="5">
        <v>112485</v>
      </c>
      <c r="D11" s="5">
        <v>0</v>
      </c>
      <c r="E11" s="6">
        <f t="shared" si="0"/>
        <v>112485</v>
      </c>
    </row>
    <row r="12" spans="1:5" x14ac:dyDescent="0.25">
      <c r="A12" s="4" t="s">
        <v>8</v>
      </c>
      <c r="B12" s="4" t="s">
        <v>9</v>
      </c>
      <c r="C12" s="5">
        <v>17597.16</v>
      </c>
      <c r="D12" s="5">
        <v>0</v>
      </c>
      <c r="E12" s="6">
        <f t="shared" si="0"/>
        <v>17597.16</v>
      </c>
    </row>
    <row r="13" spans="1:5" x14ac:dyDescent="0.25">
      <c r="A13" s="4" t="s">
        <v>10</v>
      </c>
      <c r="B13" s="4" t="s">
        <v>11</v>
      </c>
      <c r="C13" s="5">
        <v>269055.21000000002</v>
      </c>
      <c r="D13" s="5">
        <v>0</v>
      </c>
      <c r="E13" s="6">
        <f t="shared" si="0"/>
        <v>269055.21000000002</v>
      </c>
    </row>
    <row r="14" spans="1:5" x14ac:dyDescent="0.25">
      <c r="A14" s="12" t="s">
        <v>12</v>
      </c>
      <c r="B14" s="12" t="s">
        <v>13</v>
      </c>
      <c r="C14" s="79">
        <f>SUM(C15:C17)</f>
        <v>2837631.24</v>
      </c>
      <c r="D14" s="79">
        <f>SUM(D15:D17)</f>
        <v>164850.01</v>
      </c>
      <c r="E14" s="6">
        <f t="shared" si="0"/>
        <v>2672781.2300000004</v>
      </c>
    </row>
    <row r="15" spans="1:5" x14ac:dyDescent="0.25">
      <c r="A15" s="4" t="s">
        <v>14</v>
      </c>
      <c r="B15" s="4" t="s">
        <v>5</v>
      </c>
      <c r="C15" s="5">
        <v>2235582.2400000002</v>
      </c>
      <c r="D15" s="5">
        <v>164850.01</v>
      </c>
      <c r="E15" s="6">
        <f t="shared" si="0"/>
        <v>2070732.2300000002</v>
      </c>
    </row>
    <row r="16" spans="1:5" x14ac:dyDescent="0.25">
      <c r="A16" s="4" t="s">
        <v>15</v>
      </c>
      <c r="B16" s="4" t="s">
        <v>7</v>
      </c>
      <c r="C16" s="5">
        <v>190840</v>
      </c>
      <c r="D16" s="5">
        <v>0</v>
      </c>
      <c r="E16" s="6">
        <f t="shared" si="0"/>
        <v>190840</v>
      </c>
    </row>
    <row r="17" spans="1:5" x14ac:dyDescent="0.25">
      <c r="A17" s="4" t="s">
        <v>16</v>
      </c>
      <c r="B17" s="4" t="s">
        <v>11</v>
      </c>
      <c r="C17" s="5">
        <v>411209</v>
      </c>
      <c r="D17" s="5">
        <v>0</v>
      </c>
      <c r="E17" s="6">
        <f t="shared" si="0"/>
        <v>411209</v>
      </c>
    </row>
    <row r="18" spans="1:5" x14ac:dyDescent="0.25">
      <c r="A18" s="12" t="s">
        <v>17</v>
      </c>
      <c r="B18" s="12" t="s">
        <v>18</v>
      </c>
      <c r="C18" s="79">
        <f>+C19</f>
        <v>41613.15</v>
      </c>
      <c r="D18" s="79">
        <f>+D19</f>
        <v>4624.68</v>
      </c>
      <c r="E18" s="6">
        <f t="shared" si="0"/>
        <v>36988.47</v>
      </c>
    </row>
    <row r="19" spans="1:5" x14ac:dyDescent="0.25">
      <c r="A19" s="4" t="s">
        <v>19</v>
      </c>
      <c r="B19" s="4" t="s">
        <v>20</v>
      </c>
      <c r="C19" s="5">
        <v>41613.15</v>
      </c>
      <c r="D19" s="5">
        <v>4624.68</v>
      </c>
      <c r="E19" s="6">
        <f t="shared" si="0"/>
        <v>36988.47</v>
      </c>
    </row>
    <row r="20" spans="1:5" x14ac:dyDescent="0.25">
      <c r="A20" s="12" t="s">
        <v>21</v>
      </c>
      <c r="B20" s="12" t="s">
        <v>22</v>
      </c>
      <c r="C20" s="79">
        <f>SUM(C21:C23)</f>
        <v>303099.39999999997</v>
      </c>
      <c r="D20" s="79">
        <f>SUM(D21:D23)</f>
        <v>19843.420000000002</v>
      </c>
      <c r="E20" s="6">
        <f t="shared" si="0"/>
        <v>283255.98</v>
      </c>
    </row>
    <row r="21" spans="1:5" x14ac:dyDescent="0.25">
      <c r="A21" s="4" t="s">
        <v>23</v>
      </c>
      <c r="B21" s="4" t="s">
        <v>24</v>
      </c>
      <c r="C21" s="5">
        <v>114435.04</v>
      </c>
      <c r="D21" s="5">
        <v>7671.33</v>
      </c>
      <c r="E21" s="6">
        <f t="shared" si="0"/>
        <v>106763.70999999999</v>
      </c>
    </row>
    <row r="22" spans="1:5" x14ac:dyDescent="0.25">
      <c r="A22" s="4" t="s">
        <v>25</v>
      </c>
      <c r="B22" s="4" t="s">
        <v>26</v>
      </c>
      <c r="C22" s="5">
        <v>183830</v>
      </c>
      <c r="D22" s="5">
        <v>11778.29</v>
      </c>
      <c r="E22" s="6">
        <f t="shared" si="0"/>
        <v>172051.71</v>
      </c>
    </row>
    <row r="23" spans="1:5" x14ac:dyDescent="0.25">
      <c r="A23" s="4" t="s">
        <v>27</v>
      </c>
      <c r="B23" s="4" t="s">
        <v>28</v>
      </c>
      <c r="C23" s="5">
        <v>4834.3599999999997</v>
      </c>
      <c r="D23" s="5">
        <v>393.8</v>
      </c>
      <c r="E23" s="6">
        <f t="shared" si="0"/>
        <v>4440.5599999999995</v>
      </c>
    </row>
    <row r="24" spans="1:5" x14ac:dyDescent="0.25">
      <c r="A24" s="12" t="s">
        <v>29</v>
      </c>
      <c r="B24" s="12" t="s">
        <v>30</v>
      </c>
      <c r="C24" s="79">
        <f>SUM(C25:C27)</f>
        <v>278545.57</v>
      </c>
      <c r="D24" s="79">
        <f>SUM(D25:D27)</f>
        <v>17735.559999999998</v>
      </c>
      <c r="E24" s="6">
        <f t="shared" si="0"/>
        <v>260810.01</v>
      </c>
    </row>
    <row r="25" spans="1:5" x14ac:dyDescent="0.25">
      <c r="A25" s="4" t="s">
        <v>31</v>
      </c>
      <c r="B25" s="4" t="s">
        <v>24</v>
      </c>
      <c r="C25" s="5">
        <v>96606.41</v>
      </c>
      <c r="D25" s="5">
        <v>6305.74</v>
      </c>
      <c r="E25" s="6">
        <f t="shared" si="0"/>
        <v>90300.67</v>
      </c>
    </row>
    <row r="26" spans="1:5" x14ac:dyDescent="0.25">
      <c r="A26" s="4" t="s">
        <v>32</v>
      </c>
      <c r="B26" s="4" t="s">
        <v>26</v>
      </c>
      <c r="C26" s="5">
        <v>179012.34</v>
      </c>
      <c r="D26" s="5">
        <v>11105.82</v>
      </c>
      <c r="E26" s="6">
        <f t="shared" si="0"/>
        <v>167906.52</v>
      </c>
    </row>
    <row r="27" spans="1:5" x14ac:dyDescent="0.25">
      <c r="A27" s="4" t="s">
        <v>33</v>
      </c>
      <c r="B27" s="4" t="s">
        <v>28</v>
      </c>
      <c r="C27" s="5">
        <v>2926.82</v>
      </c>
      <c r="D27" s="5">
        <v>324</v>
      </c>
      <c r="E27" s="6">
        <f t="shared" si="0"/>
        <v>2602.8200000000002</v>
      </c>
    </row>
    <row r="28" spans="1:5" x14ac:dyDescent="0.25">
      <c r="A28" s="12" t="s">
        <v>34</v>
      </c>
      <c r="B28" s="12" t="s">
        <v>35</v>
      </c>
      <c r="C28" s="79">
        <f>SUM(C29:C30)</f>
        <v>164478.63</v>
      </c>
      <c r="D28" s="79">
        <f>SUM(D29:D30)</f>
        <v>96511.64</v>
      </c>
      <c r="E28" s="6">
        <f t="shared" si="0"/>
        <v>67966.990000000005</v>
      </c>
    </row>
    <row r="29" spans="1:5" x14ac:dyDescent="0.25">
      <c r="A29" s="4" t="s">
        <v>36</v>
      </c>
      <c r="B29" s="4" t="s">
        <v>37</v>
      </c>
      <c r="C29" s="5">
        <v>13414.42</v>
      </c>
      <c r="D29" s="5">
        <v>5617.98</v>
      </c>
      <c r="E29" s="6">
        <f t="shared" si="0"/>
        <v>7796.4400000000005</v>
      </c>
    </row>
    <row r="30" spans="1:5" s="1" customFormat="1" x14ac:dyDescent="0.25">
      <c r="A30" s="15">
        <v>51702</v>
      </c>
      <c r="B30" s="4" t="s">
        <v>375</v>
      </c>
      <c r="C30" s="5">
        <v>151064.21</v>
      </c>
      <c r="D30" s="5">
        <v>90893.66</v>
      </c>
      <c r="E30" s="6">
        <f t="shared" si="0"/>
        <v>60170.549999999988</v>
      </c>
    </row>
    <row r="31" spans="1:5" x14ac:dyDescent="0.25">
      <c r="A31" s="12" t="s">
        <v>38</v>
      </c>
      <c r="B31" s="12" t="s">
        <v>39</v>
      </c>
      <c r="C31" s="79">
        <f>C32+C57+C61+C72+C75</f>
        <v>2112667.89</v>
      </c>
      <c r="D31" s="79">
        <f>D32+D57+D61+D72+D75</f>
        <v>24568.04</v>
      </c>
      <c r="E31" s="6">
        <f t="shared" si="0"/>
        <v>2088099.85</v>
      </c>
    </row>
    <row r="32" spans="1:5" x14ac:dyDescent="0.25">
      <c r="A32" s="12" t="s">
        <v>40</v>
      </c>
      <c r="B32" s="12" t="s">
        <v>41</v>
      </c>
      <c r="C32" s="79">
        <f>SUM(C33:C56)</f>
        <v>1040897.09</v>
      </c>
      <c r="D32" s="79">
        <f>SUM(D33:D56)</f>
        <v>661.00999999999988</v>
      </c>
      <c r="E32" s="6">
        <f t="shared" si="0"/>
        <v>1040236.08</v>
      </c>
    </row>
    <row r="33" spans="1:5" x14ac:dyDescent="0.25">
      <c r="A33" s="4" t="s">
        <v>42</v>
      </c>
      <c r="B33" s="4" t="s">
        <v>43</v>
      </c>
      <c r="C33" s="5">
        <v>40824.97</v>
      </c>
      <c r="D33" s="5">
        <v>75</v>
      </c>
      <c r="E33" s="6">
        <f t="shared" si="0"/>
        <v>40749.97</v>
      </c>
    </row>
    <row r="34" spans="1:5" x14ac:dyDescent="0.25">
      <c r="A34" s="4" t="s">
        <v>44</v>
      </c>
      <c r="B34" s="4" t="s">
        <v>45</v>
      </c>
      <c r="C34" s="5">
        <v>23895.5</v>
      </c>
      <c r="D34" s="5">
        <v>0</v>
      </c>
      <c r="E34" s="6">
        <f t="shared" si="0"/>
        <v>23895.5</v>
      </c>
    </row>
    <row r="35" spans="1:5" x14ac:dyDescent="0.25">
      <c r="A35" s="4" t="s">
        <v>46</v>
      </c>
      <c r="B35" s="4" t="s">
        <v>47</v>
      </c>
      <c r="C35" s="5">
        <v>77613.94</v>
      </c>
      <c r="D35" s="5">
        <v>0</v>
      </c>
      <c r="E35" s="6">
        <f t="shared" si="0"/>
        <v>77613.94</v>
      </c>
    </row>
    <row r="36" spans="1:5" x14ac:dyDescent="0.25">
      <c r="A36" s="4" t="s">
        <v>48</v>
      </c>
      <c r="B36" s="4" t="s">
        <v>49</v>
      </c>
      <c r="C36" s="5">
        <v>79852.5</v>
      </c>
      <c r="D36" s="5">
        <v>0</v>
      </c>
      <c r="E36" s="6">
        <f t="shared" si="0"/>
        <v>79852.5</v>
      </c>
    </row>
    <row r="37" spans="1:5" x14ac:dyDescent="0.25">
      <c r="A37" s="4" t="s">
        <v>50</v>
      </c>
      <c r="B37" s="4" t="s">
        <v>51</v>
      </c>
      <c r="C37" s="5">
        <v>26923.86</v>
      </c>
      <c r="D37" s="5">
        <v>63</v>
      </c>
      <c r="E37" s="6">
        <f t="shared" si="0"/>
        <v>26860.86</v>
      </c>
    </row>
    <row r="38" spans="1:5" x14ac:dyDescent="0.25">
      <c r="A38" s="4" t="s">
        <v>52</v>
      </c>
      <c r="B38" s="4" t="s">
        <v>53</v>
      </c>
      <c r="C38" s="5">
        <v>575</v>
      </c>
      <c r="D38" s="5">
        <v>0</v>
      </c>
      <c r="E38" s="6">
        <f t="shared" si="0"/>
        <v>575</v>
      </c>
    </row>
    <row r="39" spans="1:5" x14ac:dyDescent="0.25">
      <c r="A39" s="4" t="s">
        <v>54</v>
      </c>
      <c r="B39" s="4" t="s">
        <v>55</v>
      </c>
      <c r="C39" s="5">
        <v>53904.47</v>
      </c>
      <c r="D39" s="5">
        <v>274.77999999999997</v>
      </c>
      <c r="E39" s="6">
        <f t="shared" si="0"/>
        <v>53629.69</v>
      </c>
    </row>
    <row r="40" spans="1:5" x14ac:dyDescent="0.25">
      <c r="A40" s="4" t="s">
        <v>56</v>
      </c>
      <c r="B40" s="4" t="s">
        <v>57</v>
      </c>
      <c r="C40" s="5">
        <v>19501.8</v>
      </c>
      <c r="D40" s="5">
        <v>0</v>
      </c>
      <c r="E40" s="6">
        <f t="shared" si="0"/>
        <v>19501.8</v>
      </c>
    </row>
    <row r="41" spans="1:5" s="1" customFormat="1" x14ac:dyDescent="0.25">
      <c r="A41" s="15">
        <v>54109</v>
      </c>
      <c r="B41" s="4" t="s">
        <v>339</v>
      </c>
      <c r="C41" s="5">
        <v>12150</v>
      </c>
      <c r="D41" s="5">
        <v>0</v>
      </c>
      <c r="E41" s="6">
        <f t="shared" si="0"/>
        <v>12150</v>
      </c>
    </row>
    <row r="42" spans="1:5" s="1" customFormat="1" x14ac:dyDescent="0.25">
      <c r="A42" s="15">
        <v>54110</v>
      </c>
      <c r="B42" s="4" t="s">
        <v>342</v>
      </c>
      <c r="C42" s="5">
        <v>175780</v>
      </c>
      <c r="D42" s="5">
        <v>0</v>
      </c>
      <c r="E42" s="6">
        <f t="shared" si="0"/>
        <v>175780</v>
      </c>
    </row>
    <row r="43" spans="1:5" x14ac:dyDescent="0.25">
      <c r="A43" s="4" t="s">
        <v>58</v>
      </c>
      <c r="B43" s="4" t="s">
        <v>59</v>
      </c>
      <c r="C43" s="5">
        <v>4067.85</v>
      </c>
      <c r="D43" s="5">
        <v>31.7</v>
      </c>
      <c r="E43" s="6">
        <f t="shared" si="0"/>
        <v>4036.15</v>
      </c>
    </row>
    <row r="44" spans="1:5" x14ac:dyDescent="0.25">
      <c r="A44" s="4" t="s">
        <v>60</v>
      </c>
      <c r="B44" s="4" t="s">
        <v>61</v>
      </c>
      <c r="C44" s="5">
        <v>6369.68</v>
      </c>
      <c r="D44" s="5">
        <v>15</v>
      </c>
      <c r="E44" s="6">
        <f t="shared" si="0"/>
        <v>6354.68</v>
      </c>
    </row>
    <row r="45" spans="1:5" x14ac:dyDescent="0.25">
      <c r="A45" s="4" t="s">
        <v>62</v>
      </c>
      <c r="B45" s="4" t="s">
        <v>63</v>
      </c>
      <c r="C45" s="5">
        <v>20670</v>
      </c>
      <c r="D45" s="5">
        <v>0</v>
      </c>
      <c r="E45" s="6">
        <f t="shared" si="0"/>
        <v>20670</v>
      </c>
    </row>
    <row r="46" spans="1:5" x14ac:dyDescent="0.25">
      <c r="A46" s="4" t="s">
        <v>64</v>
      </c>
      <c r="B46" s="4" t="s">
        <v>65</v>
      </c>
      <c r="C46" s="5">
        <v>11302.49</v>
      </c>
      <c r="D46" s="5">
        <v>0</v>
      </c>
      <c r="E46" s="6">
        <f t="shared" si="0"/>
        <v>11302.49</v>
      </c>
    </row>
    <row r="47" spans="1:5" x14ac:dyDescent="0.25">
      <c r="A47" s="88"/>
      <c r="B47" s="88"/>
      <c r="C47" s="88"/>
      <c r="D47" s="88"/>
      <c r="E47" s="88"/>
    </row>
    <row r="48" spans="1:5" x14ac:dyDescent="0.25">
      <c r="A48" s="88" t="s">
        <v>156</v>
      </c>
      <c r="B48" s="88"/>
      <c r="C48" s="88"/>
      <c r="D48" s="88"/>
      <c r="E48" s="88"/>
    </row>
    <row r="49" spans="1:5" x14ac:dyDescent="0.25">
      <c r="A49" s="88" t="s">
        <v>333</v>
      </c>
      <c r="B49" s="88"/>
      <c r="C49" s="88"/>
      <c r="D49" s="88"/>
      <c r="E49" s="88"/>
    </row>
    <row r="50" spans="1:5" x14ac:dyDescent="0.25">
      <c r="A50" s="88" t="s">
        <v>398</v>
      </c>
      <c r="B50" s="88"/>
      <c r="C50" s="88"/>
      <c r="D50" s="88"/>
      <c r="E50" s="88"/>
    </row>
    <row r="51" spans="1:5" x14ac:dyDescent="0.25">
      <c r="A51" s="88" t="s">
        <v>157</v>
      </c>
      <c r="B51" s="88"/>
      <c r="C51" s="88"/>
      <c r="D51" s="88"/>
      <c r="E51" s="88"/>
    </row>
    <row r="52" spans="1:5" x14ac:dyDescent="0.25">
      <c r="A52" s="4" t="s">
        <v>66</v>
      </c>
      <c r="B52" s="4" t="s">
        <v>67</v>
      </c>
      <c r="C52" s="5">
        <v>40741.5</v>
      </c>
      <c r="D52" s="5">
        <v>0</v>
      </c>
      <c r="E52" s="6">
        <f t="shared" ref="E52:E84" si="1">C52-D52</f>
        <v>40741.5</v>
      </c>
    </row>
    <row r="53" spans="1:5" x14ac:dyDescent="0.25">
      <c r="A53" s="4" t="s">
        <v>68</v>
      </c>
      <c r="B53" s="4" t="s">
        <v>69</v>
      </c>
      <c r="C53" s="5">
        <v>120</v>
      </c>
      <c r="D53" s="5">
        <v>0</v>
      </c>
      <c r="E53" s="6">
        <f t="shared" si="1"/>
        <v>120</v>
      </c>
    </row>
    <row r="54" spans="1:5" x14ac:dyDescent="0.25">
      <c r="A54" s="4" t="s">
        <v>70</v>
      </c>
      <c r="B54" s="4" t="s">
        <v>71</v>
      </c>
      <c r="C54" s="5">
        <v>32172.91</v>
      </c>
      <c r="D54" s="5">
        <v>97.98</v>
      </c>
      <c r="E54" s="6">
        <f t="shared" si="1"/>
        <v>32074.93</v>
      </c>
    </row>
    <row r="55" spans="1:5" x14ac:dyDescent="0.25">
      <c r="A55" s="4" t="s">
        <v>72</v>
      </c>
      <c r="B55" s="4" t="s">
        <v>73</v>
      </c>
      <c r="C55" s="5">
        <v>21497.62</v>
      </c>
      <c r="D55" s="5">
        <v>0</v>
      </c>
      <c r="E55" s="6">
        <f>C55-D55</f>
        <v>21497.62</v>
      </c>
    </row>
    <row r="56" spans="1:5" s="1" customFormat="1" x14ac:dyDescent="0.25">
      <c r="A56" s="4" t="s">
        <v>74</v>
      </c>
      <c r="B56" s="4" t="s">
        <v>75</v>
      </c>
      <c r="C56" s="5">
        <v>392933</v>
      </c>
      <c r="D56" s="5">
        <v>103.55</v>
      </c>
      <c r="E56" s="6">
        <f t="shared" si="1"/>
        <v>392829.45</v>
      </c>
    </row>
    <row r="57" spans="1:5" x14ac:dyDescent="0.25">
      <c r="A57" s="12" t="s">
        <v>76</v>
      </c>
      <c r="B57" s="12" t="s">
        <v>77</v>
      </c>
      <c r="C57" s="79">
        <f>SUM(C58:C60)</f>
        <v>284408.24</v>
      </c>
      <c r="D57" s="79">
        <f>SUM(D58:D60)</f>
        <v>14597.52</v>
      </c>
      <c r="E57" s="6">
        <f t="shared" si="1"/>
        <v>269810.71999999997</v>
      </c>
    </row>
    <row r="58" spans="1:5" x14ac:dyDescent="0.25">
      <c r="A58" s="4" t="s">
        <v>78</v>
      </c>
      <c r="B58" s="4" t="s">
        <v>79</v>
      </c>
      <c r="C58" s="5">
        <v>122403.23</v>
      </c>
      <c r="D58" s="5">
        <v>7562.19</v>
      </c>
      <c r="E58" s="6">
        <f t="shared" si="1"/>
        <v>114841.04</v>
      </c>
    </row>
    <row r="59" spans="1:5" s="1" customFormat="1" x14ac:dyDescent="0.25">
      <c r="A59" s="4" t="s">
        <v>80</v>
      </c>
      <c r="B59" s="4" t="s">
        <v>81</v>
      </c>
      <c r="C59" s="5">
        <v>82806.149999999994</v>
      </c>
      <c r="D59" s="5">
        <v>7035.33</v>
      </c>
      <c r="E59" s="6">
        <f t="shared" si="1"/>
        <v>75770.819999999992</v>
      </c>
    </row>
    <row r="60" spans="1:5" x14ac:dyDescent="0.25">
      <c r="A60" s="4" t="s">
        <v>82</v>
      </c>
      <c r="B60" s="4" t="s">
        <v>83</v>
      </c>
      <c r="C60" s="5">
        <v>79198.86</v>
      </c>
      <c r="D60" s="5">
        <v>0</v>
      </c>
      <c r="E60" s="6">
        <f t="shared" si="1"/>
        <v>79198.86</v>
      </c>
    </row>
    <row r="61" spans="1:5" x14ac:dyDescent="0.25">
      <c r="A61" s="12" t="s">
        <v>84</v>
      </c>
      <c r="B61" s="12" t="s">
        <v>85</v>
      </c>
      <c r="C61" s="79">
        <f>SUM(C62:C71)</f>
        <v>527761.04</v>
      </c>
      <c r="D61" s="79">
        <f>SUM(D62:D71)</f>
        <v>1613.51</v>
      </c>
      <c r="E61" s="6">
        <f t="shared" si="1"/>
        <v>526147.53</v>
      </c>
    </row>
    <row r="62" spans="1:5" x14ac:dyDescent="0.25">
      <c r="A62" s="4" t="s">
        <v>86</v>
      </c>
      <c r="B62" s="4" t="s">
        <v>87</v>
      </c>
      <c r="C62" s="5">
        <v>5176</v>
      </c>
      <c r="D62" s="5">
        <v>326</v>
      </c>
      <c r="E62" s="6">
        <f t="shared" si="1"/>
        <v>4850</v>
      </c>
    </row>
    <row r="63" spans="1:5" x14ac:dyDescent="0.25">
      <c r="A63" s="4" t="s">
        <v>88</v>
      </c>
      <c r="B63" s="4" t="s">
        <v>89</v>
      </c>
      <c r="C63" s="5">
        <v>8912.69</v>
      </c>
      <c r="D63" s="5">
        <v>136.97999999999999</v>
      </c>
      <c r="E63" s="6">
        <f t="shared" si="1"/>
        <v>8775.7100000000009</v>
      </c>
    </row>
    <row r="64" spans="1:5" x14ac:dyDescent="0.25">
      <c r="A64" s="4" t="s">
        <v>90</v>
      </c>
      <c r="B64" s="4" t="s">
        <v>91</v>
      </c>
      <c r="C64" s="5">
        <v>2245.4299999999998</v>
      </c>
      <c r="D64" s="5">
        <v>0</v>
      </c>
      <c r="E64" s="6">
        <f t="shared" si="1"/>
        <v>2245.4299999999998</v>
      </c>
    </row>
    <row r="65" spans="1:5" x14ac:dyDescent="0.25">
      <c r="A65" s="4" t="s">
        <v>92</v>
      </c>
      <c r="B65" s="4" t="s">
        <v>93</v>
      </c>
      <c r="C65" s="5">
        <v>140832</v>
      </c>
      <c r="D65" s="5">
        <v>0</v>
      </c>
      <c r="E65" s="6">
        <f t="shared" si="1"/>
        <v>140832</v>
      </c>
    </row>
    <row r="66" spans="1:5" s="1" customFormat="1" x14ac:dyDescent="0.25">
      <c r="A66" s="15">
        <v>54307</v>
      </c>
      <c r="B66" s="4" t="s">
        <v>399</v>
      </c>
      <c r="C66" s="5">
        <v>600</v>
      </c>
      <c r="D66" s="5">
        <v>0</v>
      </c>
      <c r="E66" s="6">
        <f t="shared" si="1"/>
        <v>600</v>
      </c>
    </row>
    <row r="67" spans="1:5" x14ac:dyDescent="0.25">
      <c r="A67" s="4" t="s">
        <v>94</v>
      </c>
      <c r="B67" s="4" t="s">
        <v>95</v>
      </c>
      <c r="C67" s="5">
        <v>200</v>
      </c>
      <c r="D67" s="5">
        <v>0</v>
      </c>
      <c r="E67" s="6">
        <f t="shared" si="1"/>
        <v>200</v>
      </c>
    </row>
    <row r="68" spans="1:5" s="1" customFormat="1" x14ac:dyDescent="0.25">
      <c r="A68" s="4" t="s">
        <v>96</v>
      </c>
      <c r="B68" s="4" t="s">
        <v>97</v>
      </c>
      <c r="C68" s="5">
        <v>5493.05</v>
      </c>
      <c r="D68" s="5">
        <v>250.25</v>
      </c>
      <c r="E68" s="6">
        <f t="shared" si="1"/>
        <v>5242.8</v>
      </c>
    </row>
    <row r="69" spans="1:5" s="1" customFormat="1" x14ac:dyDescent="0.25">
      <c r="A69" s="4" t="s">
        <v>98</v>
      </c>
      <c r="B69" s="4" t="s">
        <v>99</v>
      </c>
      <c r="C69" s="5">
        <v>18857.55</v>
      </c>
      <c r="D69" s="5">
        <v>267</v>
      </c>
      <c r="E69" s="6">
        <f t="shared" si="1"/>
        <v>18590.55</v>
      </c>
    </row>
    <row r="70" spans="1:5" x14ac:dyDescent="0.25">
      <c r="A70" s="4" t="s">
        <v>100</v>
      </c>
      <c r="B70" s="4" t="s">
        <v>101</v>
      </c>
      <c r="C70" s="5">
        <v>25617</v>
      </c>
      <c r="D70" s="5">
        <v>0</v>
      </c>
      <c r="E70" s="6">
        <f t="shared" si="1"/>
        <v>25617</v>
      </c>
    </row>
    <row r="71" spans="1:5" x14ac:dyDescent="0.25">
      <c r="A71" s="4" t="s">
        <v>102</v>
      </c>
      <c r="B71" s="4" t="s">
        <v>103</v>
      </c>
      <c r="C71" s="5">
        <v>319827.32</v>
      </c>
      <c r="D71" s="5">
        <v>633.28</v>
      </c>
      <c r="E71" s="6">
        <f t="shared" si="1"/>
        <v>319194.03999999998</v>
      </c>
    </row>
    <row r="72" spans="1:5" x14ac:dyDescent="0.25">
      <c r="A72" s="20" t="s">
        <v>104</v>
      </c>
      <c r="B72" s="12" t="s">
        <v>105</v>
      </c>
      <c r="C72" s="79">
        <f>SUM(C73:C74)</f>
        <v>167400</v>
      </c>
      <c r="D72" s="79">
        <f>SUM(D73:D74)</f>
        <v>7696</v>
      </c>
      <c r="E72" s="6">
        <f t="shared" si="1"/>
        <v>159704</v>
      </c>
    </row>
    <row r="73" spans="1:5" x14ac:dyDescent="0.25">
      <c r="A73" s="4" t="s">
        <v>106</v>
      </c>
      <c r="B73" s="4" t="s">
        <v>107</v>
      </c>
      <c r="C73" s="5">
        <v>161400</v>
      </c>
      <c r="D73" s="5">
        <v>7696</v>
      </c>
      <c r="E73" s="6">
        <f t="shared" si="1"/>
        <v>153704</v>
      </c>
    </row>
    <row r="74" spans="1:5" x14ac:dyDescent="0.25">
      <c r="A74" s="4" t="s">
        <v>108</v>
      </c>
      <c r="B74" s="4" t="s">
        <v>109</v>
      </c>
      <c r="C74" s="5">
        <v>6000</v>
      </c>
      <c r="D74" s="5">
        <v>0</v>
      </c>
      <c r="E74" s="6">
        <f t="shared" si="1"/>
        <v>6000</v>
      </c>
    </row>
    <row r="75" spans="1:5" x14ac:dyDescent="0.25">
      <c r="A75" s="12" t="s">
        <v>110</v>
      </c>
      <c r="B75" s="12" t="s">
        <v>111</v>
      </c>
      <c r="C75" s="79">
        <f>SUM(C76:C77)</f>
        <v>92201.52</v>
      </c>
      <c r="D75" s="79">
        <f>SUM(D76:D77)</f>
        <v>0</v>
      </c>
      <c r="E75" s="6">
        <f t="shared" si="1"/>
        <v>92201.52</v>
      </c>
    </row>
    <row r="76" spans="1:5" x14ac:dyDescent="0.25">
      <c r="A76" s="4" t="s">
        <v>112</v>
      </c>
      <c r="B76" s="4" t="s">
        <v>113</v>
      </c>
      <c r="C76" s="5">
        <v>90150</v>
      </c>
      <c r="D76" s="5">
        <v>0</v>
      </c>
      <c r="E76" s="6">
        <f t="shared" si="1"/>
        <v>90150</v>
      </c>
    </row>
    <row r="77" spans="1:5" x14ac:dyDescent="0.25">
      <c r="A77" s="4" t="s">
        <v>114</v>
      </c>
      <c r="B77" s="4" t="s">
        <v>115</v>
      </c>
      <c r="C77" s="5">
        <v>2051.52</v>
      </c>
      <c r="D77" s="5">
        <v>0</v>
      </c>
      <c r="E77" s="6">
        <f t="shared" si="1"/>
        <v>2051.52</v>
      </c>
    </row>
    <row r="78" spans="1:5" x14ac:dyDescent="0.25">
      <c r="A78" s="12" t="s">
        <v>116</v>
      </c>
      <c r="B78" s="12" t="s">
        <v>117</v>
      </c>
      <c r="C78" s="79">
        <f>C79+C81</f>
        <v>87217.81</v>
      </c>
      <c r="D78" s="79">
        <f>D79+D81</f>
        <v>155.24</v>
      </c>
      <c r="E78" s="6">
        <f t="shared" si="1"/>
        <v>87062.569999999992</v>
      </c>
    </row>
    <row r="79" spans="1:5" x14ac:dyDescent="0.25">
      <c r="A79" s="12" t="s">
        <v>118</v>
      </c>
      <c r="B79" s="12" t="s">
        <v>119</v>
      </c>
      <c r="C79" s="79">
        <f>C80</f>
        <v>31080</v>
      </c>
      <c r="D79" s="79">
        <f>D80</f>
        <v>155.24</v>
      </c>
      <c r="E79" s="6">
        <f t="shared" si="1"/>
        <v>30924.76</v>
      </c>
    </row>
    <row r="80" spans="1:5" x14ac:dyDescent="0.25">
      <c r="A80" s="4" t="s">
        <v>120</v>
      </c>
      <c r="B80" s="4" t="s">
        <v>121</v>
      </c>
      <c r="C80" s="5">
        <v>31080</v>
      </c>
      <c r="D80" s="5">
        <v>155.24</v>
      </c>
      <c r="E80" s="6">
        <f t="shared" si="1"/>
        <v>30924.76</v>
      </c>
    </row>
    <row r="81" spans="1:5" x14ac:dyDescent="0.25">
      <c r="A81" s="12" t="s">
        <v>122</v>
      </c>
      <c r="B81" s="12" t="s">
        <v>123</v>
      </c>
      <c r="C81" s="79">
        <f>SUM(C82:C84)</f>
        <v>56137.81</v>
      </c>
      <c r="D81" s="79">
        <f>SUM(D82:D84)</f>
        <v>0</v>
      </c>
      <c r="E81" s="6">
        <f t="shared" si="1"/>
        <v>56137.81</v>
      </c>
    </row>
    <row r="82" spans="1:5" x14ac:dyDescent="0.25">
      <c r="A82" s="4" t="s">
        <v>124</v>
      </c>
      <c r="B82" s="4" t="s">
        <v>125</v>
      </c>
      <c r="C82" s="5">
        <v>2825</v>
      </c>
      <c r="D82" s="5">
        <v>0</v>
      </c>
      <c r="E82" s="6">
        <f t="shared" si="1"/>
        <v>2825</v>
      </c>
    </row>
    <row r="83" spans="1:5" x14ac:dyDescent="0.25">
      <c r="A83" s="4" t="s">
        <v>126</v>
      </c>
      <c r="B83" s="4" t="s">
        <v>127</v>
      </c>
      <c r="C83" s="5">
        <v>46887.81</v>
      </c>
      <c r="D83" s="5">
        <v>0</v>
      </c>
      <c r="E83" s="6">
        <f t="shared" si="1"/>
        <v>46887.81</v>
      </c>
    </row>
    <row r="84" spans="1:5" s="1" customFormat="1" x14ac:dyDescent="0.25">
      <c r="A84" s="4" t="s">
        <v>128</v>
      </c>
      <c r="B84" s="4" t="s">
        <v>129</v>
      </c>
      <c r="C84" s="5">
        <v>6425</v>
      </c>
      <c r="D84" s="5">
        <v>0</v>
      </c>
      <c r="E84" s="6">
        <f t="shared" si="1"/>
        <v>6425</v>
      </c>
    </row>
    <row r="85" spans="1:5" s="1" customFormat="1" x14ac:dyDescent="0.25">
      <c r="A85" s="4"/>
      <c r="B85" s="4"/>
      <c r="C85" s="5"/>
      <c r="D85" s="5"/>
      <c r="E85" s="6"/>
    </row>
    <row r="86" spans="1:5" s="1" customFormat="1" x14ac:dyDescent="0.25">
      <c r="A86" s="4"/>
      <c r="B86" s="4"/>
      <c r="C86" s="5"/>
      <c r="D86" s="5"/>
      <c r="E86" s="6"/>
    </row>
    <row r="87" spans="1:5" x14ac:dyDescent="0.25">
      <c r="A87" s="88" t="s">
        <v>398</v>
      </c>
      <c r="B87" s="88"/>
      <c r="C87" s="88"/>
      <c r="D87" s="88"/>
      <c r="E87" s="88"/>
    </row>
    <row r="88" spans="1:5" x14ac:dyDescent="0.25">
      <c r="A88" s="88" t="s">
        <v>157</v>
      </c>
      <c r="B88" s="88"/>
      <c r="C88" s="88"/>
      <c r="D88" s="88"/>
      <c r="E88" s="88"/>
    </row>
    <row r="89" spans="1:5" x14ac:dyDescent="0.25">
      <c r="A89" s="3" t="s">
        <v>158</v>
      </c>
      <c r="B89" s="2"/>
      <c r="C89" s="2"/>
      <c r="D89" s="2"/>
      <c r="E89" s="2"/>
    </row>
    <row r="90" spans="1:5" x14ac:dyDescent="0.25">
      <c r="A90" s="12" t="s">
        <v>130</v>
      </c>
      <c r="B90" s="12" t="s">
        <v>131</v>
      </c>
      <c r="C90" s="79">
        <f>C91+C93</f>
        <v>3281775</v>
      </c>
      <c r="D90" s="79">
        <f>D91+D93</f>
        <v>217091</v>
      </c>
      <c r="E90" s="6">
        <f t="shared" ref="E90:E105" si="2">C90-D90</f>
        <v>3064684</v>
      </c>
    </row>
    <row r="91" spans="1:5" x14ac:dyDescent="0.25">
      <c r="A91" s="12" t="s">
        <v>132</v>
      </c>
      <c r="B91" s="12" t="s">
        <v>133</v>
      </c>
      <c r="C91" s="79">
        <f>C92</f>
        <v>3223245</v>
      </c>
      <c r="D91" s="79">
        <f>D92</f>
        <v>216800</v>
      </c>
      <c r="E91" s="6">
        <f t="shared" si="2"/>
        <v>3006445</v>
      </c>
    </row>
    <row r="92" spans="1:5" x14ac:dyDescent="0.25">
      <c r="A92" s="4" t="s">
        <v>134</v>
      </c>
      <c r="B92" s="4" t="s">
        <v>133</v>
      </c>
      <c r="C92" s="5">
        <v>3223245</v>
      </c>
      <c r="D92" s="5">
        <v>216800</v>
      </c>
      <c r="E92" s="6">
        <f t="shared" si="2"/>
        <v>3006445</v>
      </c>
    </row>
    <row r="93" spans="1:5" x14ac:dyDescent="0.25">
      <c r="A93" s="12" t="s">
        <v>135</v>
      </c>
      <c r="B93" s="12" t="s">
        <v>136</v>
      </c>
      <c r="C93" s="79">
        <f>SUM(C94:C95)</f>
        <v>58530</v>
      </c>
      <c r="D93" s="79">
        <f>SUM(D94:D95)</f>
        <v>291</v>
      </c>
      <c r="E93" s="6">
        <f t="shared" si="2"/>
        <v>58239</v>
      </c>
    </row>
    <row r="94" spans="1:5" x14ac:dyDescent="0.25">
      <c r="A94" s="4" t="s">
        <v>137</v>
      </c>
      <c r="B94" s="4" t="s">
        <v>138</v>
      </c>
      <c r="C94" s="5">
        <v>6105</v>
      </c>
      <c r="D94" s="5">
        <v>291</v>
      </c>
      <c r="E94" s="6">
        <f t="shared" si="2"/>
        <v>5814</v>
      </c>
    </row>
    <row r="95" spans="1:5" x14ac:dyDescent="0.25">
      <c r="A95" s="4" t="s">
        <v>139</v>
      </c>
      <c r="B95" s="4" t="s">
        <v>140</v>
      </c>
      <c r="C95" s="5">
        <v>52425</v>
      </c>
      <c r="D95" s="5">
        <v>0</v>
      </c>
      <c r="E95" s="6">
        <f t="shared" si="2"/>
        <v>52425</v>
      </c>
    </row>
    <row r="96" spans="1:5" x14ac:dyDescent="0.25">
      <c r="A96" s="12" t="s">
        <v>141</v>
      </c>
      <c r="B96" s="12" t="s">
        <v>142</v>
      </c>
      <c r="C96" s="5">
        <f>C97+C104</f>
        <v>71644</v>
      </c>
      <c r="D96" s="5">
        <f>D97+D104</f>
        <v>0</v>
      </c>
      <c r="E96" s="6">
        <f t="shared" si="2"/>
        <v>71644</v>
      </c>
    </row>
    <row r="97" spans="1:5" x14ac:dyDescent="0.25">
      <c r="A97" s="12" t="s">
        <v>143</v>
      </c>
      <c r="B97" s="12" t="s">
        <v>144</v>
      </c>
      <c r="C97" s="79">
        <f>SUM(C98:C103)</f>
        <v>47227.72</v>
      </c>
      <c r="D97" s="79">
        <f>SUM(D98:D103)</f>
        <v>0</v>
      </c>
      <c r="E97" s="6">
        <f t="shared" si="2"/>
        <v>47227.72</v>
      </c>
    </row>
    <row r="98" spans="1:5" x14ac:dyDescent="0.25">
      <c r="A98" s="4" t="s">
        <v>145</v>
      </c>
      <c r="B98" s="4" t="s">
        <v>146</v>
      </c>
      <c r="C98" s="5">
        <v>3918.8</v>
      </c>
      <c r="D98" s="5">
        <v>0</v>
      </c>
      <c r="E98" s="6">
        <f t="shared" si="2"/>
        <v>3918.8</v>
      </c>
    </row>
    <row r="99" spans="1:5" x14ac:dyDescent="0.25">
      <c r="A99" s="4" t="s">
        <v>147</v>
      </c>
      <c r="B99" s="4" t="s">
        <v>148</v>
      </c>
      <c r="C99" s="5">
        <v>10944.92</v>
      </c>
      <c r="D99" s="5">
        <v>0</v>
      </c>
      <c r="E99" s="6">
        <f t="shared" si="2"/>
        <v>10944.92</v>
      </c>
    </row>
    <row r="100" spans="1:5" s="1" customFormat="1" x14ac:dyDescent="0.25">
      <c r="A100" s="15">
        <v>61104</v>
      </c>
      <c r="B100" s="4" t="s">
        <v>149</v>
      </c>
      <c r="C100" s="5">
        <v>2100</v>
      </c>
      <c r="D100" s="5">
        <v>0</v>
      </c>
      <c r="E100" s="6">
        <f t="shared" si="2"/>
        <v>2100</v>
      </c>
    </row>
    <row r="101" spans="1:5" s="1" customFormat="1" x14ac:dyDescent="0.25">
      <c r="A101" s="15">
        <v>61108</v>
      </c>
      <c r="B101" s="4" t="s">
        <v>345</v>
      </c>
      <c r="C101" s="5">
        <v>1386</v>
      </c>
      <c r="D101" s="5">
        <v>0</v>
      </c>
      <c r="E101" s="6">
        <f t="shared" si="2"/>
        <v>1386</v>
      </c>
    </row>
    <row r="102" spans="1:5" s="1" customFormat="1" x14ac:dyDescent="0.25">
      <c r="A102" s="15">
        <v>61109</v>
      </c>
      <c r="B102" s="4" t="s">
        <v>400</v>
      </c>
      <c r="C102" s="5">
        <v>26450</v>
      </c>
      <c r="D102" s="5">
        <v>0</v>
      </c>
      <c r="E102" s="6">
        <f t="shared" si="2"/>
        <v>26450</v>
      </c>
    </row>
    <row r="103" spans="1:5" x14ac:dyDescent="0.25">
      <c r="A103" s="4" t="s">
        <v>150</v>
      </c>
      <c r="B103" s="4" t="s">
        <v>151</v>
      </c>
      <c r="C103" s="5">
        <v>2428</v>
      </c>
      <c r="D103" s="5">
        <v>0</v>
      </c>
      <c r="E103" s="6">
        <f t="shared" si="2"/>
        <v>2428</v>
      </c>
    </row>
    <row r="104" spans="1:5" x14ac:dyDescent="0.25">
      <c r="A104" s="12" t="s">
        <v>152</v>
      </c>
      <c r="B104" s="12" t="s">
        <v>153</v>
      </c>
      <c r="C104" s="79">
        <f>C105</f>
        <v>24416.28</v>
      </c>
      <c r="D104" s="79">
        <f>D105</f>
        <v>0</v>
      </c>
      <c r="E104" s="6">
        <f t="shared" si="2"/>
        <v>24416.28</v>
      </c>
    </row>
    <row r="105" spans="1:5" x14ac:dyDescent="0.25">
      <c r="A105" s="4" t="s">
        <v>154</v>
      </c>
      <c r="B105" s="4" t="s">
        <v>155</v>
      </c>
      <c r="C105" s="5">
        <v>24416.28</v>
      </c>
      <c r="D105" s="5">
        <v>0</v>
      </c>
      <c r="E105" s="6">
        <f t="shared" si="2"/>
        <v>24416.28</v>
      </c>
    </row>
    <row r="106" spans="1:5" s="1" customFormat="1" x14ac:dyDescent="0.25">
      <c r="A106" s="20">
        <v>63</v>
      </c>
      <c r="B106" s="12" t="s">
        <v>376</v>
      </c>
      <c r="C106" s="5">
        <f>C107</f>
        <v>200000</v>
      </c>
      <c r="D106" s="5">
        <f>D107</f>
        <v>0</v>
      </c>
      <c r="E106" s="6">
        <f t="shared" ref="E106:E109" si="3">C106-D106</f>
        <v>200000</v>
      </c>
    </row>
    <row r="107" spans="1:5" s="1" customFormat="1" x14ac:dyDescent="0.25">
      <c r="A107" s="20">
        <v>631</v>
      </c>
      <c r="B107" s="12" t="s">
        <v>377</v>
      </c>
      <c r="C107" s="5">
        <f>C108</f>
        <v>200000</v>
      </c>
      <c r="D107" s="5">
        <f>D108</f>
        <v>0</v>
      </c>
      <c r="E107" s="6">
        <f t="shared" si="3"/>
        <v>200000</v>
      </c>
    </row>
    <row r="108" spans="1:5" s="1" customFormat="1" x14ac:dyDescent="0.25">
      <c r="A108" s="15">
        <v>63105</v>
      </c>
      <c r="B108" s="4" t="s">
        <v>378</v>
      </c>
      <c r="C108" s="5">
        <v>200000</v>
      </c>
      <c r="D108" s="5">
        <v>0</v>
      </c>
      <c r="E108" s="6">
        <f t="shared" si="3"/>
        <v>200000</v>
      </c>
    </row>
    <row r="109" spans="1:5" s="1" customFormat="1" x14ac:dyDescent="0.25">
      <c r="A109" s="20">
        <v>99</v>
      </c>
      <c r="B109" s="12" t="s">
        <v>401</v>
      </c>
      <c r="C109" s="5">
        <f>C110+C112</f>
        <v>6496082.3899999997</v>
      </c>
      <c r="D109" s="5">
        <f>D110+D112</f>
        <v>0</v>
      </c>
      <c r="E109" s="6">
        <f t="shared" si="3"/>
        <v>6496082.3899999997</v>
      </c>
    </row>
    <row r="110" spans="1:5" s="1" customFormat="1" x14ac:dyDescent="0.25">
      <c r="A110" s="20">
        <v>991</v>
      </c>
      <c r="B110" s="12" t="s">
        <v>402</v>
      </c>
      <c r="C110" s="5">
        <f>C111</f>
        <v>6387094.96</v>
      </c>
      <c r="D110" s="5">
        <f>D111</f>
        <v>0</v>
      </c>
      <c r="E110" s="6">
        <f t="shared" ref="E110:E113" si="4">C110-D110</f>
        <v>6387094.96</v>
      </c>
    </row>
    <row r="111" spans="1:5" s="1" customFormat="1" x14ac:dyDescent="0.25">
      <c r="A111" s="15">
        <v>99101</v>
      </c>
      <c r="B111" s="4" t="s">
        <v>402</v>
      </c>
      <c r="C111" s="5">
        <v>6387094.96</v>
      </c>
      <c r="D111" s="5">
        <v>0</v>
      </c>
      <c r="E111" s="6">
        <f t="shared" si="4"/>
        <v>6387094.96</v>
      </c>
    </row>
    <row r="112" spans="1:5" s="1" customFormat="1" x14ac:dyDescent="0.25">
      <c r="A112" s="20">
        <v>992</v>
      </c>
      <c r="B112" s="12" t="s">
        <v>403</v>
      </c>
      <c r="C112" s="5">
        <f>C113</f>
        <v>108987.43</v>
      </c>
      <c r="D112" s="5">
        <f>D113</f>
        <v>0</v>
      </c>
      <c r="E112" s="6">
        <f t="shared" si="4"/>
        <v>108987.43</v>
      </c>
    </row>
    <row r="113" spans="1:5" s="1" customFormat="1" x14ac:dyDescent="0.25">
      <c r="A113" s="15">
        <v>99201</v>
      </c>
      <c r="B113" s="4" t="s">
        <v>403</v>
      </c>
      <c r="C113" s="5">
        <v>108987.43</v>
      </c>
      <c r="D113" s="5">
        <v>0</v>
      </c>
      <c r="E113" s="6">
        <f t="shared" si="4"/>
        <v>108987.43</v>
      </c>
    </row>
    <row r="114" spans="1:5" s="1" customFormat="1" x14ac:dyDescent="0.25">
      <c r="A114" s="15"/>
      <c r="B114" s="4"/>
      <c r="C114" s="5"/>
      <c r="D114" s="5"/>
      <c r="E114" s="6"/>
    </row>
    <row r="115" spans="1:5" s="1" customFormat="1" x14ac:dyDescent="0.25">
      <c r="A115" s="15"/>
      <c r="B115" s="4"/>
      <c r="C115" s="5"/>
      <c r="D115" s="5"/>
      <c r="E115" s="6"/>
    </row>
    <row r="116" spans="1:5" x14ac:dyDescent="0.25">
      <c r="A116" s="2"/>
      <c r="B116" s="8" t="s">
        <v>164</v>
      </c>
      <c r="C116" s="11">
        <f>C8+C31+C78+C90+C96+C106+C109</f>
        <v>17608411.950000003</v>
      </c>
      <c r="D116" s="11">
        <f>D8+D31+D78+D90+D96+D106+D109</f>
        <v>648332.73</v>
      </c>
      <c r="E116" s="11">
        <f>E8+E31+E78+E90+E96+E106+E109</f>
        <v>16960079.220000003</v>
      </c>
    </row>
    <row r="117" spans="1:5" x14ac:dyDescent="0.25">
      <c r="A117" s="1"/>
      <c r="B117" s="10" t="s">
        <v>165</v>
      </c>
      <c r="C117" s="9">
        <f t="shared" ref="C117:E118" si="5">C116</f>
        <v>17608411.950000003</v>
      </c>
      <c r="D117" s="9">
        <f t="shared" si="5"/>
        <v>648332.73</v>
      </c>
      <c r="E117" s="9">
        <f t="shared" si="5"/>
        <v>16960079.220000003</v>
      </c>
    </row>
    <row r="118" spans="1:5" x14ac:dyDescent="0.25">
      <c r="A118" s="1"/>
      <c r="B118" s="10" t="s">
        <v>166</v>
      </c>
      <c r="C118" s="9">
        <f t="shared" si="5"/>
        <v>17608411.950000003</v>
      </c>
      <c r="D118" s="9">
        <f t="shared" si="5"/>
        <v>648332.73</v>
      </c>
      <c r="E118" s="9">
        <f t="shared" si="5"/>
        <v>16960079.220000003</v>
      </c>
    </row>
    <row r="119" spans="1:5" x14ac:dyDescent="0.25">
      <c r="A119" s="57"/>
      <c r="B119" s="57"/>
      <c r="C119" s="55"/>
      <c r="D119" s="55"/>
      <c r="E119" s="56"/>
    </row>
    <row r="120" spans="1:5" s="1" customFormat="1" x14ac:dyDescent="0.25">
      <c r="A120" s="58"/>
      <c r="B120" s="57"/>
      <c r="C120" s="55"/>
      <c r="D120" s="55"/>
      <c r="E120" s="56"/>
    </row>
    <row r="121" spans="1:5" x14ac:dyDescent="0.25">
      <c r="A121" s="58"/>
      <c r="B121" s="57"/>
      <c r="C121" s="55"/>
      <c r="D121" s="55"/>
      <c r="E121" s="56"/>
    </row>
    <row r="122" spans="1:5" x14ac:dyDescent="0.25">
      <c r="A122" s="57"/>
      <c r="B122" s="57"/>
      <c r="C122" s="55"/>
      <c r="D122" s="55"/>
      <c r="E122" s="56"/>
    </row>
    <row r="123" spans="1:5" x14ac:dyDescent="0.25">
      <c r="A123" s="57"/>
      <c r="B123" s="57"/>
      <c r="C123" s="55"/>
      <c r="D123" s="55"/>
      <c r="E123" s="56"/>
    </row>
    <row r="124" spans="1:5" x14ac:dyDescent="0.25">
      <c r="A124" s="57"/>
      <c r="B124" s="57"/>
      <c r="C124" s="55"/>
      <c r="D124" s="55"/>
      <c r="E124" s="56"/>
    </row>
    <row r="125" spans="1:5" x14ac:dyDescent="0.25">
      <c r="A125" s="57"/>
      <c r="B125" s="57"/>
      <c r="C125" s="55"/>
      <c r="D125" s="55"/>
      <c r="E125" s="56"/>
    </row>
    <row r="126" spans="1:5" x14ac:dyDescent="0.25">
      <c r="A126" s="57"/>
      <c r="B126" s="57"/>
      <c r="C126" s="55"/>
      <c r="D126" s="55"/>
      <c r="E126" s="56"/>
    </row>
    <row r="127" spans="1:5" x14ac:dyDescent="0.25">
      <c r="A127" s="54"/>
      <c r="B127" s="59"/>
      <c r="C127" s="60"/>
      <c r="D127" s="60"/>
      <c r="E127" s="60"/>
    </row>
    <row r="128" spans="1:5" x14ac:dyDescent="0.25">
      <c r="A128" s="61"/>
      <c r="B128" s="62"/>
      <c r="C128" s="60"/>
      <c r="D128" s="60"/>
      <c r="E128" s="60"/>
    </row>
    <row r="129" spans="1:5" x14ac:dyDescent="0.25">
      <c r="A129" s="61"/>
      <c r="B129" s="62"/>
      <c r="C129" s="60"/>
      <c r="D129" s="60"/>
      <c r="E129" s="60"/>
    </row>
    <row r="130" spans="1:5" x14ac:dyDescent="0.25">
      <c r="A130" s="61"/>
      <c r="B130" s="61"/>
      <c r="C130" s="61"/>
      <c r="D130" s="61"/>
      <c r="E130" s="61"/>
    </row>
  </sheetData>
  <mergeCells count="11">
    <mergeCell ref="A87:E87"/>
    <mergeCell ref="A88:E88"/>
    <mergeCell ref="A1:E1"/>
    <mergeCell ref="A2:E2"/>
    <mergeCell ref="A3:E3"/>
    <mergeCell ref="A4:E4"/>
    <mergeCell ref="A47:E47"/>
    <mergeCell ref="A48:E48"/>
    <mergeCell ref="A49:E49"/>
    <mergeCell ref="A50:E50"/>
    <mergeCell ref="A51:E51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Situacion Financiera </vt:lpstr>
      <vt:lpstr>EstadRendimiento Economico </vt:lpstr>
      <vt:lpstr>ESTADO EJEC. PRES. INGRESOS </vt:lpstr>
      <vt:lpstr>ESTADO DE EJEC. PRES.EGRESOS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Laura Martínez</cp:lastModifiedBy>
  <cp:lastPrinted>2017-08-23T16:17:52Z</cp:lastPrinted>
  <dcterms:created xsi:type="dcterms:W3CDTF">2016-09-19T20:30:24Z</dcterms:created>
  <dcterms:modified xsi:type="dcterms:W3CDTF">2020-07-27T19:21:48Z</dcterms:modified>
</cp:coreProperties>
</file>