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2240" windowHeight="7755" tabRatio="1000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44525"/>
  <fileRecoveryPr repairLoad="1"/>
</workbook>
</file>

<file path=xl/calcChain.xml><?xml version="1.0" encoding="utf-8"?>
<calcChain xmlns="http://schemas.openxmlformats.org/spreadsheetml/2006/main">
  <c r="H18" i="6" l="1"/>
  <c r="C16" i="6"/>
  <c r="B70" i="7"/>
  <c r="D113" i="2"/>
  <c r="C113" i="2"/>
  <c r="E114" i="2"/>
  <c r="E103" i="2"/>
  <c r="E66" i="2"/>
  <c r="D19" i="3"/>
  <c r="C19" i="3"/>
  <c r="E20" i="3"/>
  <c r="D17" i="3"/>
  <c r="C17" i="3"/>
  <c r="E18" i="3"/>
  <c r="C46" i="5"/>
  <c r="B25" i="7"/>
  <c r="B23" i="7"/>
  <c r="B9" i="7"/>
  <c r="B17" i="7"/>
  <c r="C9" i="6"/>
  <c r="H9" i="6"/>
  <c r="E112" i="2"/>
  <c r="D111" i="2"/>
  <c r="D110" i="2" s="1"/>
  <c r="C111" i="2"/>
  <c r="C110" i="2" s="1"/>
  <c r="D108" i="2"/>
  <c r="D107" i="2" s="1"/>
  <c r="C108" i="2"/>
  <c r="C107" i="2" s="1"/>
  <c r="E109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D12" i="3"/>
  <c r="C12" i="3"/>
  <c r="I26" i="5"/>
  <c r="I16" i="5"/>
  <c r="I12" i="5"/>
  <c r="C58" i="5"/>
  <c r="C32" i="5"/>
  <c r="B84" i="7"/>
  <c r="B77" i="7"/>
  <c r="B67" i="7"/>
  <c r="D66" i="7" s="1"/>
  <c r="B36" i="7"/>
  <c r="B31" i="7"/>
  <c r="B27" i="7"/>
  <c r="B13" i="7"/>
  <c r="B89" i="7"/>
  <c r="E17" i="3" l="1"/>
  <c r="D8" i="7"/>
  <c r="H26" i="6"/>
  <c r="C27" i="6" s="1"/>
  <c r="E113" i="2"/>
  <c r="E107" i="2"/>
  <c r="E108" i="2"/>
  <c r="E111" i="2"/>
  <c r="E33" i="3"/>
  <c r="E26" i="3"/>
  <c r="E12" i="3"/>
  <c r="E110" i="2"/>
  <c r="E27" i="3"/>
  <c r="D15" i="3"/>
  <c r="D11" i="3" s="1"/>
  <c r="B21" i="7"/>
  <c r="D20" i="7" s="1"/>
  <c r="C26" i="6" l="1"/>
  <c r="D30" i="3"/>
  <c r="D29" i="3" s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5" i="2"/>
  <c r="D98" i="2"/>
  <c r="D94" i="2"/>
  <c r="D92" i="2"/>
  <c r="D81" i="2"/>
  <c r="D79" i="2"/>
  <c r="D72" i="2"/>
  <c r="D61" i="2"/>
  <c r="D57" i="2"/>
  <c r="D32" i="2"/>
  <c r="D24" i="2"/>
  <c r="D20" i="2"/>
  <c r="D18" i="2"/>
  <c r="D14" i="2"/>
  <c r="D9" i="2"/>
  <c r="C105" i="2"/>
  <c r="C98" i="2"/>
  <c r="C94" i="2"/>
  <c r="C92" i="2"/>
  <c r="C81" i="2"/>
  <c r="C79" i="2"/>
  <c r="C72" i="2"/>
  <c r="C61" i="2"/>
  <c r="C57" i="2"/>
  <c r="C32" i="2"/>
  <c r="C24" i="2"/>
  <c r="C20" i="2"/>
  <c r="C18" i="2"/>
  <c r="C14" i="2"/>
  <c r="C9" i="2"/>
  <c r="C78" i="2" l="1"/>
  <c r="C97" i="2"/>
  <c r="D78" i="2"/>
  <c r="D97" i="2"/>
  <c r="C91" i="2"/>
  <c r="C8" i="2"/>
  <c r="C31" i="2"/>
  <c r="D91" i="2"/>
  <c r="D31" i="2"/>
  <c r="D8" i="2"/>
  <c r="C117" i="2" l="1"/>
  <c r="D117" i="2"/>
  <c r="B80" i="7" l="1"/>
  <c r="D76" i="7" s="1"/>
  <c r="B47" i="7"/>
  <c r="E102" i="2" l="1"/>
  <c r="E42" i="2" l="1"/>
  <c r="E41" i="2" l="1"/>
  <c r="D83" i="7" l="1"/>
  <c r="C9" i="4"/>
  <c r="C14" i="4"/>
  <c r="C11" i="4"/>
  <c r="C17" i="4" l="1"/>
  <c r="E101" i="2"/>
  <c r="D46" i="7" l="1"/>
  <c r="D35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8" i="2"/>
  <c r="D119" i="2" s="1"/>
  <c r="C118" i="2"/>
  <c r="C119" i="2" s="1"/>
  <c r="E106" i="2"/>
  <c r="E105" i="2"/>
  <c r="E104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7" i="2" l="1"/>
  <c r="E118" i="2" s="1"/>
  <c r="E119" i="2" s="1"/>
  <c r="I33" i="5"/>
  <c r="I34" i="5" s="1"/>
  <c r="C36" i="3"/>
  <c r="C37" i="3" s="1"/>
  <c r="E36" i="3"/>
  <c r="E37" i="3" s="1"/>
  <c r="D57" i="7"/>
  <c r="B92" i="7" l="1"/>
  <c r="D92" i="7" s="1"/>
  <c r="D93" i="7" s="1"/>
</calcChain>
</file>

<file path=xl/sharedStrings.xml><?xml version="1.0" encoding="utf-8"?>
<sst xmlns="http://schemas.openxmlformats.org/spreadsheetml/2006/main" count="496" uniqueCount="405">
  <si>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</si>
  <si>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</si>
  <si>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</si>
  <si>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</si>
  <si>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</si>
  <si>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</si>
  <si>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</si>
  <si>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</si>
  <si>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</si>
  <si>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</si>
  <si>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</si>
  <si>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</si>
  <si>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</si>
  <si>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</si>
  <si>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</si>
  <si>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</si>
  <si>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</si>
  <si>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</si>
  <si>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</si>
  <si>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</si>
  <si>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</si>
  <si>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</si>
  <si>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</si>
  <si>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</si>
  <si>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</si>
  <si>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</si>
  <si>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</si>
  <si>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</si>
  <si>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</si>
  <si>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</si>
  <si>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</si>
  <si>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</si>
  <si>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</si>
  <si>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</si>
  <si>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</si>
  <si>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</si>
  <si>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</si>
  <si>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</si>
  <si>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</si>
  <si>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</si>
  <si>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</si>
  <si>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</si>
  <si>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</si>
  <si>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</si>
  <si>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</si>
  <si>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</si>
  <si>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</si>
  <si>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</si>
  <si>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</si>
  <si>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</si>
  <si>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</si>
  <si>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</si>
  <si>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</si>
  <si>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</si>
  <si>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</si>
  <si>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</si>
  <si>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</si>
  <si>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</si>
  <si>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</si>
  <si>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</si>
  <si>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</si>
  <si>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</si>
  <si>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</si>
  <si>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</si>
  <si>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</si>
  <si>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</si>
  <si>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</si>
  <si>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</si>
  <si>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</si>
  <si>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</si>
  <si>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</si>
  <si>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</si>
  <si>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</si>
  <si>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</si>
  <si>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</si>
  <si>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</si>
  <si>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</si>
  <si>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</si>
  <si>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</si>
  <si>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</si>
  <si>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</si>
  <si>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</si>
  <si>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</si>
  <si>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</si>
  <si>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</si>
  <si>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</si>
  <si>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</si>
  <si>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</si>
  <si>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</si>
  <si>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</si>
  <si>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</si>
  <si>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</si>
  <si>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</si>
  <si>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</si>
  <si>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</si>
  <si>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</si>
  <si>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</si>
  <si>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</si>
  <si>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</si>
  <si>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</si>
  <si>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</si>
  <si>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</si>
  <si>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</si>
  <si>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</si>
  <si>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</si>
  <si>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</si>
  <si>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</si>
  <si>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</si>
  <si>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</si>
  <si>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</si>
  <si>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</si>
  <si>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</si>
  <si>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</si>
  <si>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</si>
  <si>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</si>
  <si>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</si>
  <si>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</si>
  <si>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</si>
  <si>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</si>
  <si>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</si>
  <si>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</si>
  <si>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</si>
  <si>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</si>
  <si>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</si>
  <si>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</si>
  <si>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</si>
  <si>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</si>
  <si>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</si>
  <si>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</si>
  <si>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</si>
  <si>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</si>
  <si>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</si>
  <si>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</si>
  <si>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</si>
  <si>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</si>
  <si>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</si>
  <si>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</si>
  <si>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</si>
  <si>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</si>
  <si>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</si>
  <si>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</si>
  <si>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</si>
  <si>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</si>
  <si>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</si>
  <si>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</si>
  <si>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</si>
  <si>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</si>
  <si>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</si>
  <si>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</si>
  <si>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</si>
  <si>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</si>
  <si>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</si>
  <si>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</si>
  <si>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</si>
  <si>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</si>
  <si>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</si>
  <si>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</si>
  <si>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</si>
  <si>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</si>
  <si>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</si>
  <si>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</si>
  <si>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</si>
  <si>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</si>
  <si>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</si>
  <si>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</si>
  <si>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</si>
  <si>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</si>
  <si>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</si>
  <si>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</si>
  <si>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</si>
  <si>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</si>
  <si>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</si>
  <si>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</si>
  <si>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</si>
  <si>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</si>
  <si>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</si>
  <si>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</si>
  <si>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</si>
  <si>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</si>
  <si>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</si>
  <si>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</si>
  <si>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</si>
  <si>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</si>
  <si>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</si>
  <si>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</si>
  <si>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</si>
  <si>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</si>
  <si>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</si>
  <si>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</si>
  <si>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</si>
  <si>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</si>
  <si>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</si>
  <si>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</si>
  <si>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</si>
  <si>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</si>
  <si>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</si>
  <si>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</si>
  <si>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</si>
  <si>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</si>
  <si>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</si>
  <si>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</si>
  <si>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</si>
  <si>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</si>
  <si>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</si>
  <si>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</si>
  <si>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</si>
  <si>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</si>
  <si>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</si>
  <si>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</si>
  <si>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</si>
  <si>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</si>
  <si>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</si>
  <si>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</si>
  <si>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</si>
  <si>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</si>
  <si>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</si>
  <si>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</si>
  <si>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</si>
  <si>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</si>
  <si>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</si>
  <si>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</si>
  <si>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</si>
  <si>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</si>
  <si>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</si>
  <si>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</si>
  <si>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</si>
  <si>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</si>
  <si>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</si>
  <si>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</si>
  <si>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</si>
  <si>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</si>
  <si>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</si>
  <si>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</si>
  <si>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</si>
  <si>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</si>
  <si>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</si>
  <si>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</si>
  <si>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</si>
  <si>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</si>
  <si>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</si>
  <si>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</si>
  <si>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</si>
  <si>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</si>
  <si>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</si>
  <si>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</si>
  <si>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</si>
  <si>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</si>
  <si>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</si>
  <si>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</si>
  <si>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</si>
  <si>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</si>
  <si>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</si>
  <si>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</si>
  <si>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</si>
  <si>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</si>
  <si>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</si>
  <si>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</si>
  <si>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</si>
  <si>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</si>
  <si>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</si>
  <si>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</si>
  <si>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</si>
  <si>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</si>
  <si>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</si>
  <si>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</si>
  <si>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</si>
  <si>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</si>
  <si>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</si>
  <si>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</si>
  <si>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</si>
  <si>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</si>
  <si>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</si>
  <si>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</si>
  <si>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</si>
  <si>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</si>
  <si>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</si>
  <si>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</si>
  <si>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</si>
  <si>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</si>
  <si>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</si>
  <si>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</si>
  <si>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</si>
  <si>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</si>
  <si>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</si>
  <si>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</si>
  <si>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</si>
  <si>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</si>
  <si>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</si>
  <si>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</si>
  <si>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</si>
  <si>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</si>
  <si>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</si>
  <si>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</si>
  <si>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</si>
  <si>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</si>
  <si>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</si>
  <si>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</si>
  <si>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</si>
  <si>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</si>
  <si>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</si>
  <si>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</si>
  <si>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</si>
  <si>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</si>
  <si>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</si>
  <si>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</si>
  <si>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</si>
  <si>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</si>
  <si>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</si>
  <si>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</si>
  <si>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</si>
  <si>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</si>
  <si>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</si>
  <si>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</si>
  <si>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</si>
  <si>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</si>
  <si>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</si>
  <si>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</si>
  <si>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</si>
  <si>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</si>
  <si>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</si>
  <si>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</si>
  <si>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</si>
  <si>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</si>
  <si>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</si>
  <si>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</si>
  <si>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</si>
  <si>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</si>
  <si>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</si>
  <si>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</si>
  <si>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</si>
  <si>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</si>
  <si>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</si>
  <si>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</si>
  <si>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</si>
  <si>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</si>
  <si>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</si>
  <si>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</si>
  <si>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</si>
  <si>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</si>
  <si>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</si>
  <si>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</si>
  <si>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</si>
  <si>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</si>
  <si>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</si>
  <si>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</si>
  <si>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</si>
  <si>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</si>
  <si>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</si>
  <si>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</si>
  <si>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</si>
  <si>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</si>
  <si>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</si>
  <si>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</si>
  <si>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</si>
  <si>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</si>
  <si>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</si>
  <si>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</si>
  <si>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</si>
  <si>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</si>
  <si>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</si>
  <si>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</si>
  <si>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</si>
  <si>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</si>
  <si>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</si>
  <si>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</si>
  <si>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</si>
  <si>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</si>
  <si>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</si>
  <si>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</si>
  <si>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</si>
  <si>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</si>
  <si>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</si>
  <si>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</si>
  <si>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</si>
  <si>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</si>
  <si>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</si>
  <si>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</si>
  <si>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</si>
  <si>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</si>
  <si>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</si>
  <si>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</si>
  <si>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</si>
  <si>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</si>
  <si>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</si>
  <si>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</si>
  <si>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</si>
  <si>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</si>
  <si>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</si>
  <si>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</si>
  <si>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</si>
  <si>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</si>
  <si>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</si>
  <si>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</si>
  <si>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</si>
  <si>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</si>
  <si>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</si>
  <si>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</si>
  <si>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</si>
  <si>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Del  1  de  Enero  al  31  de  Mayo del  2020</t>
  </si>
  <si>
    <t>al  31 de Mayo del 2020</t>
  </si>
  <si>
    <t>Acreedores Financieros</t>
  </si>
  <si>
    <t>Acreedores Monetarios por Pagar</t>
  </si>
  <si>
    <t>Amortizacion de Inversiones Intangibles</t>
  </si>
  <si>
    <t>Reporte Acumulado del  1  de  Enero  al  31  de  Mayo del  2020</t>
  </si>
  <si>
    <t>Reporte Acumulado del 1 de Enero del 2020 al 31  de Mayo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</si>
</sst>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9" sqref="C1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340</v>
      </c>
      <c r="B2" s="88"/>
      <c r="C2" s="88"/>
      <c r="D2" s="88"/>
      <c r="E2" s="88"/>
      <c r="F2" s="88"/>
    </row>
    <row r="3" spans="1:6" x14ac:dyDescent="0.25">
      <c r="A3" s="88" t="s">
        <v>398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-112990.65999999968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4005976.2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4118966.86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-100611.68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228204.63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328816.31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1785707.1800000004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4" sqref="A4:J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398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SUM(C10:C14)</f>
        <v>4005976.1999999997</v>
      </c>
      <c r="D9" s="40"/>
      <c r="E9" s="38">
        <v>0</v>
      </c>
      <c r="F9" s="25"/>
      <c r="G9" s="24" t="s">
        <v>199</v>
      </c>
      <c r="H9" s="39">
        <f>SUM(H10:H16)</f>
        <v>4118966.8600000003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25244.57</v>
      </c>
      <c r="D10" s="37"/>
      <c r="E10" s="25">
        <v>0</v>
      </c>
      <c r="F10" s="25"/>
      <c r="G10" s="31" t="s">
        <v>205</v>
      </c>
      <c r="H10" s="37">
        <v>1658879.59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54688.52</v>
      </c>
      <c r="D11" s="37"/>
      <c r="E11" s="25">
        <v>0</v>
      </c>
      <c r="F11" s="25"/>
      <c r="G11" s="31" t="s">
        <v>353</v>
      </c>
      <c r="H11" s="37">
        <v>351036.59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3282049.62</v>
      </c>
      <c r="D12" s="37"/>
      <c r="E12" s="25">
        <v>0</v>
      </c>
      <c r="F12" s="25"/>
      <c r="G12" s="31" t="s">
        <v>206</v>
      </c>
      <c r="H12" s="37">
        <v>9195.3700000000008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158922.57</v>
      </c>
      <c r="D13" s="37"/>
      <c r="E13" s="25">
        <v>0</v>
      </c>
      <c r="F13" s="25"/>
      <c r="G13" s="31" t="s">
        <v>207</v>
      </c>
      <c r="H13" s="37">
        <v>1163591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485070.92</v>
      </c>
      <c r="D14" s="37"/>
      <c r="E14" s="25">
        <v>0</v>
      </c>
      <c r="F14" s="25"/>
      <c r="G14" s="31" t="s">
        <v>397</v>
      </c>
      <c r="H14" s="37">
        <v>21708.02</v>
      </c>
      <c r="J14" s="25">
        <v>0</v>
      </c>
    </row>
    <row r="15" spans="1:10" x14ac:dyDescent="0.25">
      <c r="D15" s="37"/>
      <c r="E15" s="25"/>
      <c r="F15" s="25"/>
      <c r="G15" s="31" t="s">
        <v>394</v>
      </c>
      <c r="H15" s="37">
        <v>200000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SUM(C17:C19)</f>
        <v>228204.62999999998</v>
      </c>
      <c r="D16" s="37"/>
      <c r="E16" s="25">
        <v>0</v>
      </c>
      <c r="F16" s="25"/>
      <c r="G16" s="31" t="s">
        <v>208</v>
      </c>
      <c r="H16" s="37">
        <v>714556.29</v>
      </c>
      <c r="J16" s="25">
        <v>0</v>
      </c>
    </row>
    <row r="17" spans="1:10" x14ac:dyDescent="0.25">
      <c r="A17" s="31" t="s">
        <v>210</v>
      </c>
      <c r="B17" s="28"/>
      <c r="C17" s="82">
        <v>91110.77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133230.71</v>
      </c>
      <c r="D18" s="37"/>
      <c r="E18" s="25">
        <v>0</v>
      </c>
      <c r="F18" s="25"/>
      <c r="G18" s="24" t="s">
        <v>209</v>
      </c>
      <c r="H18" s="39">
        <f>SUM(H19:H23)</f>
        <v>328816.31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3863.15</v>
      </c>
      <c r="D19" s="37"/>
      <c r="E19" s="76">
        <v>0</v>
      </c>
      <c r="F19" s="25"/>
      <c r="G19" s="87" t="s">
        <v>210</v>
      </c>
      <c r="H19" s="86">
        <v>91027.39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187319.32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50466.23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343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376</v>
      </c>
      <c r="C26" s="85">
        <f>H26-C9-C16</f>
        <v>213602.34000000023</v>
      </c>
      <c r="D26" s="37"/>
      <c r="E26" s="30"/>
      <c r="F26" s="30"/>
      <c r="G26" s="24" t="s">
        <v>214</v>
      </c>
      <c r="H26" s="39">
        <f>H9+H18</f>
        <v>4447783.17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H26</f>
        <v>4447783.17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55" workbookViewId="0">
      <selection activeCell="D93" sqref="D9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337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399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329</v>
      </c>
      <c r="B7" s="23" t="s">
        <v>283</v>
      </c>
      <c r="C7" s="34"/>
      <c r="D7" s="23" t="s">
        <v>284</v>
      </c>
    </row>
    <row r="8" spans="1:11" x14ac:dyDescent="0.25">
      <c r="A8" s="3" t="s">
        <v>285</v>
      </c>
      <c r="B8" s="47"/>
      <c r="C8" s="47"/>
      <c r="D8" s="48">
        <f>B9+B13+B17</f>
        <v>2981933.9200000004</v>
      </c>
      <c r="E8" s="47"/>
    </row>
    <row r="9" spans="1:11" x14ac:dyDescent="0.25">
      <c r="A9" s="3" t="s">
        <v>286</v>
      </c>
      <c r="B9" s="48">
        <f>SUM(B10:B12)</f>
        <v>1785707.1800000002</v>
      </c>
      <c r="C9" s="47"/>
      <c r="D9" s="47"/>
      <c r="E9" s="47"/>
    </row>
    <row r="10" spans="1:11" x14ac:dyDescent="0.25">
      <c r="A10" s="2" t="s">
        <v>287</v>
      </c>
      <c r="B10" s="47">
        <v>1054668.33</v>
      </c>
      <c r="C10" s="47"/>
      <c r="D10" s="47"/>
      <c r="E10" s="47"/>
    </row>
    <row r="11" spans="1:11" x14ac:dyDescent="0.25">
      <c r="A11" s="2" t="s">
        <v>288</v>
      </c>
      <c r="B11" s="47">
        <v>710997.55</v>
      </c>
      <c r="C11" s="47"/>
      <c r="D11" s="47"/>
      <c r="E11" s="47"/>
    </row>
    <row r="12" spans="1:11" x14ac:dyDescent="0.25">
      <c r="A12" s="2" t="s">
        <v>289</v>
      </c>
      <c r="B12" s="47">
        <v>20041.3</v>
      </c>
      <c r="C12" s="47"/>
      <c r="D12" s="47"/>
      <c r="E12" s="47"/>
    </row>
    <row r="13" spans="1:11" x14ac:dyDescent="0.25">
      <c r="A13" s="3" t="s">
        <v>290</v>
      </c>
      <c r="B13" s="48">
        <f>SUM(B14:B16)</f>
        <v>1078366.93</v>
      </c>
      <c r="C13" s="47"/>
      <c r="D13" s="47"/>
      <c r="E13" s="47"/>
    </row>
    <row r="14" spans="1:11" x14ac:dyDescent="0.25">
      <c r="A14" s="2" t="s">
        <v>210</v>
      </c>
      <c r="B14" s="47">
        <v>92573.26</v>
      </c>
      <c r="C14" s="47"/>
      <c r="D14" s="47"/>
      <c r="E14" s="47"/>
    </row>
    <row r="15" spans="1:11" x14ac:dyDescent="0.25">
      <c r="A15" s="2" t="s">
        <v>211</v>
      </c>
      <c r="B15" s="47">
        <v>985382.78</v>
      </c>
      <c r="C15" s="47"/>
      <c r="D15" s="47"/>
      <c r="E15" s="47"/>
    </row>
    <row r="16" spans="1:11" x14ac:dyDescent="0.25">
      <c r="A16" s="2" t="s">
        <v>291</v>
      </c>
      <c r="B16" s="47">
        <v>410.89</v>
      </c>
      <c r="C16" s="47"/>
      <c r="D16" s="47"/>
      <c r="E16" s="47"/>
    </row>
    <row r="17" spans="1:5" s="1" customFormat="1" x14ac:dyDescent="0.25">
      <c r="A17" s="3" t="s">
        <v>377</v>
      </c>
      <c r="B17" s="48">
        <f>SUM(B18:B19)</f>
        <v>117859.81000000001</v>
      </c>
      <c r="C17" s="47"/>
      <c r="D17" s="47"/>
      <c r="E17" s="47"/>
    </row>
    <row r="18" spans="1:5" s="1" customFormat="1" x14ac:dyDescent="0.25">
      <c r="A18" s="2" t="s">
        <v>202</v>
      </c>
      <c r="B18" s="47">
        <v>117410.57</v>
      </c>
      <c r="C18" s="47"/>
      <c r="D18" s="47"/>
      <c r="E18" s="47"/>
    </row>
    <row r="19" spans="1:5" s="1" customFormat="1" x14ac:dyDescent="0.25">
      <c r="A19" s="2" t="s">
        <v>204</v>
      </c>
      <c r="B19" s="47">
        <v>449.24</v>
      </c>
      <c r="C19" s="47"/>
      <c r="D19" s="47"/>
      <c r="E19" s="47"/>
    </row>
    <row r="20" spans="1:5" x14ac:dyDescent="0.25">
      <c r="A20" s="3" t="s">
        <v>292</v>
      </c>
      <c r="B20" s="47"/>
      <c r="C20" s="47"/>
      <c r="D20" s="48">
        <f>B21+B23+B25+B27+B31</f>
        <v>100918141.81999999</v>
      </c>
      <c r="E20" s="47"/>
    </row>
    <row r="21" spans="1:5" x14ac:dyDescent="0.25">
      <c r="A21" s="3" t="s">
        <v>293</v>
      </c>
      <c r="B21" s="48">
        <f>B22</f>
        <v>2791199.04</v>
      </c>
      <c r="C21" s="47"/>
      <c r="D21" s="47"/>
      <c r="E21" s="47"/>
    </row>
    <row r="22" spans="1:5" x14ac:dyDescent="0.25">
      <c r="A22" s="2" t="s">
        <v>294</v>
      </c>
      <c r="B22" s="47">
        <v>2791199.04</v>
      </c>
      <c r="C22" s="47"/>
      <c r="D22" s="47"/>
      <c r="E22" s="47"/>
    </row>
    <row r="23" spans="1:5" s="1" customFormat="1" x14ac:dyDescent="0.25">
      <c r="A23" s="3" t="s">
        <v>378</v>
      </c>
      <c r="B23" s="48">
        <f>B24</f>
        <v>6517.45</v>
      </c>
      <c r="C23" s="47"/>
      <c r="D23" s="47"/>
      <c r="E23" s="47"/>
    </row>
    <row r="24" spans="1:5" s="1" customFormat="1" x14ac:dyDescent="0.25">
      <c r="A24" s="2" t="s">
        <v>295</v>
      </c>
      <c r="B24" s="47">
        <v>6517.45</v>
      </c>
      <c r="C24" s="47"/>
      <c r="D24" s="47"/>
      <c r="E24" s="47"/>
    </row>
    <row r="25" spans="1:5" x14ac:dyDescent="0.25">
      <c r="A25" s="3" t="s">
        <v>331</v>
      </c>
      <c r="B25" s="48">
        <f>B26</f>
        <v>73914781.560000002</v>
      </c>
      <c r="C25" s="47"/>
      <c r="D25" s="47"/>
      <c r="E25" s="47"/>
    </row>
    <row r="26" spans="1:5" x14ac:dyDescent="0.25">
      <c r="A26" s="2" t="s">
        <v>295</v>
      </c>
      <c r="B26" s="47">
        <v>73914781.560000002</v>
      </c>
      <c r="C26" s="47"/>
      <c r="D26" s="47"/>
      <c r="E26" s="47"/>
    </row>
    <row r="27" spans="1:5" x14ac:dyDescent="0.25">
      <c r="A27" s="3" t="s">
        <v>296</v>
      </c>
      <c r="B27" s="48">
        <f>SUM(B28:B30)</f>
        <v>24000563.379999999</v>
      </c>
      <c r="C27" s="47"/>
      <c r="D27" s="47"/>
      <c r="E27" s="47"/>
    </row>
    <row r="28" spans="1:5" x14ac:dyDescent="0.25">
      <c r="A28" s="2" t="s">
        <v>297</v>
      </c>
      <c r="B28" s="47">
        <v>83126.509999999995</v>
      </c>
      <c r="C28" s="47"/>
      <c r="D28" s="47"/>
      <c r="E28" s="47"/>
    </row>
    <row r="29" spans="1:5" x14ac:dyDescent="0.25">
      <c r="A29" s="2" t="s">
        <v>298</v>
      </c>
      <c r="B29" s="47">
        <v>816421.23</v>
      </c>
      <c r="C29" s="47"/>
      <c r="D29" s="47"/>
      <c r="E29" s="47"/>
    </row>
    <row r="30" spans="1:5" x14ac:dyDescent="0.25">
      <c r="A30" s="2" t="s">
        <v>299</v>
      </c>
      <c r="B30" s="47">
        <v>23101015.640000001</v>
      </c>
      <c r="C30" s="47"/>
      <c r="D30" s="47"/>
      <c r="E30" s="47"/>
    </row>
    <row r="31" spans="1:5" x14ac:dyDescent="0.25">
      <c r="A31" s="3" t="s">
        <v>327</v>
      </c>
      <c r="B31" s="48">
        <f>SUM(B32:B34)</f>
        <v>205080.39000000007</v>
      </c>
      <c r="C31" s="47"/>
      <c r="D31" s="47"/>
      <c r="E31" s="47"/>
    </row>
    <row r="32" spans="1:5" x14ac:dyDescent="0.25">
      <c r="A32" s="2" t="s">
        <v>300</v>
      </c>
      <c r="B32" s="47">
        <v>92408.52</v>
      </c>
      <c r="C32" s="47"/>
      <c r="D32" s="47"/>
      <c r="E32" s="47"/>
    </row>
    <row r="33" spans="1:5" x14ac:dyDescent="0.25">
      <c r="A33" s="2" t="s">
        <v>338</v>
      </c>
      <c r="B33" s="47">
        <v>428336.78</v>
      </c>
      <c r="C33" s="47"/>
      <c r="D33" s="47"/>
      <c r="E33" s="47"/>
    </row>
    <row r="34" spans="1:5" x14ac:dyDescent="0.25">
      <c r="A34" s="2" t="s">
        <v>301</v>
      </c>
      <c r="B34" s="47">
        <v>-315664.90999999997</v>
      </c>
      <c r="C34" s="47"/>
      <c r="D34" s="47"/>
      <c r="E34" s="47"/>
    </row>
    <row r="35" spans="1:5" x14ac:dyDescent="0.25">
      <c r="A35" s="3" t="s">
        <v>302</v>
      </c>
      <c r="B35" s="47"/>
      <c r="C35" s="47"/>
      <c r="D35" s="48">
        <f>SUM(B36)</f>
        <v>32485708.880000003</v>
      </c>
      <c r="E35" s="47"/>
    </row>
    <row r="36" spans="1:5" x14ac:dyDescent="0.25">
      <c r="A36" s="3" t="s">
        <v>303</v>
      </c>
      <c r="B36" s="48">
        <f>SUM(B37:B45)</f>
        <v>32485708.880000003</v>
      </c>
      <c r="C36" s="47"/>
      <c r="D36" s="47"/>
      <c r="E36" s="47"/>
    </row>
    <row r="37" spans="1:5" x14ac:dyDescent="0.25">
      <c r="A37" s="2" t="s">
        <v>304</v>
      </c>
      <c r="B37" s="47">
        <v>923.01</v>
      </c>
      <c r="C37" s="47"/>
      <c r="D37" s="47"/>
      <c r="E37" s="47"/>
    </row>
    <row r="38" spans="1:5" x14ac:dyDescent="0.25">
      <c r="A38" s="2" t="s">
        <v>49</v>
      </c>
      <c r="B38" s="47">
        <v>188</v>
      </c>
      <c r="C38" s="47"/>
      <c r="D38" s="47"/>
      <c r="E38" s="47"/>
    </row>
    <row r="39" spans="1:5" x14ac:dyDescent="0.25">
      <c r="A39" s="2" t="s">
        <v>305</v>
      </c>
      <c r="B39" s="47">
        <v>10259.84</v>
      </c>
      <c r="C39" s="47"/>
      <c r="D39" s="47"/>
      <c r="E39" s="47"/>
    </row>
    <row r="40" spans="1:5" x14ac:dyDescent="0.25">
      <c r="A40" s="2" t="s">
        <v>53</v>
      </c>
      <c r="B40" s="47">
        <v>13215.29</v>
      </c>
      <c r="C40" s="47"/>
      <c r="D40" s="47"/>
      <c r="E40" s="47"/>
    </row>
    <row r="41" spans="1:5" x14ac:dyDescent="0.25">
      <c r="A41" s="2" t="s">
        <v>228</v>
      </c>
      <c r="B41" s="47">
        <v>57400.06</v>
      </c>
      <c r="C41" s="47"/>
      <c r="D41" s="47"/>
      <c r="E41" s="47"/>
    </row>
    <row r="42" spans="1:5" x14ac:dyDescent="0.25">
      <c r="A42" s="2" t="s">
        <v>229</v>
      </c>
      <c r="B42" s="47">
        <v>2752.56</v>
      </c>
      <c r="C42" s="47"/>
      <c r="D42" s="47"/>
      <c r="E42" s="47"/>
    </row>
    <row r="43" spans="1:5" x14ac:dyDescent="0.25">
      <c r="A43" s="2" t="s">
        <v>306</v>
      </c>
      <c r="B43" s="47">
        <v>43200.78</v>
      </c>
      <c r="C43" s="47"/>
      <c r="D43" s="47"/>
      <c r="E43" s="47"/>
    </row>
    <row r="44" spans="1:5" x14ac:dyDescent="0.25">
      <c r="A44" s="2" t="s">
        <v>75</v>
      </c>
      <c r="B44" s="47">
        <v>45339.92</v>
      </c>
      <c r="C44" s="47"/>
      <c r="D44" s="47"/>
      <c r="E44" s="47"/>
    </row>
    <row r="45" spans="1:5" x14ac:dyDescent="0.25">
      <c r="A45" s="2" t="s">
        <v>307</v>
      </c>
      <c r="B45" s="47">
        <v>32312429.420000002</v>
      </c>
      <c r="C45" s="47"/>
      <c r="D45" s="47"/>
      <c r="E45" s="47"/>
    </row>
    <row r="46" spans="1:5" x14ac:dyDescent="0.25">
      <c r="A46" s="3" t="s">
        <v>308</v>
      </c>
      <c r="B46" s="47"/>
      <c r="C46" s="47"/>
      <c r="D46" s="48">
        <f>SUM(B47)</f>
        <v>1127684.8900000001</v>
      </c>
      <c r="E46" s="47"/>
    </row>
    <row r="47" spans="1:5" x14ac:dyDescent="0.25">
      <c r="A47" s="3" t="s">
        <v>309</v>
      </c>
      <c r="B47" s="48">
        <f>SUM(B48:B56)</f>
        <v>1127684.8900000001</v>
      </c>
      <c r="C47" s="47"/>
      <c r="D47" s="47"/>
      <c r="E47" s="47"/>
    </row>
    <row r="48" spans="1:5" x14ac:dyDescent="0.25">
      <c r="A48" s="2" t="s">
        <v>310</v>
      </c>
      <c r="B48" s="47">
        <v>721414.8</v>
      </c>
      <c r="C48" s="47"/>
      <c r="D48" s="47"/>
      <c r="E48" s="47"/>
    </row>
    <row r="49" spans="1:5" x14ac:dyDescent="0.25">
      <c r="A49" s="2" t="s">
        <v>352</v>
      </c>
      <c r="B49" s="47">
        <v>14768.34</v>
      </c>
      <c r="C49" s="47"/>
      <c r="D49" s="47"/>
      <c r="E49" s="47"/>
    </row>
    <row r="50" spans="1:5" s="1" customFormat="1" x14ac:dyDescent="0.25">
      <c r="A50" s="2" t="s">
        <v>354</v>
      </c>
      <c r="B50" s="47">
        <v>7948.95</v>
      </c>
      <c r="C50" s="47"/>
      <c r="D50" s="47"/>
      <c r="E50" s="47"/>
    </row>
    <row r="51" spans="1:5" x14ac:dyDescent="0.25">
      <c r="A51" s="2" t="s">
        <v>311</v>
      </c>
      <c r="B51" s="47">
        <v>73758.94</v>
      </c>
      <c r="C51" s="47"/>
      <c r="D51" s="47"/>
      <c r="E51" s="47"/>
    </row>
    <row r="52" spans="1:5" x14ac:dyDescent="0.25">
      <c r="A52" s="2" t="s">
        <v>355</v>
      </c>
      <c r="B52" s="47">
        <v>295815.53999999998</v>
      </c>
      <c r="C52" s="47"/>
      <c r="D52" s="47"/>
      <c r="E52" s="47"/>
    </row>
    <row r="53" spans="1:5" x14ac:dyDescent="0.25">
      <c r="A53" s="2" t="s">
        <v>312</v>
      </c>
      <c r="B53" s="47">
        <v>13988.81</v>
      </c>
      <c r="C53" s="47"/>
      <c r="D53" s="47"/>
      <c r="E53" s="47"/>
    </row>
    <row r="54" spans="1:5" x14ac:dyDescent="0.25">
      <c r="A54" s="2" t="s">
        <v>313</v>
      </c>
      <c r="B54" s="47">
        <v>1924523.93</v>
      </c>
      <c r="C54" s="47"/>
      <c r="D54" s="47"/>
      <c r="E54" s="47"/>
    </row>
    <row r="55" spans="1:5" x14ac:dyDescent="0.25">
      <c r="A55" s="2" t="s">
        <v>314</v>
      </c>
      <c r="B55" s="47">
        <v>932883.01</v>
      </c>
      <c r="C55" s="47"/>
      <c r="D55" s="47"/>
      <c r="E55" s="47"/>
    </row>
    <row r="56" spans="1:5" x14ac:dyDescent="0.25">
      <c r="A56" s="2" t="s">
        <v>344</v>
      </c>
      <c r="B56" s="47">
        <v>-2857417.43</v>
      </c>
      <c r="C56" s="47"/>
      <c r="D56" s="47"/>
      <c r="E56" s="47"/>
    </row>
    <row r="57" spans="1:5" x14ac:dyDescent="0.25">
      <c r="A57" s="3" t="s">
        <v>315</v>
      </c>
      <c r="B57" s="47"/>
      <c r="C57" s="47"/>
      <c r="D57" s="53">
        <f>D8+D20+D35+D46</f>
        <v>137513469.50999999</v>
      </c>
      <c r="E57" s="47"/>
    </row>
    <row r="58" spans="1:5" s="1" customFormat="1" x14ac:dyDescent="0.25">
      <c r="A58" s="3"/>
      <c r="B58" s="47"/>
      <c r="C58" s="47"/>
      <c r="D58" s="53"/>
      <c r="E58" s="47"/>
    </row>
    <row r="59" spans="1:5" s="1" customFormat="1" x14ac:dyDescent="0.25">
      <c r="A59" s="88" t="s">
        <v>196</v>
      </c>
      <c r="B59" s="88"/>
      <c r="C59" s="88"/>
      <c r="D59" s="88"/>
      <c r="E59" s="47"/>
    </row>
    <row r="60" spans="1:5" s="1" customFormat="1" x14ac:dyDescent="0.25">
      <c r="A60" s="88" t="s">
        <v>337</v>
      </c>
      <c r="B60" s="88"/>
      <c r="C60" s="88"/>
      <c r="D60" s="88"/>
      <c r="E60" s="47"/>
    </row>
    <row r="61" spans="1:5" s="1" customFormat="1" x14ac:dyDescent="0.25">
      <c r="A61" s="88" t="s">
        <v>399</v>
      </c>
      <c r="B61" s="88"/>
      <c r="C61" s="88"/>
      <c r="D61" s="88"/>
      <c r="E61" s="47"/>
    </row>
    <row r="62" spans="1:5" s="1" customFormat="1" x14ac:dyDescent="0.25">
      <c r="A62" s="88" t="s">
        <v>157</v>
      </c>
      <c r="B62" s="88"/>
      <c r="C62" s="88"/>
      <c r="D62" s="88"/>
      <c r="E62" s="47"/>
    </row>
    <row r="63" spans="1:5" s="1" customFormat="1" x14ac:dyDescent="0.25">
      <c r="A63" s="3" t="s">
        <v>158</v>
      </c>
      <c r="B63" s="3"/>
      <c r="C63" s="3"/>
      <c r="D63" s="2"/>
      <c r="E63" s="47"/>
    </row>
    <row r="64" spans="1:5" s="16" customFormat="1" ht="15" customHeight="1" x14ac:dyDescent="0.2"/>
    <row r="65" spans="1:4" x14ac:dyDescent="0.25">
      <c r="A65" s="23" t="s">
        <v>356</v>
      </c>
      <c r="B65" s="52" t="s">
        <v>283</v>
      </c>
      <c r="C65" s="53"/>
      <c r="D65" s="52" t="s">
        <v>284</v>
      </c>
    </row>
    <row r="66" spans="1:4" x14ac:dyDescent="0.25">
      <c r="A66" s="3" t="s">
        <v>316</v>
      </c>
      <c r="B66" s="47"/>
      <c r="C66" s="47"/>
      <c r="D66" s="48">
        <f>B67+B70</f>
        <v>1287785.81</v>
      </c>
    </row>
    <row r="67" spans="1:4" x14ac:dyDescent="0.25">
      <c r="A67" s="3" t="s">
        <v>317</v>
      </c>
      <c r="B67" s="48">
        <f>SUM(B68:B69)</f>
        <v>952202.89</v>
      </c>
      <c r="C67" s="47"/>
      <c r="D67" s="47"/>
    </row>
    <row r="68" spans="1:4" s="1" customFormat="1" x14ac:dyDescent="0.25">
      <c r="A68" s="2" t="s">
        <v>212</v>
      </c>
      <c r="B68" s="47">
        <v>952120.8</v>
      </c>
      <c r="C68" s="47"/>
      <c r="D68" s="47"/>
    </row>
    <row r="69" spans="1:4" x14ac:dyDescent="0.25">
      <c r="A69" s="2" t="s">
        <v>213</v>
      </c>
      <c r="B69" s="47">
        <v>82.09</v>
      </c>
      <c r="C69" s="47"/>
      <c r="D69" s="47"/>
    </row>
    <row r="70" spans="1:4" s="1" customFormat="1" x14ac:dyDescent="0.25">
      <c r="A70" s="3" t="s">
        <v>379</v>
      </c>
      <c r="B70" s="48">
        <f>SUM(B71:B75)</f>
        <v>335582.92</v>
      </c>
      <c r="C70" s="47"/>
      <c r="D70" s="47"/>
    </row>
    <row r="71" spans="1:4" s="1" customFormat="1" x14ac:dyDescent="0.25">
      <c r="A71" s="2" t="s">
        <v>205</v>
      </c>
      <c r="B71" s="47">
        <v>172593.39</v>
      </c>
      <c r="C71" s="47"/>
      <c r="D71" s="47"/>
    </row>
    <row r="72" spans="1:4" s="1" customFormat="1" x14ac:dyDescent="0.25">
      <c r="A72" s="2" t="s">
        <v>380</v>
      </c>
      <c r="B72" s="47">
        <v>122774.3</v>
      </c>
      <c r="C72" s="47"/>
      <c r="D72" s="47"/>
    </row>
    <row r="73" spans="1:4" s="1" customFormat="1" x14ac:dyDescent="0.25">
      <c r="A73" s="2" t="s">
        <v>395</v>
      </c>
      <c r="B73" s="47">
        <v>34088.25</v>
      </c>
      <c r="C73" s="47"/>
      <c r="D73" s="47"/>
    </row>
    <row r="74" spans="1:4" s="1" customFormat="1" x14ac:dyDescent="0.25">
      <c r="A74" s="2" t="s">
        <v>381</v>
      </c>
      <c r="B74" s="47">
        <v>4617</v>
      </c>
      <c r="C74" s="47"/>
      <c r="D74" s="47"/>
    </row>
    <row r="75" spans="1:4" s="1" customFormat="1" x14ac:dyDescent="0.25">
      <c r="A75" s="2" t="s">
        <v>396</v>
      </c>
      <c r="B75" s="47">
        <v>1509.98</v>
      </c>
      <c r="C75" s="47"/>
      <c r="D75" s="47"/>
    </row>
    <row r="76" spans="1:4" s="1" customFormat="1" x14ac:dyDescent="0.25">
      <c r="A76" s="3" t="s">
        <v>332</v>
      </c>
      <c r="B76" s="47"/>
      <c r="C76" s="47"/>
      <c r="D76" s="48">
        <f>B77+B80</f>
        <v>245540684.12</v>
      </c>
    </row>
    <row r="77" spans="1:4" s="1" customFormat="1" x14ac:dyDescent="0.25">
      <c r="A77" s="3" t="s">
        <v>318</v>
      </c>
      <c r="B77" s="48">
        <f>SUM(B78:B79)</f>
        <v>169185581.22</v>
      </c>
      <c r="C77" s="47"/>
      <c r="D77" s="47"/>
    </row>
    <row r="78" spans="1:4" s="1" customFormat="1" x14ac:dyDescent="0.25">
      <c r="A78" s="2" t="s">
        <v>319</v>
      </c>
      <c r="B78" s="47">
        <v>54997303.140000001</v>
      </c>
      <c r="C78" s="47"/>
      <c r="D78" s="47"/>
    </row>
    <row r="79" spans="1:4" s="1" customFormat="1" x14ac:dyDescent="0.25">
      <c r="A79" s="2" t="s">
        <v>320</v>
      </c>
      <c r="B79" s="47">
        <v>114188278.08</v>
      </c>
      <c r="C79" s="47"/>
      <c r="D79" s="47"/>
    </row>
    <row r="80" spans="1:4" x14ac:dyDescent="0.25">
      <c r="A80" s="3" t="s">
        <v>400</v>
      </c>
      <c r="B80" s="48">
        <f>SUM(B81:B82)</f>
        <v>76355102.899999991</v>
      </c>
      <c r="C80" s="47"/>
      <c r="D80" s="47"/>
    </row>
    <row r="81" spans="1:7" x14ac:dyDescent="0.25">
      <c r="A81" s="2" t="s">
        <v>401</v>
      </c>
      <c r="B81" s="47">
        <v>2395705.33</v>
      </c>
      <c r="C81" s="47"/>
      <c r="D81" s="47"/>
    </row>
    <row r="82" spans="1:7" x14ac:dyDescent="0.25">
      <c r="A82" s="2" t="s">
        <v>321</v>
      </c>
      <c r="B82" s="47">
        <v>73959397.569999993</v>
      </c>
      <c r="C82" s="47"/>
      <c r="D82" s="47"/>
    </row>
    <row r="83" spans="1:7" x14ac:dyDescent="0.25">
      <c r="A83" s="3" t="s">
        <v>322</v>
      </c>
      <c r="B83" s="47"/>
      <c r="C83" s="47"/>
      <c r="D83" s="48">
        <f>B84+B89</f>
        <v>-80062649.529999986</v>
      </c>
    </row>
    <row r="84" spans="1:7" x14ac:dyDescent="0.25">
      <c r="A84" s="3" t="s">
        <v>323</v>
      </c>
      <c r="B84" s="48">
        <f>SUM(B85:B88)</f>
        <v>-79652819.949999988</v>
      </c>
      <c r="C84" s="47"/>
    </row>
    <row r="85" spans="1:7" x14ac:dyDescent="0.25">
      <c r="A85" s="2" t="s">
        <v>324</v>
      </c>
      <c r="B85" s="47">
        <v>21052789.75</v>
      </c>
      <c r="C85" s="47"/>
      <c r="D85" s="47"/>
    </row>
    <row r="86" spans="1:7" x14ac:dyDescent="0.25">
      <c r="A86" s="2" t="s">
        <v>325</v>
      </c>
      <c r="B86" s="47">
        <v>530099.53</v>
      </c>
      <c r="C86" s="47"/>
      <c r="D86" s="47"/>
    </row>
    <row r="87" spans="1:7" x14ac:dyDescent="0.25">
      <c r="A87" s="2" t="s">
        <v>358</v>
      </c>
      <c r="B87" s="47">
        <v>-102610203.13</v>
      </c>
      <c r="C87" s="47"/>
      <c r="D87" s="47"/>
    </row>
    <row r="88" spans="1:7" s="1" customFormat="1" x14ac:dyDescent="0.25">
      <c r="A88" s="2" t="s">
        <v>357</v>
      </c>
      <c r="B88" s="47">
        <v>1374493.9</v>
      </c>
      <c r="C88" s="47"/>
      <c r="D88" s="47"/>
    </row>
    <row r="89" spans="1:7" s="1" customFormat="1" x14ac:dyDescent="0.25">
      <c r="A89" s="3" t="s">
        <v>334</v>
      </c>
      <c r="B89" s="48">
        <f>B90+B91</f>
        <v>-409829.58</v>
      </c>
      <c r="C89" s="47"/>
      <c r="D89" s="47"/>
    </row>
    <row r="90" spans="1:7" s="1" customFormat="1" x14ac:dyDescent="0.25">
      <c r="A90" s="2" t="s">
        <v>359</v>
      </c>
      <c r="B90" s="47">
        <v>-409049.26</v>
      </c>
      <c r="C90" s="47"/>
      <c r="D90" s="47"/>
    </row>
    <row r="91" spans="1:7" s="1" customFormat="1" x14ac:dyDescent="0.25">
      <c r="A91" s="2" t="s">
        <v>335</v>
      </c>
      <c r="B91" s="47">
        <v>-780.32</v>
      </c>
      <c r="C91" s="47"/>
      <c r="D91" s="47"/>
    </row>
    <row r="92" spans="1:7" x14ac:dyDescent="0.25">
      <c r="A92" s="3" t="s">
        <v>326</v>
      </c>
      <c r="B92" s="48">
        <f>D57-D66-D76-D83</f>
        <v>-29252350.89000003</v>
      </c>
      <c r="C92" s="47"/>
      <c r="D92" s="48">
        <f>B92</f>
        <v>-29252350.89000003</v>
      </c>
    </row>
    <row r="93" spans="1:7" x14ac:dyDescent="0.25">
      <c r="A93" s="3" t="s">
        <v>328</v>
      </c>
      <c r="B93" s="47"/>
      <c r="C93" s="47"/>
      <c r="D93" s="48">
        <f>D66+D76+D83+D92</f>
        <v>137513469.50999999</v>
      </c>
      <c r="G93" s="83"/>
    </row>
    <row r="94" spans="1:7" x14ac:dyDescent="0.25">
      <c r="A94" s="2"/>
      <c r="B94" s="47"/>
      <c r="C94" s="47"/>
      <c r="D94" s="47"/>
    </row>
    <row r="95" spans="1:7" x14ac:dyDescent="0.25">
      <c r="A95" s="2"/>
      <c r="B95" s="47"/>
      <c r="C95" s="47"/>
      <c r="D95" s="47"/>
    </row>
  </sheetData>
  <mergeCells count="8">
    <mergeCell ref="A59:D59"/>
    <mergeCell ref="A60:D60"/>
    <mergeCell ref="A61:D61"/>
    <mergeCell ref="A62:D6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398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281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46359866.189999998</v>
      </c>
      <c r="D8" s="2"/>
      <c r="E8" s="49">
        <v>0</v>
      </c>
      <c r="F8" s="2"/>
      <c r="G8" s="3" t="s">
        <v>244</v>
      </c>
      <c r="H8" s="2"/>
      <c r="I8" s="48">
        <f>SUM(I9:I11)</f>
        <v>40670643.57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1130390.1000000001</v>
      </c>
      <c r="D9" s="2"/>
      <c r="E9" s="49">
        <v>0</v>
      </c>
      <c r="F9" s="2"/>
      <c r="G9" s="2" t="s">
        <v>245</v>
      </c>
      <c r="H9" s="2"/>
      <c r="I9" s="47">
        <v>13770469.609999999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35243626.219999999</v>
      </c>
      <c r="D10" s="2"/>
      <c r="E10" s="49">
        <v>0</v>
      </c>
      <c r="F10" s="2"/>
      <c r="G10" s="2" t="s">
        <v>246</v>
      </c>
      <c r="H10" s="2"/>
      <c r="I10" s="47">
        <v>26874001.059999999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2613007.14</v>
      </c>
      <c r="D11" s="2"/>
      <c r="E11" s="49">
        <v>0</v>
      </c>
      <c r="F11" s="2"/>
      <c r="G11" s="2" t="s">
        <v>349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2497616.5099999998</v>
      </c>
      <c r="D12" s="2"/>
      <c r="E12" s="49">
        <v>0</v>
      </c>
      <c r="F12" s="2"/>
      <c r="G12" s="3" t="s">
        <v>247</v>
      </c>
      <c r="H12" s="2"/>
      <c r="I12" s="48">
        <f>SUM(I13:I15)</f>
        <v>35730616.520000003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1891245.51</v>
      </c>
      <c r="D13" s="2"/>
      <c r="E13" s="49">
        <v>0</v>
      </c>
      <c r="F13" s="2"/>
      <c r="G13" s="2" t="s">
        <v>362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2203395.2400000002</v>
      </c>
      <c r="D14" s="2"/>
      <c r="E14" s="49">
        <v>0</v>
      </c>
      <c r="F14" s="2"/>
      <c r="G14" s="2" t="s">
        <v>248</v>
      </c>
      <c r="H14" s="2"/>
      <c r="I14" s="47">
        <v>31724776.920000002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10734114.449999999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353369.97</v>
      </c>
      <c r="D17" s="2"/>
      <c r="E17" s="49">
        <v>0</v>
      </c>
      <c r="F17" s="2"/>
      <c r="G17" s="2" t="s">
        <v>363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77977.34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146401.47</v>
      </c>
      <c r="D19" s="2"/>
      <c r="E19" s="49">
        <v>0</v>
      </c>
      <c r="F19" s="2"/>
      <c r="G19" s="3" t="s">
        <v>252</v>
      </c>
      <c r="H19" s="2"/>
      <c r="I19" s="48">
        <f>SUM(I20:I25)</f>
        <v>7257052.0300000003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88090.61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497265.43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97623.27</v>
      </c>
      <c r="D22" s="2"/>
      <c r="E22" s="49">
        <v>0</v>
      </c>
      <c r="F22" s="2"/>
      <c r="G22" s="2" t="s">
        <v>255</v>
      </c>
      <c r="H22" s="2"/>
      <c r="I22" s="47">
        <v>6571653.7800000003</v>
      </c>
      <c r="J22" s="2"/>
      <c r="K22" s="49">
        <v>0</v>
      </c>
      <c r="L22" s="2"/>
    </row>
    <row r="23" spans="1:12" x14ac:dyDescent="0.25">
      <c r="A23" s="2" t="s">
        <v>282</v>
      </c>
      <c r="B23" s="2"/>
      <c r="C23" s="47">
        <v>113505.64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345</v>
      </c>
      <c r="B24" s="2"/>
      <c r="C24" s="47">
        <v>1120702.96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130153.32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179791</v>
      </c>
      <c r="D26" s="2"/>
      <c r="E26" s="49">
        <v>0</v>
      </c>
      <c r="F26" s="2"/>
      <c r="G26" s="3" t="s">
        <v>259</v>
      </c>
      <c r="H26" s="2"/>
      <c r="I26" s="48">
        <f>SUM(I27:I30)</f>
        <v>128121568.41999999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551603.21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4460541.55</v>
      </c>
      <c r="D28" s="2"/>
      <c r="E28" s="49">
        <v>0</v>
      </c>
      <c r="F28" s="2"/>
      <c r="G28" s="2" t="s">
        <v>261</v>
      </c>
      <c r="H28" s="2"/>
      <c r="I28" s="47">
        <v>2873050.74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172071.11</v>
      </c>
      <c r="D29" s="2"/>
      <c r="E29" s="49">
        <v>0</v>
      </c>
      <c r="F29" s="2"/>
      <c r="G29" s="2" t="s">
        <v>350</v>
      </c>
      <c r="H29" s="2"/>
      <c r="I29" s="47">
        <v>29036391.539999999</v>
      </c>
      <c r="J29" s="2"/>
      <c r="K29" s="49"/>
      <c r="L29" s="2"/>
    </row>
    <row r="30" spans="1:12" x14ac:dyDescent="0.25">
      <c r="A30" s="2" t="s">
        <v>235</v>
      </c>
      <c r="B30" s="2"/>
      <c r="C30" s="47">
        <v>907631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1837386.57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460310.60000000003</v>
      </c>
      <c r="D32" s="2"/>
      <c r="E32" s="49">
        <v>0</v>
      </c>
      <c r="F32" s="2"/>
      <c r="G32" s="51" t="s">
        <v>263</v>
      </c>
      <c r="H32" s="2"/>
      <c r="I32" s="48">
        <f>I26+I19+I16+I12+I8</f>
        <v>342961130.26999998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29252350.889999986</v>
      </c>
      <c r="J33" s="2"/>
      <c r="K33" s="49">
        <v>0</v>
      </c>
      <c r="L33" s="2"/>
    </row>
    <row r="34" spans="1:12" x14ac:dyDescent="0.25">
      <c r="A34" s="2" t="s">
        <v>312</v>
      </c>
      <c r="B34" s="2"/>
      <c r="C34" s="47">
        <v>860.81</v>
      </c>
      <c r="D34" s="2"/>
      <c r="E34" s="49">
        <v>0</v>
      </c>
      <c r="F34" s="2"/>
      <c r="G34" s="51" t="s">
        <v>351</v>
      </c>
      <c r="H34" s="2"/>
      <c r="I34" s="48">
        <f>I32+I33</f>
        <v>372213481.15999997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127581.01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398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122753106.47999999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346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126199.79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347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48406657.57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1140450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235550.15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58223174.520000003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360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5305693.7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348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402</v>
      </c>
      <c r="B62" s="2"/>
      <c r="C62" s="47">
        <v>119446.04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274</v>
      </c>
      <c r="B63" s="2"/>
      <c r="C63" s="47">
        <v>51106223.350000001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275</v>
      </c>
      <c r="B64" s="2"/>
      <c r="C64" s="47">
        <v>1688376.42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276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277</v>
      </c>
      <c r="B66" s="2"/>
      <c r="C66" s="48">
        <f>SUM(C67:C70)</f>
        <v>85276251.349999994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278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279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361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84481342.359999999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280</v>
      </c>
      <c r="C71" s="48">
        <f>C66+C58+C52+C46+C32+C16+C8</f>
        <v>372213481.15999997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E37" sqref="E3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333</v>
      </c>
      <c r="B2" s="88"/>
      <c r="C2" s="88"/>
      <c r="D2" s="88"/>
      <c r="E2" s="88"/>
    </row>
    <row r="3" spans="1:5" x14ac:dyDescent="0.25">
      <c r="A3" s="88" t="s">
        <v>403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364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25244.57</v>
      </c>
      <c r="E8" s="64">
        <f>C8-D8</f>
        <v>209495.43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25244.57</v>
      </c>
      <c r="E9" s="64">
        <f t="shared" ref="E9:E31" si="0">C9-D9</f>
        <v>209495.43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25244.57</v>
      </c>
      <c r="E10" s="65">
        <f t="shared" si="0"/>
        <v>209495.43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54688.51999999999</v>
      </c>
      <c r="E11" s="65">
        <f t="shared" si="0"/>
        <v>138143.48000000001</v>
      </c>
    </row>
    <row r="12" spans="1:5" s="1" customFormat="1" x14ac:dyDescent="0.25">
      <c r="A12" s="15">
        <v>151</v>
      </c>
      <c r="B12" s="17" t="s">
        <v>365</v>
      </c>
      <c r="C12" s="65">
        <f>SUM(C13:C14)</f>
        <v>140041</v>
      </c>
      <c r="D12" s="65">
        <f>SUM(D13:D14)</f>
        <v>44806.649999999994</v>
      </c>
      <c r="E12" s="65">
        <f>C12-D12</f>
        <v>95234.35</v>
      </c>
    </row>
    <row r="13" spans="1:5" s="1" customFormat="1" x14ac:dyDescent="0.25">
      <c r="A13" s="15">
        <v>15105</v>
      </c>
      <c r="B13" s="17" t="s">
        <v>366</v>
      </c>
      <c r="C13" s="65">
        <v>138041</v>
      </c>
      <c r="D13" s="65">
        <v>41680.699999999997</v>
      </c>
      <c r="E13" s="65">
        <f t="shared" si="0"/>
        <v>96360.3</v>
      </c>
    </row>
    <row r="14" spans="1:5" s="1" customFormat="1" x14ac:dyDescent="0.25">
      <c r="A14" s="15">
        <v>15199</v>
      </c>
      <c r="B14" s="17" t="s">
        <v>367</v>
      </c>
      <c r="C14" s="65">
        <v>2000</v>
      </c>
      <c r="D14" s="65">
        <v>3125.95</v>
      </c>
      <c r="E14" s="65">
        <f t="shared" si="0"/>
        <v>-1125.9499999999998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1221.8800000000001</v>
      </c>
      <c r="E15" s="64">
        <f t="shared" si="0"/>
        <v>-1221.8800000000001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1221.8800000000001</v>
      </c>
      <c r="E16" s="65">
        <f t="shared" si="0"/>
        <v>-1221.8800000000001</v>
      </c>
    </row>
    <row r="17" spans="1:5" s="1" customFormat="1" x14ac:dyDescent="0.25">
      <c r="A17" s="15">
        <v>154</v>
      </c>
      <c r="B17" s="17" t="s">
        <v>382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368</v>
      </c>
      <c r="C19" s="65">
        <f>SUM(C20:C21)</f>
        <v>51041</v>
      </c>
      <c r="D19" s="65">
        <f>SUM(D20:D21)</f>
        <v>8659.99</v>
      </c>
      <c r="E19" s="65">
        <f t="shared" si="0"/>
        <v>42381.01</v>
      </c>
    </row>
    <row r="20" spans="1:5" s="1" customFormat="1" x14ac:dyDescent="0.25">
      <c r="A20" s="15">
        <v>15703</v>
      </c>
      <c r="B20" s="17" t="s">
        <v>383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8659.99</v>
      </c>
      <c r="E21" s="64">
        <f t="shared" si="0"/>
        <v>38144.01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3399460.19</v>
      </c>
      <c r="E22" s="64">
        <f t="shared" si="0"/>
        <v>6903292.8100000005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3399460.19</v>
      </c>
      <c r="E23" s="65">
        <f t="shared" si="0"/>
        <v>6903292.8100000005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2259010.19</v>
      </c>
      <c r="E24" s="65">
        <f t="shared" si="0"/>
        <v>4820497.8100000005</v>
      </c>
    </row>
    <row r="25" spans="1:5" s="1" customFormat="1" x14ac:dyDescent="0.25">
      <c r="A25" s="15">
        <v>1624201</v>
      </c>
      <c r="B25" s="17" t="s">
        <v>369</v>
      </c>
      <c r="C25" s="65">
        <v>3223245</v>
      </c>
      <c r="D25" s="65">
        <v>1140450</v>
      </c>
      <c r="E25" s="65">
        <f t="shared" si="0"/>
        <v>2082795</v>
      </c>
    </row>
    <row r="26" spans="1:5" s="1" customFormat="1" x14ac:dyDescent="0.25">
      <c r="A26" s="20">
        <v>21</v>
      </c>
      <c r="B26" s="21" t="s">
        <v>384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385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15">
        <v>23</v>
      </c>
      <c r="B29" s="21" t="s">
        <v>370</v>
      </c>
      <c r="C29" s="65">
        <f>C30</f>
        <v>0</v>
      </c>
      <c r="D29" s="80">
        <f>D30</f>
        <v>158922.57</v>
      </c>
      <c r="E29" s="80">
        <f>C29-D29</f>
        <v>-158922.57</v>
      </c>
    </row>
    <row r="30" spans="1:5" x14ac:dyDescent="0.25">
      <c r="A30" s="14">
        <v>232</v>
      </c>
      <c r="B30" s="16" t="s">
        <v>371</v>
      </c>
      <c r="C30" s="67">
        <f>SUM(C31)</f>
        <v>0</v>
      </c>
      <c r="D30" s="64">
        <f>SUM(D31)</f>
        <v>158922.57</v>
      </c>
      <c r="E30" s="64">
        <f t="shared" si="0"/>
        <v>-158922.57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158922.57</v>
      </c>
      <c r="E31" s="65">
        <f t="shared" si="0"/>
        <v>-158922.57</v>
      </c>
    </row>
    <row r="32" spans="1:5" s="1" customFormat="1" x14ac:dyDescent="0.25">
      <c r="A32" s="20">
        <v>32</v>
      </c>
      <c r="B32" s="21" t="s">
        <v>386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387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388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3638315.8499999996</v>
      </c>
      <c r="E35" s="66">
        <f>C35-D35</f>
        <v>7166152.8499999996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3638315.8499999996</v>
      </c>
      <c r="E36" s="67">
        <f t="shared" si="3"/>
        <v>7166152.8499999996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3638315.8499999996</v>
      </c>
      <c r="E37" s="67">
        <f t="shared" si="3"/>
        <v>7166152.8499999996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330</v>
      </c>
      <c r="B2" s="88"/>
      <c r="C2" s="88"/>
      <c r="D2" s="88"/>
      <c r="E2" s="88"/>
    </row>
    <row r="3" spans="1:5" s="1" customFormat="1" x14ac:dyDescent="0.25">
      <c r="A3" s="88" t="s">
        <v>404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1831472.98</v>
      </c>
      <c r="E8" s="6">
        <f>C8-D8</f>
        <v>3527551.8800000013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559801.55000000005</v>
      </c>
      <c r="E9" s="6">
        <f t="shared" ref="E9:E46" si="0">C9-D9</f>
        <v>1173855.3199999998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526882.52</v>
      </c>
      <c r="E10" s="6">
        <f t="shared" si="0"/>
        <v>807636.98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4937.22</v>
      </c>
      <c r="E12" s="6">
        <f t="shared" si="0"/>
        <v>12659.939999999999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27981.81</v>
      </c>
      <c r="E13" s="6">
        <f t="shared" si="0"/>
        <v>241073.40000000002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891630.02999999991</v>
      </c>
      <c r="E14" s="6">
        <f t="shared" si="0"/>
        <v>1946001.2100000004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847236.33</v>
      </c>
      <c r="E15" s="6">
        <f t="shared" si="0"/>
        <v>1388345.9100000001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44393.7</v>
      </c>
      <c r="E17" s="6">
        <f t="shared" si="0"/>
        <v>366815.3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14501.9</v>
      </c>
      <c r="E18" s="6">
        <f t="shared" si="0"/>
        <v>27111.25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14501.9</v>
      </c>
      <c r="E19" s="6">
        <f t="shared" si="0"/>
        <v>27111.25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105281.36</v>
      </c>
      <c r="E20" s="6">
        <f t="shared" si="0"/>
        <v>197818.03999999998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41170.57</v>
      </c>
      <c r="E21" s="6">
        <f t="shared" si="0"/>
        <v>73264.47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62837.25</v>
      </c>
      <c r="E22" s="6">
        <f t="shared" si="0"/>
        <v>120992.75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1273.54</v>
      </c>
      <c r="E23" s="6">
        <f t="shared" si="0"/>
        <v>3560.8199999999997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95779.510000000009</v>
      </c>
      <c r="E24" s="6">
        <f t="shared" si="0"/>
        <v>182766.06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34187.42</v>
      </c>
      <c r="E25" s="6">
        <f t="shared" si="0"/>
        <v>62418.990000000005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60604.4</v>
      </c>
      <c r="E26" s="6">
        <f t="shared" si="0"/>
        <v>118407.94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987.69</v>
      </c>
      <c r="E27" s="6">
        <f t="shared" si="0"/>
        <v>1939.13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164478.63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13414.42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372</v>
      </c>
      <c r="C30" s="5">
        <v>151064.21</v>
      </c>
      <c r="D30" s="5">
        <v>151064.21</v>
      </c>
      <c r="E30" s="6">
        <f t="shared" si="0"/>
        <v>0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473810.89</v>
      </c>
      <c r="E31" s="6">
        <f t="shared" si="0"/>
        <v>1638857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177146.12</v>
      </c>
      <c r="E32" s="6">
        <f t="shared" si="0"/>
        <v>863750.97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2690.48</v>
      </c>
      <c r="E33" s="6">
        <f t="shared" si="0"/>
        <v>38134.49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9713.5</v>
      </c>
      <c r="E34" s="6">
        <f t="shared" si="0"/>
        <v>14182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14620.18</v>
      </c>
      <c r="E35" s="6">
        <f t="shared" si="0"/>
        <v>62993.760000000002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58.5</v>
      </c>
      <c r="E36" s="6">
        <f t="shared" si="0"/>
        <v>79794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2949.18</v>
      </c>
      <c r="E37" s="6">
        <f t="shared" si="0"/>
        <v>23974.68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10814.9</v>
      </c>
      <c r="E39" s="6">
        <f t="shared" si="0"/>
        <v>43089.57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738.68</v>
      </c>
      <c r="E40" s="6">
        <f t="shared" si="0"/>
        <v>18763.12</v>
      </c>
    </row>
    <row r="41" spans="1:5" s="1" customFormat="1" x14ac:dyDescent="0.25">
      <c r="A41" s="15">
        <v>54109</v>
      </c>
      <c r="B41" s="4" t="s">
        <v>336</v>
      </c>
      <c r="C41" s="5">
        <v>12150</v>
      </c>
      <c r="D41" s="5">
        <v>2310</v>
      </c>
      <c r="E41" s="6">
        <f t="shared" si="0"/>
        <v>9840</v>
      </c>
    </row>
    <row r="42" spans="1:5" s="1" customFormat="1" x14ac:dyDescent="0.25">
      <c r="A42" s="15">
        <v>54110</v>
      </c>
      <c r="B42" s="4" t="s">
        <v>339</v>
      </c>
      <c r="C42" s="5">
        <v>175780</v>
      </c>
      <c r="D42" s="5">
        <v>1556.25</v>
      </c>
      <c r="E42" s="6">
        <f t="shared" si="0"/>
        <v>174223.75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60.05</v>
      </c>
      <c r="E43" s="6">
        <f t="shared" si="0"/>
        <v>4007.7999999999997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128.88</v>
      </c>
      <c r="E44" s="6">
        <f t="shared" si="0"/>
        <v>6240.8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2803.28</v>
      </c>
      <c r="E45" s="6">
        <f t="shared" si="0"/>
        <v>17866.72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264.99</v>
      </c>
      <c r="E46" s="6">
        <f t="shared" si="0"/>
        <v>11037.5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330</v>
      </c>
      <c r="B49" s="88"/>
      <c r="C49" s="88"/>
      <c r="D49" s="88"/>
      <c r="E49" s="88"/>
    </row>
    <row r="50" spans="1:5" x14ac:dyDescent="0.25">
      <c r="A50" s="88" t="s">
        <v>404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156</v>
      </c>
      <c r="E52" s="6">
        <f t="shared" ref="E52:E84" si="1">C52-D52</f>
        <v>40585.5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5609.13</v>
      </c>
      <c r="E54" s="6">
        <f t="shared" si="1"/>
        <v>26563.78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125.12</v>
      </c>
      <c r="E55" s="6">
        <f>C55-D55</f>
        <v>21372.5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122427</v>
      </c>
      <c r="E56" s="6">
        <f t="shared" si="1"/>
        <v>270506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93204.21</v>
      </c>
      <c r="E57" s="6">
        <f t="shared" si="1"/>
        <v>191204.02999999997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44865.08</v>
      </c>
      <c r="E58" s="6">
        <f t="shared" si="1"/>
        <v>77538.149999999994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25758.9</v>
      </c>
      <c r="E59" s="6">
        <f t="shared" si="1"/>
        <v>57047.249999999993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22580.23</v>
      </c>
      <c r="E60" s="6">
        <f t="shared" si="1"/>
        <v>56618.630000000005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144711.28</v>
      </c>
      <c r="E61" s="6">
        <f t="shared" si="1"/>
        <v>383049.76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1123.44</v>
      </c>
      <c r="E63" s="6">
        <f t="shared" si="1"/>
        <v>7789.25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635.63</v>
      </c>
      <c r="E64" s="6">
        <f t="shared" si="1"/>
        <v>1609.7999999999997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46112</v>
      </c>
      <c r="E65" s="6">
        <f t="shared" si="1"/>
        <v>94720</v>
      </c>
    </row>
    <row r="66" spans="1:5" s="1" customFormat="1" x14ac:dyDescent="0.25">
      <c r="A66" s="15">
        <v>54307</v>
      </c>
      <c r="B66" s="4" t="s">
        <v>389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2504.0500000000002</v>
      </c>
      <c r="E68" s="6">
        <f t="shared" si="1"/>
        <v>2989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2231.5500000000002</v>
      </c>
      <c r="E69" s="6">
        <f t="shared" si="1"/>
        <v>16626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7898.56</v>
      </c>
      <c r="E70" s="6">
        <f t="shared" si="1"/>
        <v>17718.439999999999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83860.05</v>
      </c>
      <c r="E71" s="6">
        <f t="shared" si="1"/>
        <v>235967.27000000002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38628</v>
      </c>
      <c r="E72" s="6">
        <f t="shared" si="1"/>
        <v>128772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38268</v>
      </c>
      <c r="E73" s="6">
        <f t="shared" si="1"/>
        <v>123132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20121.28</v>
      </c>
      <c r="E75" s="6">
        <f t="shared" si="1"/>
        <v>72080.240000000005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20121.28</v>
      </c>
      <c r="E76" s="6">
        <f t="shared" si="1"/>
        <v>70028.72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43283.62</v>
      </c>
      <c r="E78" s="6">
        <f t="shared" si="1"/>
        <v>43934.189999999995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10990.83</v>
      </c>
      <c r="E79" s="6">
        <f t="shared" si="1"/>
        <v>20089.169999999998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10990.83</v>
      </c>
      <c r="E80" s="6">
        <f t="shared" si="1"/>
        <v>20089.169999999998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32292.79</v>
      </c>
      <c r="E81" s="6">
        <f t="shared" si="1"/>
        <v>23845.019999999997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1883.34</v>
      </c>
      <c r="E82" s="6">
        <f t="shared" si="1"/>
        <v>941.66000000000008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30384.45</v>
      </c>
      <c r="E83" s="6">
        <f t="shared" si="1"/>
        <v>16503.359999999997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25</v>
      </c>
      <c r="E84" s="6">
        <f t="shared" si="1"/>
        <v>6400</v>
      </c>
    </row>
    <row r="85" spans="1:5" s="1" customFormat="1" x14ac:dyDescent="0.25">
      <c r="A85" s="4"/>
      <c r="B85" s="4"/>
      <c r="C85" s="5"/>
      <c r="D85" s="5"/>
      <c r="E85" s="6"/>
    </row>
    <row r="86" spans="1:5" x14ac:dyDescent="0.25">
      <c r="A86" s="88" t="s">
        <v>156</v>
      </c>
      <c r="B86" s="88"/>
      <c r="C86" s="88"/>
      <c r="D86" s="88"/>
      <c r="E86" s="88"/>
    </row>
    <row r="87" spans="1:5" x14ac:dyDescent="0.25">
      <c r="A87" s="88" t="s">
        <v>330</v>
      </c>
      <c r="B87" s="88"/>
      <c r="C87" s="88"/>
      <c r="D87" s="88"/>
      <c r="E87" s="88"/>
    </row>
    <row r="88" spans="1:5" s="1" customFormat="1" x14ac:dyDescent="0.25">
      <c r="A88" s="88" t="s">
        <v>404</v>
      </c>
      <c r="B88" s="88"/>
      <c r="C88" s="88"/>
      <c r="D88" s="88"/>
      <c r="E88" s="88"/>
    </row>
    <row r="89" spans="1:5" s="1" customFormat="1" x14ac:dyDescent="0.25">
      <c r="A89" s="88" t="s">
        <v>157</v>
      </c>
      <c r="B89" s="88"/>
      <c r="C89" s="88"/>
      <c r="D89" s="88"/>
      <c r="E89" s="88"/>
    </row>
    <row r="90" spans="1:5" x14ac:dyDescent="0.25">
      <c r="A90" s="3" t="s">
        <v>158</v>
      </c>
      <c r="B90" s="2"/>
      <c r="C90" s="2"/>
      <c r="D90" s="2"/>
      <c r="E90" s="2"/>
    </row>
    <row r="91" spans="1:5" x14ac:dyDescent="0.25">
      <c r="A91" s="12" t="s">
        <v>130</v>
      </c>
      <c r="B91" s="12" t="s">
        <v>131</v>
      </c>
      <c r="C91" s="79">
        <f>C92+C94</f>
        <v>3281775</v>
      </c>
      <c r="D91" s="79">
        <f>D92+D94</f>
        <v>1168208</v>
      </c>
      <c r="E91" s="6">
        <f t="shared" ref="E91:E106" si="2">C91-D91</f>
        <v>2113567</v>
      </c>
    </row>
    <row r="92" spans="1:5" x14ac:dyDescent="0.25">
      <c r="A92" s="12" t="s">
        <v>132</v>
      </c>
      <c r="B92" s="12" t="s">
        <v>133</v>
      </c>
      <c r="C92" s="79">
        <f>C93</f>
        <v>3223245</v>
      </c>
      <c r="D92" s="79">
        <f>D93</f>
        <v>1140450</v>
      </c>
      <c r="E92" s="6">
        <f t="shared" si="2"/>
        <v>2082795</v>
      </c>
    </row>
    <row r="93" spans="1:5" x14ac:dyDescent="0.25">
      <c r="A93" s="4" t="s">
        <v>134</v>
      </c>
      <c r="B93" s="4" t="s">
        <v>133</v>
      </c>
      <c r="C93" s="5">
        <v>3223245</v>
      </c>
      <c r="D93" s="5">
        <v>1140450</v>
      </c>
      <c r="E93" s="6">
        <f t="shared" si="2"/>
        <v>2082795</v>
      </c>
    </row>
    <row r="94" spans="1:5" x14ac:dyDescent="0.25">
      <c r="A94" s="12" t="s">
        <v>135</v>
      </c>
      <c r="B94" s="12" t="s">
        <v>136</v>
      </c>
      <c r="C94" s="79">
        <f>SUM(C95:C96)</f>
        <v>58530</v>
      </c>
      <c r="D94" s="79">
        <f>SUM(D95:D96)</f>
        <v>27758</v>
      </c>
      <c r="E94" s="6">
        <f t="shared" si="2"/>
        <v>30772</v>
      </c>
    </row>
    <row r="95" spans="1:5" x14ac:dyDescent="0.25">
      <c r="A95" s="4" t="s">
        <v>137</v>
      </c>
      <c r="B95" s="4" t="s">
        <v>138</v>
      </c>
      <c r="C95" s="5">
        <v>6105</v>
      </c>
      <c r="D95" s="5">
        <v>4058</v>
      </c>
      <c r="E95" s="6">
        <f t="shared" si="2"/>
        <v>2047</v>
      </c>
    </row>
    <row r="96" spans="1:5" x14ac:dyDescent="0.25">
      <c r="A96" s="4" t="s">
        <v>139</v>
      </c>
      <c r="B96" s="4" t="s">
        <v>140</v>
      </c>
      <c r="C96" s="5">
        <v>52425</v>
      </c>
      <c r="D96" s="5">
        <v>23700</v>
      </c>
      <c r="E96" s="6">
        <f t="shared" si="2"/>
        <v>28725</v>
      </c>
    </row>
    <row r="97" spans="1:5" x14ac:dyDescent="0.25">
      <c r="A97" s="12" t="s">
        <v>141</v>
      </c>
      <c r="B97" s="12" t="s">
        <v>142</v>
      </c>
      <c r="C97" s="5">
        <f>C98+C105</f>
        <v>71644</v>
      </c>
      <c r="D97" s="5">
        <f>D98+D105</f>
        <v>23218</v>
      </c>
      <c r="E97" s="6">
        <f t="shared" si="2"/>
        <v>48426</v>
      </c>
    </row>
    <row r="98" spans="1:5" x14ac:dyDescent="0.25">
      <c r="A98" s="12" t="s">
        <v>143</v>
      </c>
      <c r="B98" s="12" t="s">
        <v>144</v>
      </c>
      <c r="C98" s="79">
        <f>SUM(C99:C104)</f>
        <v>47227.72</v>
      </c>
      <c r="D98" s="79">
        <f>SUM(D99:D104)</f>
        <v>16450</v>
      </c>
      <c r="E98" s="6">
        <f t="shared" si="2"/>
        <v>30777.72</v>
      </c>
    </row>
    <row r="99" spans="1:5" x14ac:dyDescent="0.25">
      <c r="A99" s="4" t="s">
        <v>145</v>
      </c>
      <c r="B99" s="4" t="s">
        <v>146</v>
      </c>
      <c r="C99" s="5">
        <v>3918.8</v>
      </c>
      <c r="D99" s="5">
        <v>0</v>
      </c>
      <c r="E99" s="6">
        <f t="shared" si="2"/>
        <v>3918.8</v>
      </c>
    </row>
    <row r="100" spans="1:5" x14ac:dyDescent="0.25">
      <c r="A100" s="4" t="s">
        <v>147</v>
      </c>
      <c r="B100" s="4" t="s">
        <v>148</v>
      </c>
      <c r="C100" s="5">
        <v>10944.92</v>
      </c>
      <c r="D100" s="5">
        <v>700</v>
      </c>
      <c r="E100" s="6">
        <f t="shared" si="2"/>
        <v>10244.92</v>
      </c>
    </row>
    <row r="101" spans="1:5" s="1" customFormat="1" x14ac:dyDescent="0.25">
      <c r="A101" s="15">
        <v>61104</v>
      </c>
      <c r="B101" s="4" t="s">
        <v>149</v>
      </c>
      <c r="C101" s="5">
        <v>2100</v>
      </c>
      <c r="D101" s="5">
        <v>0</v>
      </c>
      <c r="E101" s="6">
        <f t="shared" si="2"/>
        <v>2100</v>
      </c>
    </row>
    <row r="102" spans="1:5" s="1" customFormat="1" x14ac:dyDescent="0.25">
      <c r="A102" s="15">
        <v>61108</v>
      </c>
      <c r="B102" s="4" t="s">
        <v>342</v>
      </c>
      <c r="C102" s="5">
        <v>1386</v>
      </c>
      <c r="D102" s="5">
        <v>0</v>
      </c>
      <c r="E102" s="6">
        <f t="shared" si="2"/>
        <v>1386</v>
      </c>
    </row>
    <row r="103" spans="1:5" s="1" customFormat="1" x14ac:dyDescent="0.25">
      <c r="A103" s="15">
        <v>61109</v>
      </c>
      <c r="B103" s="4" t="s">
        <v>390</v>
      </c>
      <c r="C103" s="5">
        <v>26450</v>
      </c>
      <c r="D103" s="5">
        <v>15750</v>
      </c>
      <c r="E103" s="6">
        <f t="shared" si="2"/>
        <v>10700</v>
      </c>
    </row>
    <row r="104" spans="1:5" x14ac:dyDescent="0.25">
      <c r="A104" s="4" t="s">
        <v>150</v>
      </c>
      <c r="B104" s="4" t="s">
        <v>151</v>
      </c>
      <c r="C104" s="5">
        <v>2428</v>
      </c>
      <c r="D104" s="5">
        <v>0</v>
      </c>
      <c r="E104" s="6">
        <f t="shared" si="2"/>
        <v>2428</v>
      </c>
    </row>
    <row r="105" spans="1:5" x14ac:dyDescent="0.25">
      <c r="A105" s="12" t="s">
        <v>152</v>
      </c>
      <c r="B105" s="12" t="s">
        <v>153</v>
      </c>
      <c r="C105" s="79">
        <f>C106</f>
        <v>24416.28</v>
      </c>
      <c r="D105" s="79">
        <f>D106</f>
        <v>6768</v>
      </c>
      <c r="E105" s="6">
        <f t="shared" si="2"/>
        <v>17648.28</v>
      </c>
    </row>
    <row r="106" spans="1:5" x14ac:dyDescent="0.25">
      <c r="A106" s="4" t="s">
        <v>154</v>
      </c>
      <c r="B106" s="4" t="s">
        <v>155</v>
      </c>
      <c r="C106" s="5">
        <v>24416.28</v>
      </c>
      <c r="D106" s="5">
        <v>6768</v>
      </c>
      <c r="E106" s="6">
        <f t="shared" si="2"/>
        <v>17648.28</v>
      </c>
    </row>
    <row r="107" spans="1:5" s="1" customFormat="1" x14ac:dyDescent="0.25">
      <c r="A107" s="20">
        <v>63</v>
      </c>
      <c r="B107" s="12" t="s">
        <v>373</v>
      </c>
      <c r="C107" s="5">
        <f>C108</f>
        <v>200000</v>
      </c>
      <c r="D107" s="5">
        <f>D108</f>
        <v>200000</v>
      </c>
      <c r="E107" s="6">
        <f t="shared" ref="E107:E110" si="3">C107-D107</f>
        <v>0</v>
      </c>
    </row>
    <row r="108" spans="1:5" s="1" customFormat="1" x14ac:dyDescent="0.25">
      <c r="A108" s="20">
        <v>631</v>
      </c>
      <c r="B108" s="12" t="s">
        <v>374</v>
      </c>
      <c r="C108" s="5">
        <f>C109</f>
        <v>200000</v>
      </c>
      <c r="D108" s="5">
        <f>D109</f>
        <v>200000</v>
      </c>
      <c r="E108" s="6">
        <f t="shared" si="3"/>
        <v>0</v>
      </c>
    </row>
    <row r="109" spans="1:5" s="1" customFormat="1" x14ac:dyDescent="0.25">
      <c r="A109" s="15">
        <v>63105</v>
      </c>
      <c r="B109" s="4" t="s">
        <v>375</v>
      </c>
      <c r="C109" s="5">
        <v>200000</v>
      </c>
      <c r="D109" s="5">
        <v>200000</v>
      </c>
      <c r="E109" s="6">
        <f t="shared" si="3"/>
        <v>0</v>
      </c>
    </row>
    <row r="110" spans="1:5" s="1" customFormat="1" x14ac:dyDescent="0.25">
      <c r="A110" s="20">
        <v>99</v>
      </c>
      <c r="B110" s="12" t="s">
        <v>391</v>
      </c>
      <c r="C110" s="5">
        <f>C111+C113</f>
        <v>6496082.3899999997</v>
      </c>
      <c r="D110" s="5">
        <f>D111+D113</f>
        <v>0</v>
      </c>
      <c r="E110" s="6">
        <f t="shared" si="3"/>
        <v>6496082.3899999997</v>
      </c>
    </row>
    <row r="111" spans="1:5" s="1" customFormat="1" x14ac:dyDescent="0.25">
      <c r="A111" s="20">
        <v>991</v>
      </c>
      <c r="B111" s="12" t="s">
        <v>392</v>
      </c>
      <c r="C111" s="5">
        <f>C112</f>
        <v>6387094.96</v>
      </c>
      <c r="D111" s="5">
        <f>D112</f>
        <v>0</v>
      </c>
      <c r="E111" s="6">
        <f t="shared" ref="E111:E114" si="4">C111-D111</f>
        <v>6387094.96</v>
      </c>
    </row>
    <row r="112" spans="1:5" s="1" customFormat="1" x14ac:dyDescent="0.25">
      <c r="A112" s="15">
        <v>99101</v>
      </c>
      <c r="B112" s="4" t="s">
        <v>392</v>
      </c>
      <c r="C112" s="5">
        <v>6387094.96</v>
      </c>
      <c r="D112" s="5">
        <v>0</v>
      </c>
      <c r="E112" s="6">
        <f t="shared" si="4"/>
        <v>6387094.96</v>
      </c>
    </row>
    <row r="113" spans="1:5" s="1" customFormat="1" x14ac:dyDescent="0.25">
      <c r="A113" s="20">
        <v>992</v>
      </c>
      <c r="B113" s="12" t="s">
        <v>393</v>
      </c>
      <c r="C113" s="5">
        <f>C114</f>
        <v>108987.43</v>
      </c>
      <c r="D113" s="5">
        <f>D114</f>
        <v>0</v>
      </c>
      <c r="E113" s="6">
        <f t="shared" si="4"/>
        <v>108987.43</v>
      </c>
    </row>
    <row r="114" spans="1:5" s="1" customFormat="1" x14ac:dyDescent="0.25">
      <c r="A114" s="15">
        <v>99201</v>
      </c>
      <c r="B114" s="4" t="s">
        <v>393</v>
      </c>
      <c r="C114" s="5">
        <v>108987.43</v>
      </c>
      <c r="D114" s="5">
        <v>0</v>
      </c>
      <c r="E114" s="6">
        <f t="shared" si="4"/>
        <v>108987.43</v>
      </c>
    </row>
    <row r="115" spans="1:5" s="1" customFormat="1" x14ac:dyDescent="0.25">
      <c r="A115" s="15"/>
      <c r="B115" s="4"/>
      <c r="C115" s="5"/>
      <c r="D115" s="5"/>
      <c r="E115" s="6"/>
    </row>
    <row r="116" spans="1:5" s="1" customFormat="1" x14ac:dyDescent="0.25">
      <c r="A116" s="15"/>
      <c r="B116" s="4"/>
      <c r="C116" s="5"/>
      <c r="D116" s="5"/>
      <c r="E116" s="6"/>
    </row>
    <row r="117" spans="1:5" x14ac:dyDescent="0.25">
      <c r="A117" s="2"/>
      <c r="B117" s="8" t="s">
        <v>164</v>
      </c>
      <c r="C117" s="11">
        <f>C8+C31+C78+C91+C97+C107+C110</f>
        <v>17608411.950000003</v>
      </c>
      <c r="D117" s="11">
        <f>D8+D31+D78+D91+D97+D107+D110</f>
        <v>3739993.49</v>
      </c>
      <c r="E117" s="11">
        <f>E8+E31+E78+E91+E97+E107+E110</f>
        <v>13868418.460000001</v>
      </c>
    </row>
    <row r="118" spans="1:5" x14ac:dyDescent="0.25">
      <c r="A118" s="1"/>
      <c r="B118" s="10" t="s">
        <v>165</v>
      </c>
      <c r="C118" s="9">
        <f t="shared" ref="C118:E119" si="5">C117</f>
        <v>17608411.950000003</v>
      </c>
      <c r="D118" s="9">
        <f t="shared" si="5"/>
        <v>3739993.49</v>
      </c>
      <c r="E118" s="9">
        <f t="shared" si="5"/>
        <v>13868418.460000001</v>
      </c>
    </row>
    <row r="119" spans="1:5" x14ac:dyDescent="0.25">
      <c r="A119" s="1"/>
      <c r="B119" s="10" t="s">
        <v>166</v>
      </c>
      <c r="C119" s="9">
        <f t="shared" si="5"/>
        <v>17608411.950000003</v>
      </c>
      <c r="D119" s="9">
        <f t="shared" si="5"/>
        <v>3739993.49</v>
      </c>
      <c r="E119" s="9">
        <f t="shared" si="5"/>
        <v>13868418.460000001</v>
      </c>
    </row>
    <row r="120" spans="1:5" x14ac:dyDescent="0.25">
      <c r="A120" s="57"/>
      <c r="B120" s="57"/>
      <c r="C120" s="55"/>
      <c r="D120" s="55"/>
      <c r="E120" s="56"/>
    </row>
    <row r="121" spans="1:5" s="1" customFormat="1" x14ac:dyDescent="0.25">
      <c r="A121" s="58"/>
      <c r="B121" s="57"/>
      <c r="C121" s="55"/>
      <c r="D121" s="55"/>
      <c r="E121" s="56"/>
    </row>
    <row r="122" spans="1:5" x14ac:dyDescent="0.25">
      <c r="A122" s="58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7"/>
      <c r="B127" s="57"/>
      <c r="C127" s="55"/>
      <c r="D127" s="55"/>
      <c r="E127" s="56"/>
    </row>
    <row r="128" spans="1:5" x14ac:dyDescent="0.25">
      <c r="A128" s="54"/>
      <c r="B128" s="59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2"/>
      <c r="C130" s="60"/>
      <c r="D130" s="60"/>
      <c r="E130" s="60"/>
    </row>
    <row r="131" spans="1:5" x14ac:dyDescent="0.25">
      <c r="A131" s="61"/>
      <c r="B131" s="61"/>
      <c r="C131" s="61"/>
      <c r="D131" s="61"/>
      <c r="E131" s="61"/>
    </row>
  </sheetData>
  <mergeCells count="13">
    <mergeCell ref="A88:E88"/>
    <mergeCell ref="A89:E89"/>
    <mergeCell ref="A86:E86"/>
    <mergeCell ref="A87:E87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2020-07-27T19:49:11Z</dcterms:modified>
</cp:coreProperties>
</file>