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44525"/>
</workbook>
</file>

<file path=xl/calcChain.xml><?xml version="1.0" encoding="utf-8"?>
<calcChain xmlns="http://schemas.openxmlformats.org/spreadsheetml/2006/main">
  <c r="B72" i="7" l="1"/>
  <c r="H17" i="6"/>
  <c r="D112" i="2"/>
  <c r="C112" i="2"/>
  <c r="E113" i="2"/>
  <c r="E102" i="2"/>
  <c r="E66" i="2"/>
  <c r="D19" i="3"/>
  <c r="C19" i="3"/>
  <c r="E20" i="3"/>
  <c r="D17" i="3"/>
  <c r="C17" i="3"/>
  <c r="E17" i="3" s="1"/>
  <c r="E18" i="3"/>
  <c r="C46" i="5"/>
  <c r="B26" i="7"/>
  <c r="B24" i="7"/>
  <c r="B9" i="7"/>
  <c r="B18" i="7"/>
  <c r="C9" i="6"/>
  <c r="H9" i="6"/>
  <c r="C17" i="6"/>
  <c r="E111" i="2"/>
  <c r="D110" i="2"/>
  <c r="D109" i="2" s="1"/>
  <c r="C110" i="2"/>
  <c r="C109" i="2" s="1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D12" i="3"/>
  <c r="C12" i="3"/>
  <c r="I26" i="5"/>
  <c r="I16" i="5"/>
  <c r="I12" i="5"/>
  <c r="C58" i="5"/>
  <c r="C32" i="5"/>
  <c r="B86" i="7"/>
  <c r="B79" i="7"/>
  <c r="B68" i="7"/>
  <c r="B37" i="7"/>
  <c r="B32" i="7"/>
  <c r="B28" i="7"/>
  <c r="B14" i="7"/>
  <c r="B91" i="7"/>
  <c r="D67" i="7" l="1"/>
  <c r="D8" i="7"/>
  <c r="H26" i="6"/>
  <c r="C27" i="6" s="1"/>
  <c r="E112" i="2"/>
  <c r="E106" i="2"/>
  <c r="E107" i="2"/>
  <c r="E110" i="2"/>
  <c r="E33" i="3"/>
  <c r="E26" i="3"/>
  <c r="E12" i="3"/>
  <c r="E109" i="2"/>
  <c r="E27" i="3"/>
  <c r="D15" i="3"/>
  <c r="D11" i="3" s="1"/>
  <c r="B22" i="7"/>
  <c r="D21" i="7" s="1"/>
  <c r="C26" i="6" l="1"/>
  <c r="D30" i="3"/>
  <c r="D29" i="3" s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8" i="2" s="1"/>
  <c r="D72" i="2"/>
  <c r="D61" i="2"/>
  <c r="D57" i="2"/>
  <c r="D32" i="2"/>
  <c r="D24" i="2"/>
  <c r="D20" i="2"/>
  <c r="D18" i="2"/>
  <c r="D14" i="2"/>
  <c r="D9" i="2"/>
  <c r="C104" i="2"/>
  <c r="C97" i="2"/>
  <c r="C96" i="2" s="1"/>
  <c r="C93" i="2"/>
  <c r="C91" i="2"/>
  <c r="C81" i="2"/>
  <c r="C79" i="2"/>
  <c r="C78" i="2" s="1"/>
  <c r="C72" i="2"/>
  <c r="C61" i="2"/>
  <c r="C57" i="2"/>
  <c r="C32" i="2"/>
  <c r="C24" i="2"/>
  <c r="C20" i="2"/>
  <c r="C18" i="2"/>
  <c r="C14" i="2"/>
  <c r="C9" i="2"/>
  <c r="D96" i="2" l="1"/>
  <c r="C90" i="2"/>
  <c r="C8" i="2"/>
  <c r="C31" i="2"/>
  <c r="D90" i="2"/>
  <c r="D31" i="2"/>
  <c r="D8" i="2"/>
  <c r="C116" i="2" l="1"/>
  <c r="D116" i="2"/>
  <c r="B82" i="7" l="1"/>
  <c r="D78" i="7" s="1"/>
  <c r="B48" i="7"/>
  <c r="E101" i="2" l="1"/>
  <c r="E42" i="2" l="1"/>
  <c r="E41" i="2" l="1"/>
  <c r="D85" i="7" l="1"/>
  <c r="C9" i="4"/>
  <c r="C14" i="4"/>
  <c r="C11" i="4"/>
  <c r="C17" i="4" l="1"/>
  <c r="E100" i="2"/>
  <c r="D47" i="7" l="1"/>
  <c r="D36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I33" i="5"/>
  <c r="I34" i="5" s="1"/>
  <c r="C36" i="3"/>
  <c r="C37" i="3" s="1"/>
  <c r="E36" i="3"/>
  <c r="E37" i="3" s="1"/>
  <c r="E117" i="2"/>
  <c r="E118" i="2" s="1"/>
  <c r="D58" i="7"/>
  <c r="B94" i="7" l="1"/>
  <c r="D94" i="7" s="1"/>
  <c r="D95" i="7" s="1"/>
</calcChain>
</file>

<file path=xl/sharedStrings.xml><?xml version="1.0" encoding="utf-8"?>
<sst xmlns="http://schemas.openxmlformats.org/spreadsheetml/2006/main" count="493" uniqueCount="407">
  <si>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</si>
  <si>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</si>
  <si>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</si>
  <si>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</si>
  <si>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</si>
  <si>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</si>
  <si>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</si>
  <si>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</si>
  <si>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</si>
  <si>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</si>
  <si>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</si>
  <si>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</si>
  <si>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</si>
  <si>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</si>
  <si>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</si>
  <si>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</si>
  <si>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</si>
  <si>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</si>
  <si>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</si>
  <si>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</si>
  <si>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</si>
  <si>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</si>
  <si>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</si>
  <si>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</si>
  <si>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</si>
  <si>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</si>
  <si>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</si>
  <si>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</si>
  <si>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</si>
  <si>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</si>
  <si>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</si>
  <si>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</si>
  <si>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</si>
  <si>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</si>
  <si>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</si>
  <si>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</si>
  <si>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</si>
  <si>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</si>
  <si>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</si>
  <si>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</si>
  <si>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</si>
  <si>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</si>
  <si>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</si>
  <si>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</si>
  <si>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</si>
  <si>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</si>
  <si>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</si>
  <si>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</si>
  <si>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</si>
  <si>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</si>
  <si>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</si>
  <si>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</si>
  <si>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</si>
  <si>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</si>
  <si>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</si>
  <si>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</si>
  <si>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</si>
  <si>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</si>
  <si>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</si>
  <si>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</si>
  <si>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</si>
  <si>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</si>
  <si>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</si>
  <si>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</si>
  <si>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</si>
  <si>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</si>
  <si>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</si>
  <si>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</si>
  <si>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</si>
  <si>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</si>
  <si>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</si>
  <si>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</si>
  <si>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</si>
  <si>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</si>
  <si>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</si>
  <si>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</si>
  <si>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</si>
  <si>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</si>
  <si>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</si>
  <si>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</si>
  <si>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</si>
  <si>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</si>
  <si>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</si>
  <si>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</si>
  <si>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</si>
  <si>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</si>
  <si>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</si>
  <si>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</si>
  <si>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</si>
  <si>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</si>
  <si>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</si>
  <si>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</si>
  <si>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</si>
  <si>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</si>
  <si>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</si>
  <si>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</si>
  <si>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</si>
  <si>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</si>
  <si>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</si>
  <si>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</si>
  <si>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</si>
  <si>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</si>
  <si>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</si>
  <si>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</si>
  <si>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</si>
  <si>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</si>
  <si>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</si>
  <si>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</si>
  <si>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</si>
  <si>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</si>
  <si>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</si>
  <si>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</si>
  <si>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</si>
  <si>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</si>
  <si>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</si>
  <si>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</si>
  <si>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</si>
  <si>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</si>
  <si>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</si>
  <si>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</si>
  <si>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</si>
  <si>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</si>
  <si>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</si>
  <si>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</si>
  <si>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</si>
  <si>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</si>
  <si>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</si>
  <si>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</si>
  <si>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</si>
  <si>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</si>
  <si>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</si>
  <si>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</si>
  <si>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</si>
  <si>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</si>
  <si>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</si>
  <si>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</si>
  <si>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</si>
  <si>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</si>
  <si>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</si>
  <si>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</si>
  <si>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</si>
  <si>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</si>
  <si>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</si>
  <si>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</si>
  <si>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</si>
  <si>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</si>
  <si>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</si>
  <si>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</si>
  <si>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</si>
  <si>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</si>
  <si>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</si>
  <si>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</si>
  <si>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</si>
  <si>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</si>
  <si>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</si>
  <si>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</si>
  <si>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</si>
  <si>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</si>
  <si>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</si>
  <si>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</si>
  <si>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</si>
  <si>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</si>
  <si>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</si>
  <si>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</si>
  <si>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</si>
  <si>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</si>
  <si>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</si>
  <si>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</si>
  <si>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</si>
  <si>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</si>
  <si>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</si>
  <si>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</si>
  <si>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</si>
  <si>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</si>
  <si>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</si>
  <si>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</si>
  <si>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</si>
  <si>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</si>
  <si>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</si>
  <si>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</si>
  <si>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</si>
  <si>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</si>
  <si>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</si>
  <si>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</si>
  <si>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</si>
  <si>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</si>
  <si>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</si>
  <si>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</si>
  <si>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</si>
  <si>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</si>
  <si>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</si>
  <si>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</si>
  <si>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</si>
  <si>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</si>
  <si>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</si>
  <si>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</si>
  <si>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</si>
  <si>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</si>
  <si>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</si>
  <si>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</si>
  <si>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</si>
  <si>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</si>
  <si>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</si>
  <si>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</si>
  <si>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</si>
  <si>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</si>
  <si>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</si>
  <si>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</si>
  <si>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</si>
  <si>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</si>
  <si>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</si>
  <si>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</si>
  <si>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</si>
  <si>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</si>
  <si>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</si>
  <si>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</si>
  <si>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</si>
  <si>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</si>
  <si>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</si>
  <si>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</si>
  <si>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</si>
  <si>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</si>
  <si>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</si>
  <si>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</si>
  <si>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</si>
  <si>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</si>
  <si>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</si>
  <si>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</si>
  <si>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</si>
  <si>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</si>
  <si>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</si>
  <si>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</si>
  <si>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</si>
  <si>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</si>
  <si>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</si>
  <si>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</si>
  <si>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</si>
  <si>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</si>
  <si>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</si>
  <si>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</si>
  <si>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</si>
  <si>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</si>
  <si>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</si>
  <si>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</si>
  <si>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</si>
  <si>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</si>
  <si>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</si>
  <si>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</si>
  <si>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</si>
  <si>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</si>
  <si>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</si>
  <si>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</si>
  <si>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</si>
  <si>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</si>
  <si>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</si>
  <si>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</si>
  <si>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</si>
  <si>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</si>
  <si>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</si>
  <si>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</si>
  <si>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</si>
  <si>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</si>
  <si>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</si>
  <si>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</si>
  <si>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</si>
  <si>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</si>
  <si>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</si>
  <si>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</si>
  <si>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</si>
  <si>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</si>
  <si>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</si>
  <si>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</si>
  <si>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</si>
  <si>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</si>
  <si>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</si>
  <si>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</si>
  <si>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</si>
  <si>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</si>
  <si>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</si>
  <si>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</si>
  <si>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</si>
  <si>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</si>
  <si>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</si>
  <si>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</si>
  <si>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</si>
  <si>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</si>
  <si>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</si>
  <si>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</si>
  <si>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</si>
  <si>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</si>
  <si>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</si>
  <si>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</si>
  <si>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</si>
  <si>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</si>
  <si>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</si>
  <si>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</si>
  <si>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</si>
  <si>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</si>
  <si>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</si>
  <si>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</si>
  <si>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</si>
  <si>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</si>
  <si>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</si>
  <si>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</si>
  <si>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</si>
  <si>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</si>
  <si>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</si>
  <si>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</si>
  <si>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</si>
  <si>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</si>
  <si>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</si>
  <si>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</si>
  <si>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</si>
  <si>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</si>
  <si>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</si>
  <si>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</si>
  <si>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</si>
  <si>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</si>
  <si>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</si>
  <si>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</si>
  <si>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</si>
  <si>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</si>
  <si>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</si>
  <si>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</si>
  <si>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</si>
  <si>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</si>
  <si>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</si>
  <si>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</si>
  <si>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</si>
  <si>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</si>
  <si>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</si>
  <si>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</si>
  <si>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</si>
  <si>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</si>
  <si>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</si>
  <si>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</si>
  <si>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</si>
  <si>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</si>
  <si>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</si>
  <si>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</si>
  <si>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</si>
  <si>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</si>
  <si>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</si>
  <si>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</si>
  <si>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</si>
  <si>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</si>
  <si>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</si>
  <si>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</si>
  <si>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</si>
  <si>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</si>
  <si>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</si>
  <si>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</si>
  <si>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</si>
  <si>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</si>
  <si>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</si>
  <si>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</si>
  <si>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</si>
  <si>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</si>
  <si>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</si>
  <si>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</si>
  <si>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</si>
  <si>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</si>
  <si>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</si>
  <si>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</si>
  <si>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</si>
  <si>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</si>
  <si>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</si>
  <si>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</si>
  <si>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</si>
  <si>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</si>
  <si>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</si>
  <si>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</si>
  <si>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</si>
  <si>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</si>
  <si>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</si>
  <si>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</si>
  <si>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</si>
  <si>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</si>
  <si>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</si>
  <si>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</si>
  <si>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Caja General</t>
  </si>
  <si>
    <t>Deudores Monetarios</t>
  </si>
  <si>
    <t>D.M. x Transferencias Corrietes Recibidad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</si>
  <si>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</si>
  <si>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</si>
  <si>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</si>
  <si>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</si>
  <si>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</si>
  <si>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</si>
  <si>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</si>
  <si>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</si>
  <si>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</si>
  <si>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</si>
  <si>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</si>
  <si>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</si>
  <si>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</si>
  <si>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</si>
  <si>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</si>
  <si>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</si>
  <si>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Del  1  de  Febrero  al  29  de  Febrero del 2020</t>
  </si>
  <si>
    <t>A.M. x Inversiones Financieras</t>
  </si>
  <si>
    <t>al  29 de Febrero del 2020</t>
  </si>
  <si>
    <t>A.M. x Gastos Financiertos y Otros</t>
  </si>
  <si>
    <t>A.M. x Inversiones en Activos Fijos</t>
  </si>
  <si>
    <t>Del  1  de  Enero  al  29  de  Febrero del  2020</t>
  </si>
  <si>
    <t>Reporte Acumulado del  1  de  Enero  al  29  de  Febrero del  2020</t>
  </si>
  <si>
    <t>Reporte Acumulado del 1 de Enero del 2020 al 29  de Febrero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</si>
</sst>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0" t="s">
        <v>196</v>
      </c>
      <c r="B1" s="90"/>
      <c r="C1" s="90"/>
      <c r="D1" s="90"/>
      <c r="E1" s="90"/>
      <c r="F1" s="90"/>
    </row>
    <row r="2" spans="1:6" x14ac:dyDescent="0.25">
      <c r="A2" s="90" t="s">
        <v>343</v>
      </c>
      <c r="B2" s="90"/>
      <c r="C2" s="90"/>
      <c r="D2" s="90"/>
      <c r="E2" s="90"/>
      <c r="F2" s="90"/>
    </row>
    <row r="3" spans="1:6" x14ac:dyDescent="0.25">
      <c r="A3" s="90" t="s">
        <v>399</v>
      </c>
      <c r="B3" s="90"/>
      <c r="C3" s="90"/>
      <c r="D3" s="90"/>
      <c r="E3" s="90"/>
      <c r="F3" s="90"/>
    </row>
    <row r="4" spans="1:6" x14ac:dyDescent="0.25">
      <c r="A4" s="90" t="s">
        <v>157</v>
      </c>
      <c r="B4" s="90"/>
      <c r="C4" s="90"/>
      <c r="D4" s="90"/>
      <c r="E4" s="90"/>
      <c r="F4" s="90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-235228.25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1716181.83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1951410.08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-26783.5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162486.23000000001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189269.73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1737297.77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0" t="s">
        <v>196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90" t="s">
        <v>344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0" t="s">
        <v>404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25">
      <c r="A4" s="90" t="s">
        <v>157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SUM(C10:C15)</f>
        <v>957788.71</v>
      </c>
      <c r="D9" s="40"/>
      <c r="E9" s="38">
        <v>0</v>
      </c>
      <c r="F9" s="25"/>
      <c r="G9" s="24" t="s">
        <v>199</v>
      </c>
      <c r="H9" s="39">
        <f>SUM(H10:H15)</f>
        <v>991823.34999999986</v>
      </c>
      <c r="I9" s="40"/>
      <c r="J9" s="38">
        <v>0</v>
      </c>
    </row>
    <row r="10" spans="1:10" x14ac:dyDescent="0.25">
      <c r="A10" s="31" t="s">
        <v>200</v>
      </c>
      <c r="B10" s="31"/>
      <c r="C10" s="83">
        <v>10102.709999999999</v>
      </c>
      <c r="D10" s="37"/>
      <c r="E10" s="25">
        <v>0</v>
      </c>
      <c r="F10" s="25"/>
      <c r="G10" s="31" t="s">
        <v>205</v>
      </c>
      <c r="H10" s="37">
        <v>355435.17</v>
      </c>
      <c r="I10" s="37"/>
      <c r="J10" s="25">
        <v>0</v>
      </c>
    </row>
    <row r="11" spans="1:10" x14ac:dyDescent="0.25">
      <c r="A11" s="31" t="s">
        <v>201</v>
      </c>
      <c r="B11" s="31"/>
      <c r="C11" s="83">
        <v>12847.38</v>
      </c>
      <c r="D11" s="37"/>
      <c r="E11" s="25">
        <v>0</v>
      </c>
      <c r="F11" s="25"/>
      <c r="G11" s="31" t="s">
        <v>356</v>
      </c>
      <c r="H11" s="37">
        <v>42983.25</v>
      </c>
      <c r="I11" s="37"/>
      <c r="J11" s="25">
        <v>0</v>
      </c>
    </row>
    <row r="12" spans="1:10" x14ac:dyDescent="0.25">
      <c r="A12" s="31" t="s">
        <v>202</v>
      </c>
      <c r="B12" s="31"/>
      <c r="C12" s="83">
        <v>653309.9</v>
      </c>
      <c r="D12" s="37"/>
      <c r="E12" s="25">
        <v>0</v>
      </c>
      <c r="F12" s="25"/>
      <c r="G12" s="31" t="s">
        <v>206</v>
      </c>
      <c r="H12" s="37">
        <v>4724.9799999999996</v>
      </c>
      <c r="I12" s="37"/>
      <c r="J12" s="25">
        <v>0</v>
      </c>
    </row>
    <row r="13" spans="1:10" x14ac:dyDescent="0.25">
      <c r="A13" s="31" t="s">
        <v>203</v>
      </c>
      <c r="B13" s="31"/>
      <c r="C13" s="83">
        <v>67624.09</v>
      </c>
      <c r="D13" s="37"/>
      <c r="E13" s="25">
        <v>0</v>
      </c>
      <c r="F13" s="25"/>
      <c r="G13" s="31" t="s">
        <v>207</v>
      </c>
      <c r="H13" s="37">
        <v>219330</v>
      </c>
      <c r="I13" s="37"/>
      <c r="J13" s="25">
        <v>0</v>
      </c>
    </row>
    <row r="14" spans="1:10" x14ac:dyDescent="0.25">
      <c r="A14" s="31"/>
      <c r="B14" s="31"/>
      <c r="C14" s="83"/>
      <c r="D14" s="37"/>
      <c r="E14" s="25"/>
      <c r="F14" s="25"/>
      <c r="G14" s="31" t="s">
        <v>400</v>
      </c>
      <c r="H14" s="37">
        <v>200000</v>
      </c>
      <c r="I14" s="37"/>
      <c r="J14" s="25"/>
    </row>
    <row r="15" spans="1:10" x14ac:dyDescent="0.25">
      <c r="A15" s="31" t="s">
        <v>204</v>
      </c>
      <c r="B15" s="31"/>
      <c r="C15" s="83">
        <v>213904.63</v>
      </c>
      <c r="D15" s="37"/>
      <c r="E15" s="25">
        <v>0</v>
      </c>
      <c r="F15" s="25"/>
      <c r="G15" s="31" t="s">
        <v>208</v>
      </c>
      <c r="H15" s="37">
        <v>169349.95</v>
      </c>
    </row>
    <row r="16" spans="1:10" x14ac:dyDescent="0.25">
      <c r="A16" s="81"/>
      <c r="B16" s="81"/>
      <c r="C16" s="84"/>
      <c r="D16" s="37"/>
      <c r="E16" s="25"/>
      <c r="F16" s="25"/>
    </row>
    <row r="17" spans="1:10" x14ac:dyDescent="0.25">
      <c r="A17" s="24" t="s">
        <v>209</v>
      </c>
      <c r="B17" s="28"/>
      <c r="C17" s="82">
        <f>SUM(C19:C24)</f>
        <v>140303.66</v>
      </c>
      <c r="D17" s="37"/>
      <c r="E17" s="25">
        <v>0</v>
      </c>
      <c r="F17" s="25"/>
      <c r="G17" s="24" t="s">
        <v>209</v>
      </c>
      <c r="H17" s="39">
        <f>SUM(H18:H20)</f>
        <v>162306.47999999998</v>
      </c>
      <c r="I17" s="40"/>
      <c r="J17" s="38">
        <v>0</v>
      </c>
    </row>
    <row r="18" spans="1:10" x14ac:dyDescent="0.25">
      <c r="A18" s="24"/>
      <c r="B18" s="28"/>
      <c r="C18" s="82"/>
      <c r="D18" s="37"/>
      <c r="E18" s="25"/>
      <c r="F18" s="25"/>
      <c r="G18" s="89" t="s">
        <v>210</v>
      </c>
      <c r="H18" s="88">
        <v>90942.23</v>
      </c>
      <c r="I18" s="40"/>
      <c r="J18" s="76"/>
    </row>
    <row r="19" spans="1:10" x14ac:dyDescent="0.25">
      <c r="A19" s="31" t="s">
        <v>210</v>
      </c>
      <c r="B19" s="28"/>
      <c r="C19" s="83">
        <v>90888.04</v>
      </c>
      <c r="D19" s="37"/>
      <c r="E19" s="25">
        <v>0</v>
      </c>
      <c r="F19" s="25"/>
      <c r="G19" s="32" t="s">
        <v>211</v>
      </c>
      <c r="H19" s="37">
        <v>24287.91</v>
      </c>
      <c r="I19" s="37"/>
      <c r="J19" s="25">
        <v>0</v>
      </c>
    </row>
    <row r="20" spans="1:10" x14ac:dyDescent="0.25">
      <c r="A20" s="32" t="s">
        <v>211</v>
      </c>
      <c r="B20" s="32"/>
      <c r="C20" s="83">
        <v>48469.89</v>
      </c>
      <c r="D20" s="37"/>
      <c r="E20" s="76">
        <v>0</v>
      </c>
      <c r="F20" s="25"/>
      <c r="G20" s="33" t="s">
        <v>212</v>
      </c>
      <c r="H20" s="37">
        <v>47076.34</v>
      </c>
      <c r="I20" s="37"/>
      <c r="J20" s="25">
        <v>0</v>
      </c>
    </row>
    <row r="21" spans="1:10" x14ac:dyDescent="0.25">
      <c r="A21" s="32" t="s">
        <v>212</v>
      </c>
      <c r="B21" s="33"/>
      <c r="C21" s="83">
        <v>945.73</v>
      </c>
      <c r="D21" s="37"/>
      <c r="E21" s="76">
        <v>0</v>
      </c>
      <c r="F21" s="25"/>
    </row>
    <row r="22" spans="1:10" x14ac:dyDescent="0.25">
      <c r="A22" s="32"/>
      <c r="B22" s="33"/>
      <c r="C22" s="83"/>
      <c r="D22" s="37"/>
      <c r="E22" s="76">
        <v>0</v>
      </c>
      <c r="F22" s="25"/>
      <c r="G22" s="33"/>
      <c r="H22" s="37"/>
      <c r="I22" s="37"/>
      <c r="J22" s="25"/>
    </row>
    <row r="23" spans="1:10" x14ac:dyDescent="0.25">
      <c r="A23" s="32"/>
      <c r="B23" s="33"/>
      <c r="C23" s="83"/>
      <c r="D23" s="37"/>
      <c r="E23" s="76">
        <v>0</v>
      </c>
      <c r="F23" s="30"/>
      <c r="G23" s="33"/>
      <c r="H23" s="37"/>
      <c r="I23" s="37"/>
      <c r="J23" s="25"/>
    </row>
    <row r="24" spans="1:10" x14ac:dyDescent="0.25">
      <c r="A24" s="32"/>
      <c r="C24" s="83"/>
      <c r="D24" s="37"/>
      <c r="E24" s="30">
        <v>0</v>
      </c>
      <c r="F24" s="30"/>
      <c r="G24" s="33"/>
      <c r="H24" s="37"/>
      <c r="J24" s="25"/>
    </row>
    <row r="25" spans="1:10" ht="15" customHeight="1" x14ac:dyDescent="0.25">
      <c r="C25" s="85"/>
      <c r="F25" s="30"/>
    </row>
    <row r="26" spans="1:10" x14ac:dyDescent="0.25">
      <c r="A26" s="41" t="s">
        <v>379</v>
      </c>
      <c r="C26" s="87">
        <f>H26-C9-C17</f>
        <v>56037.459999999875</v>
      </c>
      <c r="D26" s="37"/>
      <c r="E26" s="30"/>
      <c r="F26" s="30"/>
      <c r="G26" s="24" t="s">
        <v>214</v>
      </c>
      <c r="H26" s="39">
        <f>H9+H17</f>
        <v>1154129.8299999998</v>
      </c>
      <c r="I26" s="40"/>
      <c r="J26" s="42">
        <v>0</v>
      </c>
    </row>
    <row r="27" spans="1:10" x14ac:dyDescent="0.25">
      <c r="A27" s="41" t="s">
        <v>215</v>
      </c>
      <c r="B27" s="86"/>
      <c r="C27" s="82">
        <f>H26</f>
        <v>1154129.8299999998</v>
      </c>
      <c r="D27" s="37"/>
      <c r="E27" s="42">
        <v>0</v>
      </c>
      <c r="F27" s="30"/>
    </row>
    <row r="28" spans="1:10" ht="14.25" customHeight="1" x14ac:dyDescent="0.25">
      <c r="C28" s="85"/>
      <c r="D28" s="37"/>
      <c r="E28" s="30"/>
      <c r="F28" s="30"/>
    </row>
    <row r="29" spans="1:10" ht="12.75" customHeight="1" x14ac:dyDescent="0.25">
      <c r="C29" s="85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49" workbookViewId="0">
      <selection activeCell="D94" sqref="D9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90" t="s">
        <v>196</v>
      </c>
      <c r="B1" s="90"/>
      <c r="C1" s="90"/>
      <c r="D1" s="90"/>
      <c r="E1" s="13"/>
      <c r="F1" s="13"/>
      <c r="G1" s="13"/>
      <c r="H1" s="13"/>
      <c r="I1" s="13"/>
      <c r="J1" s="13"/>
      <c r="K1" s="13"/>
    </row>
    <row r="2" spans="1:11" x14ac:dyDescent="0.25">
      <c r="A2" s="90" t="s">
        <v>340</v>
      </c>
      <c r="B2" s="90"/>
      <c r="C2" s="90"/>
      <c r="D2" s="90"/>
      <c r="E2" s="13"/>
      <c r="F2" s="13"/>
      <c r="G2" s="13"/>
      <c r="H2" s="13"/>
      <c r="I2" s="13"/>
      <c r="J2" s="13"/>
      <c r="K2" s="13"/>
    </row>
    <row r="3" spans="1:11" x14ac:dyDescent="0.25">
      <c r="A3" s="90" t="s">
        <v>401</v>
      </c>
      <c r="B3" s="90"/>
      <c r="C3" s="90"/>
      <c r="D3" s="90"/>
      <c r="E3" s="13"/>
      <c r="F3" s="13"/>
      <c r="G3" s="13"/>
      <c r="H3" s="13"/>
      <c r="I3" s="13"/>
      <c r="J3" s="13"/>
      <c r="K3" s="13"/>
    </row>
    <row r="4" spans="1:11" x14ac:dyDescent="0.25">
      <c r="A4" s="90" t="s">
        <v>157</v>
      </c>
      <c r="B4" s="90"/>
      <c r="C4" s="90"/>
      <c r="D4" s="90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332</v>
      </c>
      <c r="B7" s="23" t="s">
        <v>284</v>
      </c>
      <c r="C7" s="34"/>
      <c r="D7" s="23" t="s">
        <v>285</v>
      </c>
    </row>
    <row r="8" spans="1:11" x14ac:dyDescent="0.25">
      <c r="A8" s="3" t="s">
        <v>286</v>
      </c>
      <c r="B8" s="47"/>
      <c r="C8" s="47"/>
      <c r="D8" s="48">
        <f>B9+B14+B18</f>
        <v>2949298.0000000005</v>
      </c>
      <c r="E8" s="47"/>
    </row>
    <row r="9" spans="1:11" x14ac:dyDescent="0.25">
      <c r="A9" s="3" t="s">
        <v>287</v>
      </c>
      <c r="B9" s="48">
        <f>SUM(B10:B13)</f>
        <v>1737297.7700000003</v>
      </c>
      <c r="C9" s="47"/>
      <c r="D9" s="47"/>
      <c r="E9" s="47"/>
    </row>
    <row r="10" spans="1:11" s="1" customFormat="1" x14ac:dyDescent="0.25">
      <c r="A10" s="2" t="s">
        <v>380</v>
      </c>
      <c r="B10" s="47">
        <v>1582.67</v>
      </c>
      <c r="C10" s="47"/>
      <c r="D10" s="47"/>
      <c r="E10" s="47"/>
    </row>
    <row r="11" spans="1:11" x14ac:dyDescent="0.25">
      <c r="A11" s="2" t="s">
        <v>288</v>
      </c>
      <c r="B11" s="47">
        <v>1004676.25</v>
      </c>
      <c r="C11" s="47"/>
      <c r="D11" s="47"/>
      <c r="E11" s="47"/>
    </row>
    <row r="12" spans="1:11" x14ac:dyDescent="0.25">
      <c r="A12" s="2" t="s">
        <v>289</v>
      </c>
      <c r="B12" s="47">
        <v>710997.55</v>
      </c>
      <c r="C12" s="47"/>
      <c r="D12" s="47"/>
      <c r="E12" s="47"/>
    </row>
    <row r="13" spans="1:11" x14ac:dyDescent="0.25">
      <c r="A13" s="2" t="s">
        <v>290</v>
      </c>
      <c r="B13" s="47">
        <v>20041.3</v>
      </c>
      <c r="C13" s="47"/>
      <c r="D13" s="47"/>
      <c r="E13" s="47"/>
    </row>
    <row r="14" spans="1:11" x14ac:dyDescent="0.25">
      <c r="A14" s="3" t="s">
        <v>291</v>
      </c>
      <c r="B14" s="48">
        <f>SUM(B15:B17)</f>
        <v>1004607.9400000001</v>
      </c>
      <c r="C14" s="47"/>
      <c r="D14" s="47"/>
      <c r="E14" s="47"/>
    </row>
    <row r="15" spans="1:11" x14ac:dyDescent="0.25">
      <c r="A15" s="2" t="s">
        <v>210</v>
      </c>
      <c r="B15" s="47">
        <v>92573.25</v>
      </c>
      <c r="C15" s="47"/>
      <c r="D15" s="47"/>
      <c r="E15" s="47"/>
    </row>
    <row r="16" spans="1:11" x14ac:dyDescent="0.25">
      <c r="A16" s="2" t="s">
        <v>211</v>
      </c>
      <c r="B16" s="47">
        <v>911623.8</v>
      </c>
      <c r="C16" s="47"/>
      <c r="D16" s="47"/>
      <c r="E16" s="47"/>
    </row>
    <row r="17" spans="1:5" x14ac:dyDescent="0.25">
      <c r="A17" s="2" t="s">
        <v>292</v>
      </c>
      <c r="B17" s="47">
        <v>410.89</v>
      </c>
      <c r="C17" s="47"/>
      <c r="D17" s="47"/>
      <c r="E17" s="47"/>
    </row>
    <row r="18" spans="1:5" s="1" customFormat="1" x14ac:dyDescent="0.25">
      <c r="A18" s="3" t="s">
        <v>381</v>
      </c>
      <c r="B18" s="48">
        <f>SUM(B19:B20)</f>
        <v>207392.29</v>
      </c>
      <c r="C18" s="47"/>
      <c r="D18" s="47"/>
      <c r="E18" s="47"/>
    </row>
    <row r="19" spans="1:5" s="1" customFormat="1" x14ac:dyDescent="0.25">
      <c r="A19" s="2" t="s">
        <v>382</v>
      </c>
      <c r="B19" s="47">
        <v>54261.760000000002</v>
      </c>
      <c r="C19" s="47"/>
      <c r="D19" s="47"/>
      <c r="E19" s="47"/>
    </row>
    <row r="20" spans="1:5" s="1" customFormat="1" x14ac:dyDescent="0.25">
      <c r="A20" s="2" t="s">
        <v>204</v>
      </c>
      <c r="B20" s="47">
        <v>153130.53</v>
      </c>
      <c r="C20" s="47"/>
      <c r="D20" s="47"/>
      <c r="E20" s="47"/>
    </row>
    <row r="21" spans="1:5" x14ac:dyDescent="0.25">
      <c r="A21" s="3" t="s">
        <v>293</v>
      </c>
      <c r="B21" s="47"/>
      <c r="C21" s="47"/>
      <c r="D21" s="48">
        <f>B22+B24+B26+B28+B32</f>
        <v>102389921.50999999</v>
      </c>
      <c r="E21" s="47"/>
    </row>
    <row r="22" spans="1:5" x14ac:dyDescent="0.25">
      <c r="A22" s="3" t="s">
        <v>294</v>
      </c>
      <c r="B22" s="48">
        <f>B23</f>
        <v>2791199.04</v>
      </c>
      <c r="C22" s="47"/>
      <c r="D22" s="47"/>
      <c r="E22" s="47"/>
    </row>
    <row r="23" spans="1:5" x14ac:dyDescent="0.25">
      <c r="A23" s="2" t="s">
        <v>295</v>
      </c>
      <c r="B23" s="47">
        <v>2791199.04</v>
      </c>
      <c r="C23" s="47"/>
      <c r="D23" s="47"/>
      <c r="E23" s="47"/>
    </row>
    <row r="24" spans="1:5" s="1" customFormat="1" x14ac:dyDescent="0.25">
      <c r="A24" s="3" t="s">
        <v>383</v>
      </c>
      <c r="B24" s="48">
        <f>B25</f>
        <v>6517.45</v>
      </c>
      <c r="C24" s="47"/>
      <c r="D24" s="47"/>
      <c r="E24" s="47"/>
    </row>
    <row r="25" spans="1:5" s="1" customFormat="1" x14ac:dyDescent="0.25">
      <c r="A25" s="2" t="s">
        <v>296</v>
      </c>
      <c r="B25" s="47">
        <v>6517.45</v>
      </c>
      <c r="C25" s="47"/>
      <c r="D25" s="47"/>
      <c r="E25" s="47"/>
    </row>
    <row r="26" spans="1:5" x14ac:dyDescent="0.25">
      <c r="A26" s="3" t="s">
        <v>334</v>
      </c>
      <c r="B26" s="48">
        <f>B27</f>
        <v>75118379.549999997</v>
      </c>
      <c r="C26" s="47"/>
      <c r="D26" s="47"/>
      <c r="E26" s="47"/>
    </row>
    <row r="27" spans="1:5" x14ac:dyDescent="0.25">
      <c r="A27" s="2" t="s">
        <v>296</v>
      </c>
      <c r="B27" s="47">
        <v>75118379.549999997</v>
      </c>
      <c r="C27" s="47"/>
      <c r="D27" s="47"/>
      <c r="E27" s="47"/>
    </row>
    <row r="28" spans="1:5" x14ac:dyDescent="0.25">
      <c r="A28" s="3" t="s">
        <v>297</v>
      </c>
      <c r="B28" s="48">
        <f>SUM(B29:B31)</f>
        <v>24245893.579999998</v>
      </c>
      <c r="C28" s="47"/>
      <c r="D28" s="47"/>
      <c r="E28" s="47"/>
    </row>
    <row r="29" spans="1:5" x14ac:dyDescent="0.25">
      <c r="A29" s="2" t="s">
        <v>298</v>
      </c>
      <c r="B29" s="47">
        <v>83126.509999999995</v>
      </c>
      <c r="C29" s="47"/>
      <c r="D29" s="47"/>
      <c r="E29" s="47"/>
    </row>
    <row r="30" spans="1:5" x14ac:dyDescent="0.25">
      <c r="A30" s="2" t="s">
        <v>299</v>
      </c>
      <c r="B30" s="47">
        <v>816421.23</v>
      </c>
      <c r="C30" s="47"/>
      <c r="D30" s="47"/>
      <c r="E30" s="47"/>
    </row>
    <row r="31" spans="1:5" x14ac:dyDescent="0.25">
      <c r="A31" s="2" t="s">
        <v>300</v>
      </c>
      <c r="B31" s="47">
        <v>23346345.84</v>
      </c>
      <c r="C31" s="47"/>
      <c r="D31" s="47"/>
      <c r="E31" s="47"/>
    </row>
    <row r="32" spans="1:5" x14ac:dyDescent="0.25">
      <c r="A32" s="3" t="s">
        <v>330</v>
      </c>
      <c r="B32" s="48">
        <f>SUM(B33:B35)</f>
        <v>227931.89</v>
      </c>
      <c r="C32" s="47"/>
      <c r="D32" s="47"/>
      <c r="E32" s="47"/>
    </row>
    <row r="33" spans="1:5" x14ac:dyDescent="0.25">
      <c r="A33" s="2" t="s">
        <v>301</v>
      </c>
      <c r="B33" s="47">
        <v>60140.73</v>
      </c>
      <c r="C33" s="47"/>
      <c r="D33" s="47"/>
      <c r="E33" s="47"/>
    </row>
    <row r="34" spans="1:5" x14ac:dyDescent="0.25">
      <c r="A34" s="2" t="s">
        <v>341</v>
      </c>
      <c r="B34" s="47">
        <v>428336.78</v>
      </c>
      <c r="C34" s="47"/>
      <c r="D34" s="47"/>
      <c r="E34" s="47"/>
    </row>
    <row r="35" spans="1:5" x14ac:dyDescent="0.25">
      <c r="A35" s="2" t="s">
        <v>302</v>
      </c>
      <c r="B35" s="47">
        <v>-260545.62</v>
      </c>
      <c r="C35" s="47"/>
      <c r="D35" s="47"/>
      <c r="E35" s="47"/>
    </row>
    <row r="36" spans="1:5" x14ac:dyDescent="0.25">
      <c r="A36" s="3" t="s">
        <v>303</v>
      </c>
      <c r="B36" s="47"/>
      <c r="C36" s="47"/>
      <c r="D36" s="48">
        <f>SUM(B37)</f>
        <v>32507885.919999998</v>
      </c>
      <c r="E36" s="47"/>
    </row>
    <row r="37" spans="1:5" x14ac:dyDescent="0.25">
      <c r="A37" s="3" t="s">
        <v>304</v>
      </c>
      <c r="B37" s="48">
        <f>SUM(B38:B46)</f>
        <v>32507885.919999998</v>
      </c>
      <c r="C37" s="47"/>
      <c r="D37" s="47"/>
      <c r="E37" s="47"/>
    </row>
    <row r="38" spans="1:5" x14ac:dyDescent="0.25">
      <c r="A38" s="2" t="s">
        <v>305</v>
      </c>
      <c r="B38" s="47">
        <v>1892.34</v>
      </c>
      <c r="C38" s="47"/>
      <c r="D38" s="47"/>
      <c r="E38" s="47"/>
    </row>
    <row r="39" spans="1:5" x14ac:dyDescent="0.25">
      <c r="A39" s="2" t="s">
        <v>49</v>
      </c>
      <c r="B39" s="47">
        <v>188</v>
      </c>
      <c r="C39" s="47"/>
      <c r="D39" s="47"/>
      <c r="E39" s="47"/>
    </row>
    <row r="40" spans="1:5" x14ac:dyDescent="0.25">
      <c r="A40" s="2" t="s">
        <v>306</v>
      </c>
      <c r="B40" s="47">
        <v>9161.84</v>
      </c>
      <c r="C40" s="47"/>
      <c r="D40" s="47"/>
      <c r="E40" s="47"/>
    </row>
    <row r="41" spans="1:5" x14ac:dyDescent="0.25">
      <c r="A41" s="2" t="s">
        <v>53</v>
      </c>
      <c r="B41" s="47">
        <v>12472.29</v>
      </c>
      <c r="C41" s="47"/>
      <c r="D41" s="47"/>
      <c r="E41" s="47"/>
    </row>
    <row r="42" spans="1:5" x14ac:dyDescent="0.25">
      <c r="A42" s="2" t="s">
        <v>228</v>
      </c>
      <c r="B42" s="47">
        <v>71648.179999999993</v>
      </c>
      <c r="C42" s="47"/>
      <c r="D42" s="47"/>
      <c r="E42" s="47"/>
    </row>
    <row r="43" spans="1:5" x14ac:dyDescent="0.25">
      <c r="A43" s="2" t="s">
        <v>229</v>
      </c>
      <c r="B43" s="47">
        <v>2889.56</v>
      </c>
      <c r="C43" s="47"/>
      <c r="D43" s="47"/>
      <c r="E43" s="47"/>
    </row>
    <row r="44" spans="1:5" x14ac:dyDescent="0.25">
      <c r="A44" s="2" t="s">
        <v>307</v>
      </c>
      <c r="B44" s="47">
        <v>44909.23</v>
      </c>
      <c r="C44" s="47"/>
      <c r="D44" s="47"/>
      <c r="E44" s="47"/>
    </row>
    <row r="45" spans="1:5" x14ac:dyDescent="0.25">
      <c r="A45" s="2" t="s">
        <v>75</v>
      </c>
      <c r="B45" s="47">
        <v>42544.35</v>
      </c>
      <c r="C45" s="47"/>
      <c r="D45" s="47"/>
      <c r="E45" s="47"/>
    </row>
    <row r="46" spans="1:5" x14ac:dyDescent="0.25">
      <c r="A46" s="2" t="s">
        <v>308</v>
      </c>
      <c r="B46" s="47">
        <v>32322180.129999999</v>
      </c>
      <c r="C46" s="47"/>
      <c r="D46" s="47"/>
      <c r="E46" s="47"/>
    </row>
    <row r="47" spans="1:5" x14ac:dyDescent="0.25">
      <c r="A47" s="3" t="s">
        <v>309</v>
      </c>
      <c r="B47" s="47"/>
      <c r="C47" s="47"/>
      <c r="D47" s="48">
        <f>SUM(B48)</f>
        <v>1157005.1500000004</v>
      </c>
      <c r="E47" s="47"/>
    </row>
    <row r="48" spans="1:5" x14ac:dyDescent="0.25">
      <c r="A48" s="3" t="s">
        <v>310</v>
      </c>
      <c r="B48" s="48">
        <f>SUM(B49:B57)</f>
        <v>1157005.1500000004</v>
      </c>
      <c r="C48" s="47"/>
      <c r="D48" s="47"/>
      <c r="E48" s="47"/>
    </row>
    <row r="49" spans="1:5" x14ac:dyDescent="0.25">
      <c r="A49" s="2" t="s">
        <v>311</v>
      </c>
      <c r="B49" s="47">
        <v>721414.8</v>
      </c>
      <c r="C49" s="47"/>
      <c r="D49" s="47"/>
      <c r="E49" s="47"/>
    </row>
    <row r="50" spans="1:5" x14ac:dyDescent="0.25">
      <c r="A50" s="2" t="s">
        <v>355</v>
      </c>
      <c r="B50" s="47">
        <v>14768.34</v>
      </c>
      <c r="C50" s="47"/>
      <c r="D50" s="47"/>
      <c r="E50" s="47"/>
    </row>
    <row r="51" spans="1:5" s="1" customFormat="1" x14ac:dyDescent="0.25">
      <c r="A51" s="2" t="s">
        <v>357</v>
      </c>
      <c r="B51" s="47">
        <v>7948.95</v>
      </c>
      <c r="C51" s="47"/>
      <c r="D51" s="47"/>
      <c r="E51" s="47"/>
    </row>
    <row r="52" spans="1:5" x14ac:dyDescent="0.25">
      <c r="A52" s="2" t="s">
        <v>312</v>
      </c>
      <c r="B52" s="47">
        <v>73758.94</v>
      </c>
      <c r="C52" s="47"/>
      <c r="D52" s="47"/>
      <c r="E52" s="47"/>
    </row>
    <row r="53" spans="1:5" x14ac:dyDescent="0.25">
      <c r="A53" s="2" t="s">
        <v>358</v>
      </c>
      <c r="B53" s="47">
        <v>280065.53999999998</v>
      </c>
      <c r="C53" s="47"/>
      <c r="D53" s="47"/>
      <c r="E53" s="47"/>
    </row>
    <row r="54" spans="1:5" x14ac:dyDescent="0.25">
      <c r="A54" s="2" t="s">
        <v>313</v>
      </c>
      <c r="B54" s="47">
        <v>13988.81</v>
      </c>
      <c r="C54" s="47"/>
      <c r="D54" s="47"/>
      <c r="E54" s="47"/>
    </row>
    <row r="55" spans="1:5" x14ac:dyDescent="0.25">
      <c r="A55" s="2" t="s">
        <v>314</v>
      </c>
      <c r="B55" s="47">
        <v>1924523.93</v>
      </c>
      <c r="C55" s="47"/>
      <c r="D55" s="47"/>
      <c r="E55" s="47"/>
    </row>
    <row r="56" spans="1:5" x14ac:dyDescent="0.25">
      <c r="A56" s="2" t="s">
        <v>315</v>
      </c>
      <c r="B56" s="47">
        <v>932883.01</v>
      </c>
      <c r="C56" s="47"/>
      <c r="D56" s="47"/>
      <c r="E56" s="47"/>
    </row>
    <row r="57" spans="1:5" x14ac:dyDescent="0.25">
      <c r="A57" s="2" t="s">
        <v>347</v>
      </c>
      <c r="B57" s="47">
        <v>-2812347.17</v>
      </c>
      <c r="C57" s="47"/>
      <c r="D57" s="47"/>
      <c r="E57" s="47"/>
    </row>
    <row r="58" spans="1:5" x14ac:dyDescent="0.25">
      <c r="A58" s="3" t="s">
        <v>316</v>
      </c>
      <c r="B58" s="47"/>
      <c r="C58" s="47"/>
      <c r="D58" s="53">
        <f>D8+D21+D36+D47</f>
        <v>139004110.57999998</v>
      </c>
      <c r="E58" s="47"/>
    </row>
    <row r="59" spans="1:5" s="1" customFormat="1" x14ac:dyDescent="0.25">
      <c r="A59" s="3"/>
      <c r="B59" s="47"/>
      <c r="C59" s="47"/>
      <c r="D59" s="53"/>
      <c r="E59" s="47"/>
    </row>
    <row r="60" spans="1:5" s="1" customFormat="1" x14ac:dyDescent="0.25">
      <c r="A60" s="90" t="s">
        <v>196</v>
      </c>
      <c r="B60" s="90"/>
      <c r="C60" s="90"/>
      <c r="D60" s="90"/>
      <c r="E60" s="47"/>
    </row>
    <row r="61" spans="1:5" s="1" customFormat="1" x14ac:dyDescent="0.25">
      <c r="A61" s="90" t="s">
        <v>340</v>
      </c>
      <c r="B61" s="90"/>
      <c r="C61" s="90"/>
      <c r="D61" s="90"/>
      <c r="E61" s="47"/>
    </row>
    <row r="62" spans="1:5" s="1" customFormat="1" x14ac:dyDescent="0.25">
      <c r="A62" s="90" t="s">
        <v>401</v>
      </c>
      <c r="B62" s="90"/>
      <c r="C62" s="90"/>
      <c r="D62" s="90"/>
      <c r="E62" s="47"/>
    </row>
    <row r="63" spans="1:5" s="1" customFormat="1" x14ac:dyDescent="0.25">
      <c r="A63" s="90" t="s">
        <v>157</v>
      </c>
      <c r="B63" s="90"/>
      <c r="C63" s="90"/>
      <c r="D63" s="90"/>
      <c r="E63" s="47"/>
    </row>
    <row r="64" spans="1:5" s="1" customFormat="1" x14ac:dyDescent="0.25">
      <c r="A64" s="3" t="s">
        <v>158</v>
      </c>
      <c r="B64" s="3"/>
      <c r="C64" s="3"/>
      <c r="D64" s="2"/>
      <c r="E64" s="47"/>
    </row>
    <row r="65" spans="1:4" s="16" customFormat="1" ht="15" customHeight="1" x14ac:dyDescent="0.2"/>
    <row r="66" spans="1:4" x14ac:dyDescent="0.25">
      <c r="A66" s="23" t="s">
        <v>359</v>
      </c>
      <c r="B66" s="52" t="s">
        <v>284</v>
      </c>
      <c r="C66" s="53"/>
      <c r="D66" s="52" t="s">
        <v>285</v>
      </c>
    </row>
    <row r="67" spans="1:4" x14ac:dyDescent="0.25">
      <c r="A67" s="3" t="s">
        <v>317</v>
      </c>
      <c r="B67" s="47"/>
      <c r="C67" s="47"/>
      <c r="D67" s="48">
        <f>B68+B72</f>
        <v>1158690.96</v>
      </c>
    </row>
    <row r="68" spans="1:4" x14ac:dyDescent="0.25">
      <c r="A68" s="3" t="s">
        <v>318</v>
      </c>
      <c r="B68" s="48">
        <f>SUM(B69:B71)</f>
        <v>952272.08</v>
      </c>
      <c r="C68" s="47"/>
      <c r="D68" s="47"/>
    </row>
    <row r="69" spans="1:4" s="1" customFormat="1" x14ac:dyDescent="0.25">
      <c r="A69" s="2" t="s">
        <v>212</v>
      </c>
      <c r="B69" s="47">
        <v>952186.62</v>
      </c>
      <c r="C69" s="47"/>
      <c r="D69" s="47"/>
    </row>
    <row r="70" spans="1:4" s="1" customFormat="1" x14ac:dyDescent="0.25">
      <c r="A70" s="2" t="s">
        <v>346</v>
      </c>
      <c r="B70" s="47">
        <v>1.47</v>
      </c>
      <c r="C70" s="47"/>
      <c r="D70" s="47"/>
    </row>
    <row r="71" spans="1:4" x14ac:dyDescent="0.25">
      <c r="A71" s="2" t="s">
        <v>213</v>
      </c>
      <c r="B71" s="47">
        <v>83.99</v>
      </c>
      <c r="C71" s="47"/>
      <c r="D71" s="47"/>
    </row>
    <row r="72" spans="1:4" s="1" customFormat="1" x14ac:dyDescent="0.25">
      <c r="A72" s="3" t="s">
        <v>384</v>
      </c>
      <c r="B72" s="48">
        <f>SUM(B73:B77)</f>
        <v>206418.88</v>
      </c>
      <c r="C72" s="47"/>
      <c r="D72" s="47"/>
    </row>
    <row r="73" spans="1:4" s="1" customFormat="1" x14ac:dyDescent="0.25">
      <c r="A73" s="2" t="s">
        <v>205</v>
      </c>
      <c r="B73" s="47">
        <v>100906.45</v>
      </c>
      <c r="C73" s="47"/>
      <c r="D73" s="47"/>
    </row>
    <row r="74" spans="1:4" s="1" customFormat="1" x14ac:dyDescent="0.25">
      <c r="A74" s="2" t="s">
        <v>385</v>
      </c>
      <c r="B74" s="47">
        <v>94826.08</v>
      </c>
      <c r="C74" s="47"/>
      <c r="D74" s="47"/>
    </row>
    <row r="75" spans="1:4" s="1" customFormat="1" x14ac:dyDescent="0.25">
      <c r="A75" s="2" t="s">
        <v>402</v>
      </c>
      <c r="B75" s="47">
        <v>2077.35</v>
      </c>
      <c r="C75" s="47"/>
      <c r="D75" s="47"/>
    </row>
    <row r="76" spans="1:4" s="1" customFormat="1" x14ac:dyDescent="0.25">
      <c r="A76" s="2" t="s">
        <v>386</v>
      </c>
      <c r="B76" s="47">
        <v>1141</v>
      </c>
      <c r="C76" s="47"/>
      <c r="D76" s="47"/>
    </row>
    <row r="77" spans="1:4" s="1" customFormat="1" x14ac:dyDescent="0.25">
      <c r="A77" s="2" t="s">
        <v>403</v>
      </c>
      <c r="B77" s="47">
        <v>7468</v>
      </c>
      <c r="C77" s="47"/>
      <c r="D77" s="47"/>
    </row>
    <row r="78" spans="1:4" s="1" customFormat="1" x14ac:dyDescent="0.25">
      <c r="A78" s="3" t="s">
        <v>335</v>
      </c>
      <c r="B78" s="47"/>
      <c r="C78" s="47"/>
      <c r="D78" s="48">
        <f>B79+B82</f>
        <v>245689572.87</v>
      </c>
    </row>
    <row r="79" spans="1:4" s="1" customFormat="1" x14ac:dyDescent="0.25">
      <c r="A79" s="3" t="s">
        <v>319</v>
      </c>
      <c r="B79" s="48">
        <f>SUM(B80:B81)</f>
        <v>169185581.22</v>
      </c>
      <c r="C79" s="47"/>
      <c r="D79" s="47"/>
    </row>
    <row r="80" spans="1:4" s="1" customFormat="1" x14ac:dyDescent="0.25">
      <c r="A80" s="2" t="s">
        <v>320</v>
      </c>
      <c r="B80" s="47">
        <v>54997303.140000001</v>
      </c>
      <c r="C80" s="47"/>
      <c r="D80" s="47"/>
    </row>
    <row r="81" spans="1:7" s="1" customFormat="1" x14ac:dyDescent="0.25">
      <c r="A81" s="2" t="s">
        <v>321</v>
      </c>
      <c r="B81" s="47">
        <v>114188278.08</v>
      </c>
      <c r="C81" s="47"/>
      <c r="D81" s="47"/>
    </row>
    <row r="82" spans="1:7" x14ac:dyDescent="0.25">
      <c r="A82" s="3" t="s">
        <v>322</v>
      </c>
      <c r="B82" s="48">
        <f>SUM(B83:B84)</f>
        <v>76503991.649999991</v>
      </c>
      <c r="C82" s="47"/>
      <c r="D82" s="47"/>
    </row>
    <row r="83" spans="1:7" x14ac:dyDescent="0.25">
      <c r="A83" s="2" t="s">
        <v>323</v>
      </c>
      <c r="B83" s="47">
        <v>2544594.08</v>
      </c>
      <c r="C83" s="47"/>
      <c r="D83" s="47"/>
    </row>
    <row r="84" spans="1:7" x14ac:dyDescent="0.25">
      <c r="A84" s="2" t="s">
        <v>324</v>
      </c>
      <c r="B84" s="47">
        <v>73959397.569999993</v>
      </c>
      <c r="C84" s="47"/>
      <c r="D84" s="47"/>
    </row>
    <row r="85" spans="1:7" x14ac:dyDescent="0.25">
      <c r="A85" s="3" t="s">
        <v>325</v>
      </c>
      <c r="B85" s="47"/>
      <c r="C85" s="47"/>
      <c r="D85" s="48">
        <f>B86+B91</f>
        <v>-80062649.529999986</v>
      </c>
    </row>
    <row r="86" spans="1:7" x14ac:dyDescent="0.25">
      <c r="A86" s="3" t="s">
        <v>326</v>
      </c>
      <c r="B86" s="48">
        <f>SUM(B87:B90)</f>
        <v>-79652819.949999988</v>
      </c>
      <c r="C86" s="47"/>
    </row>
    <row r="87" spans="1:7" x14ac:dyDescent="0.25">
      <c r="A87" s="2" t="s">
        <v>327</v>
      </c>
      <c r="B87" s="47">
        <v>21052789.75</v>
      </c>
      <c r="C87" s="47"/>
      <c r="D87" s="47"/>
    </row>
    <row r="88" spans="1:7" x14ac:dyDescent="0.25">
      <c r="A88" s="2" t="s">
        <v>328</v>
      </c>
      <c r="B88" s="47">
        <v>530099.53</v>
      </c>
      <c r="C88" s="47"/>
      <c r="D88" s="47"/>
    </row>
    <row r="89" spans="1:7" x14ac:dyDescent="0.25">
      <c r="A89" s="2" t="s">
        <v>361</v>
      </c>
      <c r="B89" s="47">
        <v>-102610203.13</v>
      </c>
      <c r="C89" s="47"/>
      <c r="D89" s="47"/>
    </row>
    <row r="90" spans="1:7" s="1" customFormat="1" x14ac:dyDescent="0.25">
      <c r="A90" s="2" t="s">
        <v>360</v>
      </c>
      <c r="B90" s="47">
        <v>1374493.9</v>
      </c>
      <c r="C90" s="47"/>
      <c r="D90" s="47"/>
    </row>
    <row r="91" spans="1:7" s="1" customFormat="1" x14ac:dyDescent="0.25">
      <c r="A91" s="3" t="s">
        <v>337</v>
      </c>
      <c r="B91" s="48">
        <f>B92+B93</f>
        <v>-409829.58</v>
      </c>
      <c r="C91" s="47"/>
      <c r="D91" s="47"/>
    </row>
    <row r="92" spans="1:7" s="1" customFormat="1" x14ac:dyDescent="0.25">
      <c r="A92" s="2" t="s">
        <v>362</v>
      </c>
      <c r="B92" s="47">
        <v>-409049.26</v>
      </c>
      <c r="C92" s="47"/>
      <c r="D92" s="47"/>
    </row>
    <row r="93" spans="1:7" s="1" customFormat="1" x14ac:dyDescent="0.25">
      <c r="A93" s="2" t="s">
        <v>338</v>
      </c>
      <c r="B93" s="47">
        <v>-780.32</v>
      </c>
      <c r="C93" s="47"/>
      <c r="D93" s="47"/>
    </row>
    <row r="94" spans="1:7" x14ac:dyDescent="0.25">
      <c r="A94" s="3" t="s">
        <v>329</v>
      </c>
      <c r="B94" s="48">
        <f>D58-D67-D78-D85</f>
        <v>-27781503.720000044</v>
      </c>
      <c r="C94" s="47"/>
      <c r="D94" s="48">
        <f>B94</f>
        <v>-27781503.720000044</v>
      </c>
    </row>
    <row r="95" spans="1:7" x14ac:dyDescent="0.25">
      <c r="A95" s="3" t="s">
        <v>331</v>
      </c>
      <c r="B95" s="47"/>
      <c r="C95" s="47"/>
      <c r="D95" s="48">
        <f>D67+D78+D85+D94</f>
        <v>139004110.57999998</v>
      </c>
      <c r="G95" s="85"/>
    </row>
    <row r="96" spans="1:7" x14ac:dyDescent="0.25">
      <c r="A96" s="2"/>
      <c r="B96" s="47"/>
      <c r="C96" s="47"/>
      <c r="D96" s="47"/>
    </row>
    <row r="97" spans="1:4" x14ac:dyDescent="0.25">
      <c r="A97" s="2"/>
      <c r="B97" s="47"/>
      <c r="C97" s="47"/>
      <c r="D97" s="47"/>
    </row>
  </sheetData>
  <mergeCells count="8">
    <mergeCell ref="A60:D60"/>
    <mergeCell ref="A61:D61"/>
    <mergeCell ref="A62:D62"/>
    <mergeCell ref="A63:D63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34" workbookViewId="0">
      <selection activeCell="I32" sqref="I3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0" t="s">
        <v>196</v>
      </c>
      <c r="B1" s="90"/>
      <c r="C1" s="90"/>
      <c r="D1" s="90"/>
      <c r="E1" s="90"/>
      <c r="F1" s="90"/>
      <c r="G1" s="90"/>
      <c r="H1" s="90"/>
      <c r="I1" s="90"/>
      <c r="J1" s="90"/>
    </row>
    <row r="2" spans="1:12" x14ac:dyDescent="0.25">
      <c r="A2" s="90" t="s">
        <v>216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x14ac:dyDescent="0.25">
      <c r="A3" s="90" t="s">
        <v>404</v>
      </c>
      <c r="B3" s="90"/>
      <c r="C3" s="90"/>
      <c r="D3" s="90"/>
      <c r="E3" s="90"/>
      <c r="F3" s="90"/>
      <c r="G3" s="90"/>
      <c r="H3" s="90"/>
      <c r="I3" s="90"/>
      <c r="J3" s="90"/>
    </row>
    <row r="4" spans="1:12" x14ac:dyDescent="0.25">
      <c r="A4" s="90" t="s">
        <v>157</v>
      </c>
      <c r="B4" s="90"/>
      <c r="C4" s="90"/>
      <c r="D4" s="90"/>
      <c r="E4" s="90"/>
      <c r="F4" s="90"/>
      <c r="G4" s="90"/>
      <c r="H4" s="90"/>
      <c r="I4" s="90"/>
      <c r="J4" s="90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282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45313564.360000014</v>
      </c>
      <c r="D8" s="2"/>
      <c r="E8" s="49">
        <v>0</v>
      </c>
      <c r="F8" s="2"/>
      <c r="G8" s="3" t="s">
        <v>244</v>
      </c>
      <c r="H8" s="2"/>
      <c r="I8" s="48">
        <f>SUM(I9:I11)</f>
        <v>40630648.109999999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781704.38</v>
      </c>
      <c r="D9" s="2"/>
      <c r="E9" s="49">
        <v>0</v>
      </c>
      <c r="F9" s="2"/>
      <c r="G9" s="2" t="s">
        <v>245</v>
      </c>
      <c r="H9" s="2"/>
      <c r="I9" s="47">
        <v>13737625.789999999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34685551.450000003</v>
      </c>
      <c r="D10" s="2"/>
      <c r="E10" s="49">
        <v>0</v>
      </c>
      <c r="F10" s="2"/>
      <c r="G10" s="2" t="s">
        <v>246</v>
      </c>
      <c r="H10" s="2"/>
      <c r="I10" s="47">
        <v>26866849.420000002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2607317.7400000002</v>
      </c>
      <c r="D11" s="2"/>
      <c r="E11" s="49">
        <v>0</v>
      </c>
      <c r="F11" s="2"/>
      <c r="G11" s="2" t="s">
        <v>352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2432510.27</v>
      </c>
      <c r="D12" s="2"/>
      <c r="E12" s="49">
        <v>0</v>
      </c>
      <c r="F12" s="2"/>
      <c r="G12" s="3" t="s">
        <v>247</v>
      </c>
      <c r="H12" s="2"/>
      <c r="I12" s="48">
        <f>SUM(I13:I15)</f>
        <v>33609573.950000003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1831343.99</v>
      </c>
      <c r="D13" s="2"/>
      <c r="E13" s="49">
        <v>0</v>
      </c>
      <c r="F13" s="2"/>
      <c r="G13" s="2" t="s">
        <v>365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2194551.06</v>
      </c>
      <c r="D14" s="2"/>
      <c r="E14" s="49">
        <v>0</v>
      </c>
      <c r="F14" s="2"/>
      <c r="G14" s="2" t="s">
        <v>248</v>
      </c>
      <c r="H14" s="2"/>
      <c r="I14" s="47">
        <v>29603734.350000001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10403170.93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327239.01</v>
      </c>
      <c r="D17" s="2"/>
      <c r="E17" s="49">
        <v>0</v>
      </c>
      <c r="F17" s="2"/>
      <c r="G17" s="2" t="s">
        <v>366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77918.84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144534.44</v>
      </c>
      <c r="D19" s="2"/>
      <c r="E19" s="49">
        <v>0</v>
      </c>
      <c r="F19" s="2"/>
      <c r="G19" s="3" t="s">
        <v>252</v>
      </c>
      <c r="H19" s="2"/>
      <c r="I19" s="48">
        <f>SUM(I20:I25)</f>
        <v>7246807.4800000004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86523.61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470290.71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97361.93</v>
      </c>
      <c r="D22" s="2"/>
      <c r="E22" s="49">
        <v>0</v>
      </c>
      <c r="F22" s="2"/>
      <c r="G22" s="2" t="s">
        <v>255</v>
      </c>
      <c r="H22" s="2"/>
      <c r="I22" s="47">
        <v>6561409.2300000004</v>
      </c>
      <c r="J22" s="2"/>
      <c r="K22" s="49">
        <v>0</v>
      </c>
      <c r="L22" s="2"/>
    </row>
    <row r="23" spans="1:12" x14ac:dyDescent="0.25">
      <c r="A23" s="2" t="s">
        <v>283</v>
      </c>
      <c r="B23" s="2"/>
      <c r="C23" s="47">
        <v>108782.64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348</v>
      </c>
      <c r="B24" s="2"/>
      <c r="C24" s="47">
        <v>1044519.23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79848.25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178876.13</v>
      </c>
      <c r="D26" s="2"/>
      <c r="E26" s="49">
        <v>0</v>
      </c>
      <c r="F26" s="2"/>
      <c r="G26" s="3" t="s">
        <v>259</v>
      </c>
      <c r="H26" s="2"/>
      <c r="I26" s="48">
        <f>SUM(I27:I30)</f>
        <v>128102940.88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514873.44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4390460.51</v>
      </c>
      <c r="D28" s="2"/>
      <c r="E28" s="49">
        <v>0</v>
      </c>
      <c r="F28" s="2"/>
      <c r="G28" s="2" t="s">
        <v>261</v>
      </c>
      <c r="H28" s="2"/>
      <c r="I28" s="47">
        <v>2866252.05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165270.62</v>
      </c>
      <c r="D29" s="2"/>
      <c r="E29" s="49">
        <v>0</v>
      </c>
      <c r="F29" s="2"/>
      <c r="G29" s="2" t="s">
        <v>353</v>
      </c>
      <c r="H29" s="2"/>
      <c r="I29" s="47">
        <v>29024562.690000001</v>
      </c>
      <c r="J29" s="2"/>
      <c r="K29" s="49"/>
      <c r="L29" s="2"/>
    </row>
    <row r="30" spans="1:12" x14ac:dyDescent="0.25">
      <c r="A30" s="2" t="s">
        <v>235</v>
      </c>
      <c r="B30" s="2"/>
      <c r="C30" s="47">
        <v>893975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1822696.57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460310.60000000003</v>
      </c>
      <c r="D32" s="2"/>
      <c r="E32" s="49">
        <v>0</v>
      </c>
      <c r="F32" s="2"/>
      <c r="G32" s="51" t="s">
        <v>263</v>
      </c>
      <c r="H32" s="2"/>
      <c r="I32" s="48">
        <f>I26+I19+I16+I12+I8</f>
        <v>340771220.14999998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27781503.720000029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7">
        <v>860.81</v>
      </c>
      <c r="D34" s="2"/>
      <c r="E34" s="49">
        <v>0</v>
      </c>
      <c r="F34" s="2"/>
      <c r="G34" s="51" t="s">
        <v>354</v>
      </c>
      <c r="H34" s="2"/>
      <c r="I34" s="48">
        <f>I32+I33</f>
        <v>368552723.87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127581.01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2" s="1" customFormat="1" x14ac:dyDescent="0.25">
      <c r="A41" s="90" t="s">
        <v>216</v>
      </c>
      <c r="B41" s="90"/>
      <c r="C41" s="90"/>
      <c r="D41" s="90"/>
      <c r="E41" s="90"/>
      <c r="F41" s="90"/>
      <c r="G41" s="90"/>
      <c r="H41" s="90"/>
      <c r="I41" s="90"/>
      <c r="J41" s="90"/>
    </row>
    <row r="42" spans="1:12" s="1" customFormat="1" x14ac:dyDescent="0.25">
      <c r="A42" s="90" t="s">
        <v>404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2" s="1" customFormat="1" x14ac:dyDescent="0.25">
      <c r="A43" s="90" t="s">
        <v>157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122749048.21999998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349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122166.53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350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47675720.57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433580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211483.15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56674657.839999996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5305693.7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351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274</v>
      </c>
      <c r="B62" s="2"/>
      <c r="C62" s="47">
        <v>64326.75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275</v>
      </c>
      <c r="B63" s="2"/>
      <c r="C63" s="47">
        <v>49657896.219999999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276</v>
      </c>
      <c r="B64" s="2"/>
      <c r="C64" s="47">
        <v>1643306.16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277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278</v>
      </c>
      <c r="B66" s="2"/>
      <c r="C66" s="48">
        <f>SUM(C67:C70)</f>
        <v>85276251.349999994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279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280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84481342.359999999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281</v>
      </c>
      <c r="C71" s="48">
        <f>C66+C58+C52+C46+C32+C16+C8</f>
        <v>368552723.87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7" workbookViewId="0">
      <selection activeCell="C38" sqref="C3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0" t="s">
        <v>156</v>
      </c>
      <c r="B1" s="90"/>
      <c r="C1" s="90"/>
      <c r="D1" s="90"/>
      <c r="E1" s="90"/>
    </row>
    <row r="2" spans="1:5" x14ac:dyDescent="0.25">
      <c r="A2" s="90" t="s">
        <v>336</v>
      </c>
      <c r="B2" s="90"/>
      <c r="C2" s="90"/>
      <c r="D2" s="90"/>
      <c r="E2" s="90"/>
    </row>
    <row r="3" spans="1:5" x14ac:dyDescent="0.25">
      <c r="A3" s="90" t="s">
        <v>405</v>
      </c>
      <c r="B3" s="90"/>
      <c r="C3" s="90"/>
      <c r="D3" s="90"/>
      <c r="E3" s="90"/>
    </row>
    <row r="4" spans="1:5" x14ac:dyDescent="0.25">
      <c r="A4" s="90" t="s">
        <v>157</v>
      </c>
      <c r="B4" s="90"/>
      <c r="C4" s="90"/>
      <c r="D4" s="90"/>
      <c r="E4" s="90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367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15000.02</v>
      </c>
      <c r="E8" s="64">
        <f>C8-D8</f>
        <v>219739.98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15000.02</v>
      </c>
      <c r="E9" s="64">
        <f t="shared" ref="E9:E31" si="0">C9-D9</f>
        <v>219739.98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15000.02</v>
      </c>
      <c r="E10" s="65">
        <f t="shared" si="0"/>
        <v>219739.98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14791.849999999999</v>
      </c>
      <c r="E11" s="65">
        <f t="shared" si="0"/>
        <v>178040.15</v>
      </c>
    </row>
    <row r="12" spans="1:5" s="1" customFormat="1" x14ac:dyDescent="0.25">
      <c r="A12" s="15">
        <v>151</v>
      </c>
      <c r="B12" s="17" t="s">
        <v>368</v>
      </c>
      <c r="C12" s="65">
        <f>SUM(C13:C14)</f>
        <v>140041</v>
      </c>
      <c r="D12" s="65">
        <f>SUM(D13:D14)</f>
        <v>11962.83</v>
      </c>
      <c r="E12" s="65">
        <f>C12-D12</f>
        <v>128078.17</v>
      </c>
    </row>
    <row r="13" spans="1:5" s="1" customFormat="1" x14ac:dyDescent="0.25">
      <c r="A13" s="15">
        <v>15105</v>
      </c>
      <c r="B13" s="17" t="s">
        <v>369</v>
      </c>
      <c r="C13" s="65">
        <v>138041</v>
      </c>
      <c r="D13" s="65">
        <v>10725.67</v>
      </c>
      <c r="E13" s="65">
        <f t="shared" si="0"/>
        <v>127315.33</v>
      </c>
    </row>
    <row r="14" spans="1:5" s="1" customFormat="1" x14ac:dyDescent="0.25">
      <c r="A14" s="15">
        <v>15199</v>
      </c>
      <c r="B14" s="17" t="s">
        <v>370</v>
      </c>
      <c r="C14" s="65">
        <v>2000</v>
      </c>
      <c r="D14" s="65">
        <v>1237.1600000000001</v>
      </c>
      <c r="E14" s="65">
        <f t="shared" si="0"/>
        <v>762.83999999999992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967.72</v>
      </c>
      <c r="E15" s="64">
        <f t="shared" si="0"/>
        <v>-967.72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967.72</v>
      </c>
      <c r="E16" s="65">
        <f t="shared" si="0"/>
        <v>-967.72</v>
      </c>
    </row>
    <row r="17" spans="1:5" s="1" customFormat="1" x14ac:dyDescent="0.25">
      <c r="A17" s="15">
        <v>154</v>
      </c>
      <c r="B17" s="17" t="s">
        <v>387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371</v>
      </c>
      <c r="C19" s="65">
        <f>SUM(C20:C21)</f>
        <v>51041</v>
      </c>
      <c r="D19" s="65">
        <f>SUM(D20:D21)</f>
        <v>1861.3</v>
      </c>
      <c r="E19" s="65">
        <f t="shared" si="0"/>
        <v>49179.7</v>
      </c>
    </row>
    <row r="20" spans="1:5" s="1" customFormat="1" x14ac:dyDescent="0.25">
      <c r="A20" s="15">
        <v>15703</v>
      </c>
      <c r="B20" s="17" t="s">
        <v>388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1861.3</v>
      </c>
      <c r="E21" s="64">
        <f t="shared" si="0"/>
        <v>44942.7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1278417.6200000001</v>
      </c>
      <c r="E22" s="64">
        <f t="shared" si="0"/>
        <v>9024335.379999999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1278417.6200000001</v>
      </c>
      <c r="E23" s="65">
        <f t="shared" si="0"/>
        <v>9024335.379999999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844837.62</v>
      </c>
      <c r="E24" s="65">
        <f t="shared" si="0"/>
        <v>6234670.3799999999</v>
      </c>
    </row>
    <row r="25" spans="1:5" s="1" customFormat="1" x14ac:dyDescent="0.25">
      <c r="A25" s="15">
        <v>1624201</v>
      </c>
      <c r="B25" s="17" t="s">
        <v>372</v>
      </c>
      <c r="C25" s="65">
        <v>3223245</v>
      </c>
      <c r="D25" s="65">
        <v>433580</v>
      </c>
      <c r="E25" s="65">
        <f t="shared" si="0"/>
        <v>2789665</v>
      </c>
    </row>
    <row r="26" spans="1:5" s="1" customFormat="1" x14ac:dyDescent="0.25">
      <c r="A26" s="20">
        <v>21</v>
      </c>
      <c r="B26" s="21" t="s">
        <v>389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390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15">
        <v>23</v>
      </c>
      <c r="B29" s="21" t="s">
        <v>373</v>
      </c>
      <c r="C29" s="65">
        <f>C30</f>
        <v>0</v>
      </c>
      <c r="D29" s="80">
        <f>D30</f>
        <v>137717.97</v>
      </c>
      <c r="E29" s="80">
        <f>C29-D29</f>
        <v>-137717.97</v>
      </c>
    </row>
    <row r="30" spans="1:5" x14ac:dyDescent="0.25">
      <c r="A30" s="14">
        <v>232</v>
      </c>
      <c r="B30" s="16" t="s">
        <v>374</v>
      </c>
      <c r="C30" s="67">
        <f>SUM(C31)</f>
        <v>0</v>
      </c>
      <c r="D30" s="64">
        <f>SUM(D31)</f>
        <v>137717.97</v>
      </c>
      <c r="E30" s="64">
        <f t="shared" si="0"/>
        <v>-137717.97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137717.97</v>
      </c>
      <c r="E31" s="65">
        <f t="shared" si="0"/>
        <v>-137717.97</v>
      </c>
    </row>
    <row r="32" spans="1:5" s="1" customFormat="1" x14ac:dyDescent="0.25">
      <c r="A32" s="20">
        <v>32</v>
      </c>
      <c r="B32" s="21" t="s">
        <v>391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392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393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1445927.4600000002</v>
      </c>
      <c r="E35" s="66">
        <f>C35-D35</f>
        <v>9358541.2399999984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1445927.4600000002</v>
      </c>
      <c r="E36" s="67">
        <f t="shared" si="3"/>
        <v>9358541.2399999984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1445927.4600000002</v>
      </c>
      <c r="E37" s="67">
        <f t="shared" si="3"/>
        <v>9358541.2399999984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Normal="100" workbookViewId="0">
      <selection activeCell="H42" sqref="H4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90" t="s">
        <v>156</v>
      </c>
      <c r="B1" s="90"/>
      <c r="C1" s="90"/>
      <c r="D1" s="90"/>
      <c r="E1" s="90"/>
    </row>
    <row r="2" spans="1:5" s="1" customFormat="1" x14ac:dyDescent="0.25">
      <c r="A2" s="90" t="s">
        <v>333</v>
      </c>
      <c r="B2" s="90"/>
      <c r="C2" s="90"/>
      <c r="D2" s="90"/>
      <c r="E2" s="90"/>
    </row>
    <row r="3" spans="1:5" s="1" customFormat="1" x14ac:dyDescent="0.25">
      <c r="A3" s="90" t="s">
        <v>406</v>
      </c>
      <c r="B3" s="90"/>
      <c r="C3" s="90"/>
      <c r="D3" s="90"/>
      <c r="E3" s="90"/>
    </row>
    <row r="4" spans="1:5" s="1" customFormat="1" x14ac:dyDescent="0.25">
      <c r="A4" s="90" t="s">
        <v>157</v>
      </c>
      <c r="B4" s="90"/>
      <c r="C4" s="90"/>
      <c r="D4" s="90"/>
      <c r="E4" s="90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785171.14999999991</v>
      </c>
      <c r="E8" s="6">
        <f>C8-D8</f>
        <v>4573853.7100000009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211115.83</v>
      </c>
      <c r="E9" s="6">
        <f t="shared" ref="E9:E46" si="0">C9-D9</f>
        <v>1522541.0399999998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208647.22</v>
      </c>
      <c r="E10" s="6">
        <f t="shared" si="0"/>
        <v>1125872.28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2468.61</v>
      </c>
      <c r="E12" s="6">
        <f t="shared" si="0"/>
        <v>15128.55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0</v>
      </c>
      <c r="E13" s="6">
        <f t="shared" si="0"/>
        <v>269055.21000000002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333555.26</v>
      </c>
      <c r="E14" s="6">
        <f t="shared" si="0"/>
        <v>2504075.9800000004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333555.26</v>
      </c>
      <c r="E15" s="6">
        <f t="shared" si="0"/>
        <v>1902026.9800000002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0</v>
      </c>
      <c r="E17" s="6">
        <f t="shared" si="0"/>
        <v>411209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8812.5</v>
      </c>
      <c r="E18" s="6">
        <f t="shared" si="0"/>
        <v>32800.65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8812.5</v>
      </c>
      <c r="E19" s="6">
        <f t="shared" si="0"/>
        <v>32800.65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40175.120000000003</v>
      </c>
      <c r="E20" s="6">
        <f t="shared" si="0"/>
        <v>262924.27999999997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15606.24</v>
      </c>
      <c r="E21" s="6">
        <f t="shared" si="0"/>
        <v>98828.799999999988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23805.119999999999</v>
      </c>
      <c r="E22" s="6">
        <f t="shared" si="0"/>
        <v>160024.88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763.76</v>
      </c>
      <c r="E23" s="6">
        <f t="shared" si="0"/>
        <v>4070.5999999999995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35877.99</v>
      </c>
      <c r="E24" s="6">
        <f t="shared" si="0"/>
        <v>242667.58000000002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12820.27</v>
      </c>
      <c r="E25" s="6">
        <f t="shared" si="0"/>
        <v>83786.14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22453.96</v>
      </c>
      <c r="E26" s="6">
        <f t="shared" si="0"/>
        <v>156558.38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603.76</v>
      </c>
      <c r="E27" s="6">
        <f t="shared" si="0"/>
        <v>2323.0600000000004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155634.45000000001</v>
      </c>
      <c r="E28" s="6">
        <f t="shared" si="0"/>
        <v>8844.179999999993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375</v>
      </c>
      <c r="C30" s="5">
        <v>151064.21</v>
      </c>
      <c r="D30" s="5">
        <v>142220.03</v>
      </c>
      <c r="E30" s="6">
        <f t="shared" si="0"/>
        <v>8844.179999999993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155293.69999999998</v>
      </c>
      <c r="E31" s="6">
        <f t="shared" si="0"/>
        <v>1957374.1900000002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51806.17</v>
      </c>
      <c r="E32" s="6">
        <f t="shared" si="0"/>
        <v>989090.91999999993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1708.25</v>
      </c>
      <c r="E33" s="6">
        <f t="shared" si="0"/>
        <v>39116.720000000001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49.5</v>
      </c>
      <c r="E34" s="6">
        <f t="shared" si="0"/>
        <v>23846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104.78</v>
      </c>
      <c r="E35" s="6">
        <f t="shared" si="0"/>
        <v>77509.16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0</v>
      </c>
      <c r="E36" s="6">
        <f t="shared" si="0"/>
        <v>79852.5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163</v>
      </c>
      <c r="E37" s="6">
        <f t="shared" si="0"/>
        <v>26760.86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383.23</v>
      </c>
      <c r="E39" s="6">
        <f t="shared" si="0"/>
        <v>53521.24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0</v>
      </c>
      <c r="E40" s="6">
        <f t="shared" si="0"/>
        <v>19501.8</v>
      </c>
    </row>
    <row r="41" spans="1:5" s="1" customFormat="1" x14ac:dyDescent="0.25">
      <c r="A41" s="15">
        <v>54109</v>
      </c>
      <c r="B41" s="4" t="s">
        <v>339</v>
      </c>
      <c r="C41" s="5">
        <v>12150</v>
      </c>
      <c r="D41" s="5">
        <v>0</v>
      </c>
      <c r="E41" s="6">
        <f t="shared" si="0"/>
        <v>12150</v>
      </c>
    </row>
    <row r="42" spans="1:5" s="1" customFormat="1" x14ac:dyDescent="0.25">
      <c r="A42" s="15">
        <v>54110</v>
      </c>
      <c r="B42" s="4" t="s">
        <v>342</v>
      </c>
      <c r="C42" s="5">
        <v>175780</v>
      </c>
      <c r="D42" s="5">
        <v>0</v>
      </c>
      <c r="E42" s="6">
        <f t="shared" si="0"/>
        <v>175780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40.549999999999997</v>
      </c>
      <c r="E43" s="6">
        <f t="shared" si="0"/>
        <v>4027.2999999999997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24.04</v>
      </c>
      <c r="E44" s="6">
        <f t="shared" si="0"/>
        <v>6345.64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36</v>
      </c>
      <c r="E45" s="6">
        <f t="shared" si="0"/>
        <v>20634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86.14</v>
      </c>
      <c r="E46" s="6">
        <f t="shared" si="0"/>
        <v>11216.35</v>
      </c>
    </row>
    <row r="47" spans="1:5" x14ac:dyDescent="0.25">
      <c r="A47" s="90"/>
      <c r="B47" s="90"/>
      <c r="C47" s="90"/>
      <c r="D47" s="90"/>
      <c r="E47" s="90"/>
    </row>
    <row r="48" spans="1:5" x14ac:dyDescent="0.25">
      <c r="A48" s="90" t="s">
        <v>156</v>
      </c>
      <c r="B48" s="90"/>
      <c r="C48" s="90"/>
      <c r="D48" s="90"/>
      <c r="E48" s="90"/>
    </row>
    <row r="49" spans="1:5" x14ac:dyDescent="0.25">
      <c r="A49" s="90" t="s">
        <v>333</v>
      </c>
      <c r="B49" s="90"/>
      <c r="C49" s="90"/>
      <c r="D49" s="90"/>
      <c r="E49" s="90"/>
    </row>
    <row r="50" spans="1:5" x14ac:dyDescent="0.25">
      <c r="A50" s="90" t="s">
        <v>406</v>
      </c>
      <c r="B50" s="90"/>
      <c r="C50" s="90"/>
      <c r="D50" s="90"/>
      <c r="E50" s="90"/>
    </row>
    <row r="51" spans="1:5" x14ac:dyDescent="0.25">
      <c r="A51" s="90" t="s">
        <v>157</v>
      </c>
      <c r="B51" s="90"/>
      <c r="C51" s="90"/>
      <c r="D51" s="90"/>
      <c r="E51" s="90"/>
    </row>
    <row r="52" spans="1:5" x14ac:dyDescent="0.25">
      <c r="A52" s="4" t="s">
        <v>66</v>
      </c>
      <c r="B52" s="4" t="s">
        <v>67</v>
      </c>
      <c r="C52" s="5">
        <v>40741.5</v>
      </c>
      <c r="D52" s="5">
        <v>0</v>
      </c>
      <c r="E52" s="6">
        <f t="shared" ref="E52:E84" si="1">C52-D52</f>
        <v>40741.5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231.76</v>
      </c>
      <c r="E54" s="6">
        <f t="shared" si="1"/>
        <v>31941.15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33.85</v>
      </c>
      <c r="E55" s="6">
        <f>C55-D55</f>
        <v>21463.77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48825.07</v>
      </c>
      <c r="E56" s="6">
        <f t="shared" si="1"/>
        <v>344107.93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42899.140000000007</v>
      </c>
      <c r="E57" s="6">
        <f t="shared" si="1"/>
        <v>241509.09999999998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19319.84</v>
      </c>
      <c r="E58" s="6">
        <f t="shared" si="1"/>
        <v>103083.39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18507.650000000001</v>
      </c>
      <c r="E59" s="6">
        <f t="shared" si="1"/>
        <v>64298.499999999993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5071.6499999999996</v>
      </c>
      <c r="E60" s="6">
        <f t="shared" si="1"/>
        <v>74127.210000000006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30185.11</v>
      </c>
      <c r="E61" s="6">
        <f t="shared" si="1"/>
        <v>497575.93000000005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208.57</v>
      </c>
      <c r="E63" s="6">
        <f t="shared" si="1"/>
        <v>8704.1200000000008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635.63</v>
      </c>
      <c r="E64" s="6">
        <f t="shared" si="1"/>
        <v>1609.7999999999997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11528</v>
      </c>
      <c r="E65" s="6">
        <f t="shared" si="1"/>
        <v>129304</v>
      </c>
    </row>
    <row r="66" spans="1:5" s="1" customFormat="1" x14ac:dyDescent="0.25">
      <c r="A66" s="15">
        <v>54307</v>
      </c>
      <c r="B66" s="4" t="s">
        <v>394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358.28</v>
      </c>
      <c r="E68" s="6">
        <f t="shared" si="1"/>
        <v>5134.7700000000004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880.34</v>
      </c>
      <c r="E69" s="6">
        <f t="shared" si="1"/>
        <v>17977.21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2449.2800000000002</v>
      </c>
      <c r="E70" s="6">
        <f t="shared" si="1"/>
        <v>23167.72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13779.01</v>
      </c>
      <c r="E71" s="6">
        <f t="shared" si="1"/>
        <v>306048.31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24972</v>
      </c>
      <c r="E72" s="6">
        <f t="shared" si="1"/>
        <v>142428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24612</v>
      </c>
      <c r="E73" s="6">
        <f t="shared" si="1"/>
        <v>136788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5431.28</v>
      </c>
      <c r="E75" s="6">
        <f t="shared" si="1"/>
        <v>86770.240000000005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5431.28</v>
      </c>
      <c r="E76" s="6">
        <f t="shared" si="1"/>
        <v>84718.720000000001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6957.57</v>
      </c>
      <c r="E78" s="6">
        <f t="shared" si="1"/>
        <v>80260.239999999991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6957.57</v>
      </c>
      <c r="E79" s="6">
        <f t="shared" si="1"/>
        <v>24122.43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6957.57</v>
      </c>
      <c r="E80" s="6">
        <f t="shared" si="1"/>
        <v>24122.43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0</v>
      </c>
      <c r="E81" s="6">
        <f t="shared" si="1"/>
        <v>56137.81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0</v>
      </c>
      <c r="E82" s="6">
        <f t="shared" si="1"/>
        <v>2825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0</v>
      </c>
      <c r="E83" s="6">
        <f t="shared" si="1"/>
        <v>46887.81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0</v>
      </c>
      <c r="E84" s="6">
        <f t="shared" si="1"/>
        <v>6425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90" t="s">
        <v>406</v>
      </c>
      <c r="B87" s="90"/>
      <c r="C87" s="90"/>
      <c r="D87" s="90"/>
      <c r="E87" s="90"/>
    </row>
    <row r="88" spans="1:5" x14ac:dyDescent="0.25">
      <c r="A88" s="90" t="s">
        <v>157</v>
      </c>
      <c r="B88" s="90"/>
      <c r="C88" s="90"/>
      <c r="D88" s="90"/>
      <c r="E88" s="90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437271</v>
      </c>
      <c r="E90" s="6">
        <f t="shared" ref="E90:E105" si="2">C90-D90</f>
        <v>2844504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433580</v>
      </c>
      <c r="E91" s="6">
        <f t="shared" si="2"/>
        <v>2789665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433580</v>
      </c>
      <c r="E92" s="6">
        <f t="shared" si="2"/>
        <v>2789665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3691</v>
      </c>
      <c r="E93" s="6">
        <f t="shared" si="2"/>
        <v>54839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291</v>
      </c>
      <c r="E94" s="6">
        <f t="shared" si="2"/>
        <v>5814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3400</v>
      </c>
      <c r="E95" s="6">
        <f t="shared" si="2"/>
        <v>49025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7468</v>
      </c>
      <c r="E96" s="6">
        <f t="shared" si="2"/>
        <v>64176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700</v>
      </c>
      <c r="E97" s="6">
        <f t="shared" si="2"/>
        <v>46527.72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0</v>
      </c>
      <c r="E98" s="6">
        <f t="shared" si="2"/>
        <v>3918.8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700</v>
      </c>
      <c r="E99" s="6">
        <f t="shared" si="2"/>
        <v>10244.92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345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395</v>
      </c>
      <c r="C102" s="5">
        <v>26450</v>
      </c>
      <c r="D102" s="5">
        <v>0</v>
      </c>
      <c r="E102" s="6">
        <f t="shared" si="2"/>
        <v>26450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0</v>
      </c>
      <c r="E103" s="6">
        <f t="shared" si="2"/>
        <v>2428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6768</v>
      </c>
      <c r="E104" s="6">
        <f t="shared" si="2"/>
        <v>17648.28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6768</v>
      </c>
      <c r="E105" s="6">
        <f t="shared" si="2"/>
        <v>17648.28</v>
      </c>
    </row>
    <row r="106" spans="1:5" s="1" customFormat="1" x14ac:dyDescent="0.25">
      <c r="A106" s="20">
        <v>63</v>
      </c>
      <c r="B106" s="12" t="s">
        <v>376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377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378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396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397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397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398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398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1592161.42</v>
      </c>
      <c r="E116" s="11">
        <f>E8+E31+E78+E90+E96+E106+E109</f>
        <v>16016250.530000001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1592161.42</v>
      </c>
      <c r="E117" s="9">
        <f t="shared" si="5"/>
        <v>16016250.530000001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1592161.42</v>
      </c>
      <c r="E118" s="9">
        <f t="shared" si="5"/>
        <v>16016250.530000001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2020-07-27T19:50:30Z</dcterms:modified>
</cp:coreProperties>
</file>