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zuniga\Desktop\UAIP 2020\INFORMACIÓN OFICIOSA\ESTADOS FINANCIEROS\"/>
    </mc:Choice>
  </mc:AlternateContent>
  <bookViews>
    <workbookView xWindow="0" yWindow="0" windowWidth="15345" windowHeight="4050" tabRatio="1000"/>
  </bookViews>
  <sheets>
    <sheet name=" FLUJO DE FONDOS 2019" sheetId="4" r:id="rId1"/>
    <sheet name="composicion de Flujo fondos" sheetId="6" r:id="rId2"/>
    <sheet name="ESTADO DE EJEC. PRES.EGRESOS 19" sheetId="2" r:id="rId3"/>
    <sheet name="ESTADO EJEC. PRES. INGRESOS 19" sheetId="3" r:id="rId4"/>
    <sheet name="Estado Situacion Financiera 19" sheetId="7" r:id="rId5"/>
    <sheet name="EstadRendimiento Economico 2019" sheetId="5" r:id="rId6"/>
  </sheets>
  <calcPr calcId="152511"/>
</workbook>
</file>

<file path=xl/calcChain.xml><?xml version="1.0" encoding="utf-8"?>
<calcChain xmlns="http://schemas.openxmlformats.org/spreadsheetml/2006/main">
  <c r="D23" i="3" l="1"/>
  <c r="E23" i="3"/>
  <c r="C23" i="3"/>
  <c r="D18" i="3"/>
  <c r="C18" i="3"/>
  <c r="D16" i="3"/>
  <c r="D12" i="3"/>
  <c r="C12" i="3"/>
  <c r="D8" i="3"/>
  <c r="C8" i="3"/>
  <c r="E9" i="3"/>
  <c r="D64" i="7" l="1"/>
  <c r="B65" i="7"/>
  <c r="B68" i="7"/>
  <c r="C21" i="3"/>
  <c r="D8" i="2" l="1"/>
  <c r="C32" i="2"/>
  <c r="D9" i="2"/>
  <c r="C9" i="2"/>
  <c r="B9" i="7" l="1"/>
  <c r="E19" i="3" l="1"/>
  <c r="C90" i="2"/>
  <c r="E68" i="2"/>
  <c r="I16" i="5" l="1"/>
  <c r="D28" i="2" l="1"/>
  <c r="B87" i="7" l="1"/>
  <c r="B18" i="7"/>
  <c r="C28" i="2" l="1"/>
  <c r="E29" i="2"/>
  <c r="H19" i="6"/>
  <c r="C22" i="6"/>
  <c r="C19" i="6"/>
  <c r="E67" i="2" l="1"/>
  <c r="H9" i="6"/>
  <c r="D72" i="2" l="1"/>
  <c r="C72" i="2"/>
  <c r="E73" i="2"/>
  <c r="E11" i="3" l="1"/>
  <c r="E22" i="3"/>
  <c r="D21" i="3" l="1"/>
  <c r="E21" i="3" s="1"/>
  <c r="C14" i="4"/>
  <c r="C8" i="5" l="1"/>
  <c r="D117" i="2" l="1"/>
  <c r="D116" i="2" s="1"/>
  <c r="C117" i="2"/>
  <c r="C116" i="2" s="1"/>
  <c r="E118" i="2"/>
  <c r="D112" i="2"/>
  <c r="C112" i="2"/>
  <c r="D110" i="2"/>
  <c r="C110" i="2"/>
  <c r="E111" i="2"/>
  <c r="E113" i="2"/>
  <c r="E108" i="2"/>
  <c r="D82" i="2"/>
  <c r="C82" i="2"/>
  <c r="E83" i="2"/>
  <c r="D76" i="2"/>
  <c r="C76" i="2"/>
  <c r="E80" i="2"/>
  <c r="E78" i="2"/>
  <c r="E117" i="2" l="1"/>
  <c r="E116" i="2"/>
  <c r="E110" i="2"/>
  <c r="E112" i="2"/>
  <c r="E82" i="2"/>
  <c r="D14" i="2"/>
  <c r="C14" i="2"/>
  <c r="E17" i="2"/>
  <c r="I12" i="5" l="1"/>
  <c r="B83" i="7"/>
  <c r="B34" i="7"/>
  <c r="E13" i="3" l="1"/>
  <c r="C59" i="5" l="1"/>
  <c r="E15" i="3" l="1"/>
  <c r="D114" i="2" l="1"/>
  <c r="E30" i="2"/>
  <c r="D24" i="2"/>
  <c r="E28" i="2" l="1"/>
  <c r="D32" i="2" l="1"/>
  <c r="E13" i="2" l="1"/>
  <c r="E55" i="2" l="1"/>
  <c r="D82" i="7" l="1"/>
  <c r="B21" i="7" l="1"/>
  <c r="C32" i="5" l="1"/>
  <c r="C16" i="3" l="1"/>
  <c r="I26" i="5"/>
  <c r="I19" i="5"/>
  <c r="I8" i="5"/>
  <c r="C67" i="5"/>
  <c r="C53" i="5"/>
  <c r="C47" i="5"/>
  <c r="C16" i="5"/>
  <c r="C72" i="5" l="1"/>
  <c r="I31" i="5"/>
  <c r="D104" i="2"/>
  <c r="D103" i="2" s="1"/>
  <c r="D100" i="2"/>
  <c r="D98" i="2"/>
  <c r="D90" i="2"/>
  <c r="D86" i="2"/>
  <c r="D84" i="2"/>
  <c r="D61" i="2"/>
  <c r="D57" i="2"/>
  <c r="D20" i="2"/>
  <c r="D18" i="2"/>
  <c r="C114" i="2"/>
  <c r="C104" i="2"/>
  <c r="C100" i="2"/>
  <c r="C98" i="2"/>
  <c r="C86" i="2"/>
  <c r="C84" i="2"/>
  <c r="C61" i="2"/>
  <c r="C57" i="2"/>
  <c r="C24" i="2"/>
  <c r="C20" i="2"/>
  <c r="C18" i="2"/>
  <c r="C103" i="2" l="1"/>
  <c r="C81" i="2"/>
  <c r="C97" i="2"/>
  <c r="D81" i="2"/>
  <c r="D97" i="2"/>
  <c r="D31" i="2"/>
  <c r="D119" i="2" l="1"/>
  <c r="B79" i="7"/>
  <c r="B76" i="7"/>
  <c r="B46" i="7"/>
  <c r="B29" i="7"/>
  <c r="B25" i="7"/>
  <c r="B23" i="7"/>
  <c r="B14" i="7"/>
  <c r="D8" i="7" s="1"/>
  <c r="E91" i="2" l="1"/>
  <c r="E42" i="2" l="1"/>
  <c r="E41" i="2" l="1"/>
  <c r="D75" i="7" l="1"/>
  <c r="C9" i="6"/>
  <c r="C9" i="4"/>
  <c r="C16" i="4"/>
  <c r="C11" i="4"/>
  <c r="C30" i="6" l="1"/>
  <c r="H27" i="6" s="1"/>
  <c r="H30" i="6" s="1"/>
  <c r="C19" i="4"/>
  <c r="E107" i="2"/>
  <c r="D45" i="7" l="1"/>
  <c r="D20" i="7"/>
  <c r="D33" i="7"/>
  <c r="D55" i="7" l="1"/>
  <c r="B90" i="7" s="1"/>
  <c r="D90" i="7" s="1"/>
  <c r="D91" i="7" s="1"/>
  <c r="D24" i="3"/>
  <c r="D25" i="3" s="1"/>
  <c r="E20" i="3"/>
  <c r="E18" i="3"/>
  <c r="E17" i="3"/>
  <c r="E16" i="3"/>
  <c r="E14" i="3"/>
  <c r="E12" i="3"/>
  <c r="E10" i="3"/>
  <c r="E8" i="3"/>
  <c r="D120" i="2"/>
  <c r="D121" i="2" s="1"/>
  <c r="E115" i="2"/>
  <c r="E114" i="2"/>
  <c r="E109" i="2"/>
  <c r="E106" i="2"/>
  <c r="E105" i="2"/>
  <c r="E104" i="2"/>
  <c r="E103" i="2"/>
  <c r="E102" i="2"/>
  <c r="E101" i="2"/>
  <c r="E100" i="2"/>
  <c r="E99" i="2"/>
  <c r="E98" i="2"/>
  <c r="E97" i="2"/>
  <c r="E90" i="2"/>
  <c r="E89" i="2"/>
  <c r="E88" i="2"/>
  <c r="E87" i="2"/>
  <c r="E86" i="2"/>
  <c r="E85" i="2"/>
  <c r="E84" i="2"/>
  <c r="E81" i="2"/>
  <c r="E79" i="2"/>
  <c r="E77" i="2"/>
  <c r="E76" i="2"/>
  <c r="E75" i="2"/>
  <c r="E74" i="2"/>
  <c r="E71" i="2"/>
  <c r="E70" i="2"/>
  <c r="E69" i="2"/>
  <c r="E66" i="2"/>
  <c r="E65" i="2"/>
  <c r="E64" i="2"/>
  <c r="E63" i="2"/>
  <c r="E62" i="2"/>
  <c r="E61" i="2"/>
  <c r="E60" i="2"/>
  <c r="E59" i="2"/>
  <c r="E58" i="2"/>
  <c r="E57" i="2"/>
  <c r="E56" i="2"/>
  <c r="E54" i="2"/>
  <c r="E53" i="2"/>
  <c r="E52" i="2"/>
  <c r="E46" i="2"/>
  <c r="E45" i="2"/>
  <c r="E44" i="2"/>
  <c r="E43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6" i="2"/>
  <c r="E15" i="2"/>
  <c r="E14" i="2"/>
  <c r="E12" i="2"/>
  <c r="E11" i="2"/>
  <c r="E10" i="2"/>
  <c r="E9" i="2"/>
  <c r="E8" i="2" s="1"/>
  <c r="E24" i="3" l="1"/>
  <c r="E25" i="3" s="1"/>
  <c r="I32" i="5"/>
  <c r="I33" i="5" s="1"/>
  <c r="C24" i="3"/>
  <c r="C25" i="3" s="1"/>
  <c r="E72" i="2"/>
  <c r="C31" i="2"/>
  <c r="C119" i="2" s="1"/>
  <c r="C120" i="2" s="1"/>
  <c r="C121" i="2" s="1"/>
  <c r="E31" i="2" l="1"/>
  <c r="E119" i="2" s="1"/>
  <c r="E120" i="2" s="1"/>
  <c r="E121" i="2" s="1"/>
</calcChain>
</file>

<file path=xl/sharedStrings.xml><?xml version="1.0" encoding="utf-8"?>
<sst xmlns="http://schemas.openxmlformats.org/spreadsheetml/2006/main" count="496" uniqueCount="398">
  <si>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</si>
  <si>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</si>
  <si>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</si>
  <si>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</si>
  <si>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</si>
  <si>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</si>
  <si>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</si>
  <si>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</si>
  <si>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</si>
  <si>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</si>
  <si>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</si>
  <si>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</si>
  <si>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</si>
  <si>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</si>
  <si>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</si>
  <si>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</si>
  <si>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</si>
  <si>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</si>
  <si>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</si>
  <si>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</si>
  <si>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</si>
  <si>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</si>
  <si>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</si>
  <si>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</si>
  <si>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</si>
  <si>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</si>
  <si>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</si>
  <si>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</si>
  <si>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</si>
  <si>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</si>
  <si>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</si>
  <si>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</si>
  <si>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</si>
  <si>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Indemnizaciones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</si>
  <si>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</si>
  <si>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</si>
  <si>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</si>
  <si>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</si>
  <si>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</si>
  <si>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</si>
  <si>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</si>
  <si>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</si>
  <si>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</si>
  <si>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</si>
  <si>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</si>
  <si>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</si>
  <si>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</si>
  <si>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</si>
  <si>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</si>
  <si>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</si>
  <si>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</si>
  <si>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</si>
  <si>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</si>
  <si>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</si>
  <si>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</si>
  <si>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</si>
  <si>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</si>
  <si>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</si>
  <si>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</si>
  <si>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</si>
  <si>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</si>
  <si>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</si>
  <si>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</si>
  <si>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</si>
  <si>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</si>
  <si>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</si>
  <si>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</si>
  <si>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</si>
  <si>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</si>
  <si>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</si>
  <si>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</si>
  <si>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</si>
  <si>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</si>
  <si>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</si>
  <si>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</si>
  <si>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</si>
  <si>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</si>
  <si>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</si>
  <si>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</si>
  <si>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</si>
  <si>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</si>
  <si>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</si>
  <si>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</si>
  <si>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</si>
  <si>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</si>
  <si>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</si>
  <si>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</si>
  <si>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</si>
  <si>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</si>
  <si>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</si>
  <si>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</si>
  <si>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</si>
  <si>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</si>
  <si>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</si>
  <si>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</si>
  <si>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</si>
  <si>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</si>
  <si>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</si>
  <si>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</si>
  <si>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</si>
  <si>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</si>
  <si>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</si>
  <si>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</si>
  <si>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</si>
  <si>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</si>
  <si>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</si>
  <si>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</si>
  <si>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</si>
  <si>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</si>
  <si>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</si>
  <si>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</si>
  <si>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</si>
  <si>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</si>
  <si>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</si>
  <si>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</si>
  <si>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</si>
  <si>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</si>
  <si>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</si>
  <si>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</si>
  <si>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</si>
  <si>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</si>
  <si>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</si>
  <si>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</si>
  <si>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</si>
  <si>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</si>
  <si>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</si>
  <si>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</si>
  <si>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</si>
  <si>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</si>
  <si>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</si>
  <si>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</si>
  <si>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</si>
  <si>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</si>
  <si>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</si>
  <si>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</si>
  <si>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</si>
  <si>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</si>
  <si>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</si>
  <si>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</si>
  <si>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</si>
  <si>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</si>
  <si>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</si>
  <si>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</si>
  <si>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</si>
  <si>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</si>
  <si>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</si>
  <si>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</si>
  <si>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</si>
  <si>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</si>
  <si>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</si>
  <si>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</si>
  <si>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</si>
  <si>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</si>
  <si>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</si>
  <si>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</si>
  <si>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</si>
  <si>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</si>
  <si>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</si>
  <si>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</si>
  <si>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</si>
  <si>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</si>
  <si>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</si>
  <si>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</si>
  <si>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</si>
  <si>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</si>
  <si>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</si>
  <si>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</si>
  <si>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</si>
  <si>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</si>
  <si>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</si>
  <si>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</si>
  <si>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</si>
  <si>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</si>
  <si>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</si>
  <si>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</si>
  <si>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</si>
  <si>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</si>
  <si>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</si>
  <si>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</si>
  <si>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</si>
  <si>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</si>
  <si>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</si>
  <si>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</si>
  <si>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</si>
  <si>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</si>
  <si>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</si>
  <si>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</si>
  <si>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</si>
  <si>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</si>
  <si>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</si>
  <si>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</si>
  <si>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</si>
  <si>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</si>
  <si>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</si>
  <si>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</si>
  <si>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</si>
  <si>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</si>
  <si>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</si>
  <si>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</si>
  <si>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</si>
  <si>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</si>
  <si>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</si>
  <si>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</si>
  <si>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</si>
  <si>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</si>
  <si>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</si>
  <si>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</si>
  <si>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</si>
  <si>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</si>
  <si>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</si>
  <si>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</si>
  <si>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</si>
  <si>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</si>
  <si>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</si>
  <si>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</si>
  <si>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</si>
  <si>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</si>
  <si>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</si>
  <si>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</si>
  <si>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</si>
  <si>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</si>
  <si>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</si>
  <si>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</si>
  <si>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</si>
  <si>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</si>
  <si>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</si>
  <si>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</si>
  <si>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</si>
  <si>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</si>
  <si>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</si>
  <si>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</si>
  <si>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</si>
  <si>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</si>
  <si>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de Transporte</t>
  </si>
  <si>
    <t>Maquinaria, Equipo y Mobiliario Diverso</t>
  </si>
  <si>
    <t>Libros y Colecciones</t>
  </si>
  <si>
    <t>Semovientes</t>
  </si>
  <si>
    <t>Ingresos Financieros y Otros</t>
  </si>
  <si>
    <t>Rentabilidad de Inversiones Financieras</t>
  </si>
  <si>
    <t>Intereses de Prestamos Otorgados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</si>
  <si>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</si>
  <si>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</si>
  <si>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</si>
  <si>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</si>
  <si>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</si>
  <si>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</si>
  <si>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</si>
  <si>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</si>
  <si>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</si>
  <si>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</si>
  <si>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</si>
  <si>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</si>
  <si>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</si>
  <si>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</si>
  <si>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</si>
  <si>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Ajustes de Ejercicios Anteriores</t>
  </si>
  <si>
    <t>SUB TOTAL INGRESOS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</si>
  <si>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</si>
  <si>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</si>
  <si>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</si>
  <si>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</si>
  <si>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</si>
  <si>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</si>
  <si>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</si>
  <si>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</si>
  <si>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</si>
  <si>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</si>
  <si>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</si>
  <si>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</si>
  <si>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</si>
  <si>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</si>
  <si>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</si>
  <si>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</si>
  <si>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</si>
  <si>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</si>
  <si>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</si>
  <si>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</si>
  <si>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</si>
  <si>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</si>
  <si>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</si>
  <si>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</si>
  <si>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</si>
  <si>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</si>
  <si>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</si>
  <si>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</si>
  <si>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</si>
  <si>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</si>
  <si>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</si>
  <si>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</si>
  <si>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</si>
  <si>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</si>
  <si>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</si>
  <si>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</si>
  <si>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</si>
  <si>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</si>
  <si>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Materiales de Oficina, Productos de Papel e Impresos</t>
  </si>
  <si>
    <t>Inmuebles para la Venta</t>
  </si>
  <si>
    <t>Inversiones en Bienes de Uso</t>
  </si>
  <si>
    <t>Bienes Depreciables</t>
  </si>
  <si>
    <t>Bienes Inmuebles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</si>
  <si>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</si>
  <si>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</si>
  <si>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</si>
  <si>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</si>
  <si>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</si>
  <si>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</si>
  <si>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</si>
  <si>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</si>
  <si>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</si>
  <si>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</si>
  <si>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</si>
  <si>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</si>
  <si>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</si>
  <si>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</si>
  <si>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</si>
  <si>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</si>
  <si>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</si>
  <si>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</si>
  <si>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</si>
  <si>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</si>
  <si>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</si>
  <si>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</si>
  <si>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</si>
  <si>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</si>
  <si>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</si>
  <si>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Financiamiento de Terceros</t>
  </si>
  <si>
    <t>ESTADO DE EJECUCION PRESUPUESTARIA DE INGRESOS</t>
  </si>
  <si>
    <t>Detrimento Patrimonial</t>
  </si>
  <si>
    <t>Detrimentos de Inversiones en Bienes de Uso</t>
  </si>
  <si>
    <t>Llantas y Neumáticos</t>
  </si>
  <si>
    <t>ESTADO DE SITUACION FINANCIERA</t>
  </si>
  <si>
    <t>Derechos de Propiedad Intangible</t>
  </si>
  <si>
    <t>Combustibles y Lubricantes</t>
  </si>
  <si>
    <t>ESTADO DE FLUJO DE FONDOS</t>
  </si>
  <si>
    <t>FLUJO DE FONDOS - COMPOSICION</t>
  </si>
  <si>
    <t>Gastos Diversos</t>
  </si>
  <si>
    <t>Depreciacion Acumulada</t>
  </si>
  <si>
    <t>Bienes de Uso y Consumo Diverso</t>
  </si>
  <si>
    <t>Primas y Gastos por Seguros y Comisiones Bancarias</t>
  </si>
  <si>
    <t>Intereses y Comisiones de Titulos valores en el Mercado Nacional</t>
  </si>
  <si>
    <t>Costo por Descargo de Materiales y Suministros</t>
  </si>
  <si>
    <t>Arrendamientos de Bienes</t>
  </si>
  <si>
    <t>Correccion de Recursos</t>
  </si>
  <si>
    <t>TOTAL DE INGRESOS DE GESTION</t>
  </si>
  <si>
    <t>Obras para servicios de Salud y Saneamiento Ambiental</t>
  </si>
  <si>
    <t>Inversiones en Prestamos,  Largo Plazo</t>
  </si>
  <si>
    <t>Gastos en Activo Intangibles</t>
  </si>
  <si>
    <t>Amortizacion de Inversiones Intangibles</t>
  </si>
  <si>
    <t>A.M. x Adquisiciones de Bienes y Servicios</t>
  </si>
  <si>
    <t>Otros Ingresos no Clasificados</t>
  </si>
  <si>
    <t>Costo de Venta de Bienes de Uso</t>
  </si>
  <si>
    <t>Correccion de Obligaciones con Terceros</t>
  </si>
  <si>
    <t xml:space="preserve"> </t>
  </si>
  <si>
    <t>Rendimientos de Titulos y Valores</t>
  </si>
  <si>
    <t>Productos Alimenticios Agropecuarios y Forestales</t>
  </si>
  <si>
    <t>Transferencias corrientes de Aporte Fiscal</t>
  </si>
  <si>
    <t>Al Personal de Servicios Eventuales</t>
  </si>
  <si>
    <t>Servicios de Contabilidad y Auditoria</t>
  </si>
  <si>
    <t>Consultorías, Estudios e Investigaciones Diversas</t>
  </si>
  <si>
    <t>Intereses y Comisiones de Titulos Valores en el Mercado Nac.</t>
  </si>
  <si>
    <t>Intereses y Comisiones de Bonos del Estado</t>
  </si>
  <si>
    <t>Vehiculos de Transporte</t>
  </si>
  <si>
    <t>Terrenos</t>
  </si>
  <si>
    <t>Semovientes Diversos</t>
  </si>
  <si>
    <t>Amortizacion de Endeudamiento Publico</t>
  </si>
  <si>
    <t>Rescate de Colocaciones de Titulosvalores en el Mdo. Nac.</t>
  </si>
  <si>
    <t>Rescate de Bonos del Estado</t>
  </si>
  <si>
    <t>A.M. x Gastos Financieros y Otros</t>
  </si>
  <si>
    <t>A.M. x Inversiones en Activos Fijos</t>
  </si>
  <si>
    <t>FINANCIAMIENTO DE TERCEROS NETO</t>
  </si>
  <si>
    <t>EMPRESTITOS CONTRATADOS</t>
  </si>
  <si>
    <t>ENDEUDAMIENTO PUBLICO</t>
  </si>
  <si>
    <t>Colocaciones de Titulosvalores en el Mercado Nacional</t>
  </si>
  <si>
    <t>Pasajes al Exterior</t>
  </si>
  <si>
    <t>Ventas de Desechos y Residuos</t>
  </si>
  <si>
    <t>D.M. x Reintegro de Fondos</t>
  </si>
  <si>
    <t>AUMENTO NETO DE DISPONIBILIDADES</t>
  </si>
  <si>
    <t>TOTAL USOS</t>
  </si>
  <si>
    <t>Servicios Portuarios, Aeroportuarios y Ferroviarios</t>
  </si>
  <si>
    <t>D.M. x Endeudamiento Publico</t>
  </si>
  <si>
    <t>Anticipos por Intereses</t>
  </si>
  <si>
    <t>Depositos Retenciones Fiscales</t>
  </si>
  <si>
    <t>Al Personal de Servicios Permanentes</t>
  </si>
  <si>
    <t>Detrimento de fondos</t>
  </si>
  <si>
    <t>D.M. x Transferencias de Capital de Aporte Fiscal</t>
  </si>
  <si>
    <t>Transferencias de Capital de Aporte Fiscal</t>
  </si>
  <si>
    <t>Recuperacion de Inversiones en Titulosvalores</t>
  </si>
  <si>
    <t>Deudores por Reintegros</t>
  </si>
  <si>
    <t>INGRESOS DE GESTION</t>
  </si>
  <si>
    <t>A.M. x Inversiones Financieras Temporales</t>
  </si>
  <si>
    <t>Caja General</t>
  </si>
  <si>
    <t>Del  1  de  Enero  al  30  de  Septiembre de  2019</t>
  </si>
  <si>
    <t>D.M. x Recuperacion de Inversiones Financieras Temporales</t>
  </si>
  <si>
    <t>Reporte Acumulado del 1 de Enero al 30  de Septiembre del  2019</t>
  </si>
  <si>
    <t>Reporte Acumulado del  1  de  Enero  al  30  de  Septiembre  de  2019</t>
  </si>
  <si>
    <t>al  30  de  Septiembre de 2019</t>
  </si>
  <si>
    <t>Del  1  de  Enero  al  30  de  Septiembre  de  2019</t>
  </si>
  <si>
    <t>Del  1  de  Enero  al  30  de  Septiembre  del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</si>
</sst>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4" fontId="2" fillId="2" borderId="0" xfId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44" fontId="2" fillId="0" borderId="0" xfId="1" applyFont="1" applyProtection="1">
      <protection locked="0"/>
    </xf>
    <xf numFmtId="44" fontId="2" fillId="0" borderId="0" xfId="1" applyFont="1" applyAlignment="1" applyProtection="1">
      <alignment horizontal="right"/>
      <protection locked="0"/>
    </xf>
    <xf numFmtId="164" fontId="2" fillId="0" borderId="0" xfId="2" applyNumberFormat="1" applyFont="1" applyFill="1"/>
    <xf numFmtId="43" fontId="3" fillId="0" borderId="0" xfId="2" applyFont="1" applyFill="1" applyProtection="1">
      <protection locked="0"/>
    </xf>
    <xf numFmtId="0" fontId="3" fillId="0" borderId="0" xfId="0" applyFont="1" applyFill="1" applyProtection="1">
      <protection locked="0"/>
    </xf>
    <xf numFmtId="0" fontId="0" fillId="0" borderId="0" xfId="0" applyFill="1"/>
    <xf numFmtId="0" fontId="0" fillId="2" borderId="0" xfId="0" applyFill="1"/>
    <xf numFmtId="44" fontId="2" fillId="0" borderId="0" xfId="1" applyFont="1" applyAlignment="1" applyProtection="1">
      <alignment horizontal="left"/>
      <protection locked="0"/>
    </xf>
    <xf numFmtId="44" fontId="2" fillId="0" borderId="0" xfId="0" applyNumberFormat="1" applyFont="1" applyAlignment="1">
      <alignment horizontal="left"/>
    </xf>
    <xf numFmtId="44" fontId="3" fillId="2" borderId="0" xfId="1" applyFont="1" applyFill="1" applyAlignment="1" applyProtection="1">
      <protection locked="0"/>
    </xf>
    <xf numFmtId="44" fontId="3" fillId="2" borderId="0" xfId="1" applyFont="1" applyFill="1" applyProtection="1">
      <protection locked="0"/>
    </xf>
    <xf numFmtId="44" fontId="3" fillId="0" borderId="0" xfId="1" applyFont="1" applyAlignment="1" applyProtection="1">
      <alignment horizontal="center"/>
      <protection locked="0"/>
    </xf>
    <xf numFmtId="43" fontId="3" fillId="2" borderId="0" xfId="2" applyFont="1" applyFill="1" applyProtection="1">
      <protection locked="0"/>
    </xf>
    <xf numFmtId="0" fontId="2" fillId="2" borderId="0" xfId="0" applyFont="1" applyFill="1" applyAlignment="1" applyProtection="1">
      <protection locked="0"/>
    </xf>
    <xf numFmtId="43" fontId="2" fillId="2" borderId="0" xfId="0" applyNumberFormat="1" applyFont="1" applyFill="1"/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21"/>
  <sheetViews>
    <sheetView tabSelected="1" workbookViewId="0">
      <selection sqref="A1:F1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92" t="s">
        <v>192</v>
      </c>
      <c r="B1" s="92"/>
      <c r="C1" s="92"/>
      <c r="D1" s="92"/>
      <c r="E1" s="92"/>
      <c r="F1" s="92"/>
    </row>
    <row r="2" spans="1:6" x14ac:dyDescent="0.25">
      <c r="A2" s="92" t="s">
        <v>333</v>
      </c>
      <c r="B2" s="92"/>
      <c r="C2" s="92"/>
      <c r="D2" s="92"/>
      <c r="E2" s="92"/>
      <c r="F2" s="92"/>
    </row>
    <row r="3" spans="1:6" x14ac:dyDescent="0.25">
      <c r="A3" s="92" t="s">
        <v>391</v>
      </c>
      <c r="B3" s="92"/>
      <c r="C3" s="92"/>
      <c r="D3" s="92"/>
      <c r="E3" s="92"/>
      <c r="F3" s="92"/>
    </row>
    <row r="4" spans="1:6" x14ac:dyDescent="0.25">
      <c r="A4" s="92" t="s">
        <v>155</v>
      </c>
      <c r="B4" s="92"/>
      <c r="C4" s="92"/>
      <c r="D4" s="92"/>
      <c r="E4" s="92"/>
      <c r="F4" s="92"/>
    </row>
    <row r="5" spans="1:6" x14ac:dyDescent="0.25">
      <c r="A5" s="3" t="s">
        <v>156</v>
      </c>
      <c r="B5" s="3"/>
      <c r="C5" s="2"/>
      <c r="D5" s="2"/>
      <c r="E5" s="2"/>
      <c r="F5" s="2"/>
    </row>
    <row r="6" spans="1:6" x14ac:dyDescent="0.25">
      <c r="A6" t="s">
        <v>352</v>
      </c>
    </row>
    <row r="7" spans="1:6" s="1" customFormat="1" x14ac:dyDescent="0.25">
      <c r="A7" s="22" t="s">
        <v>182</v>
      </c>
      <c r="B7" s="33"/>
      <c r="C7" s="76" t="s">
        <v>183</v>
      </c>
      <c r="D7" s="33"/>
      <c r="E7" s="76" t="s">
        <v>184</v>
      </c>
    </row>
    <row r="8" spans="1:6" s="35" customFormat="1" ht="13.5" customHeight="1" x14ac:dyDescent="0.25">
      <c r="A8" s="33"/>
      <c r="B8" s="33"/>
      <c r="C8" s="33"/>
      <c r="D8" s="33"/>
      <c r="E8" s="33"/>
    </row>
    <row r="9" spans="1:6" x14ac:dyDescent="0.25">
      <c r="A9" s="70" t="s">
        <v>181</v>
      </c>
      <c r="B9" s="71"/>
      <c r="C9" s="40">
        <f>C10</f>
        <v>1817378.1</v>
      </c>
      <c r="D9" s="28"/>
      <c r="E9" s="37">
        <v>0</v>
      </c>
      <c r="F9" s="21"/>
    </row>
    <row r="10" spans="1:6" x14ac:dyDescent="0.25">
      <c r="A10" s="17" t="s">
        <v>181</v>
      </c>
      <c r="B10" s="72"/>
      <c r="C10" s="5">
        <v>1817378.1</v>
      </c>
      <c r="D10" s="28"/>
      <c r="E10" s="24">
        <v>0</v>
      </c>
      <c r="F10" s="21"/>
    </row>
    <row r="11" spans="1:6" x14ac:dyDescent="0.25">
      <c r="A11" s="23" t="s">
        <v>185</v>
      </c>
      <c r="B11" s="27"/>
      <c r="C11" s="40">
        <f>C12-C13</f>
        <v>-6606742.8300000001</v>
      </c>
      <c r="D11" s="28"/>
      <c r="E11" s="37">
        <v>0</v>
      </c>
      <c r="F11" s="21"/>
    </row>
    <row r="12" spans="1:6" x14ac:dyDescent="0.25">
      <c r="A12" s="16" t="s">
        <v>188</v>
      </c>
      <c r="B12" s="31"/>
      <c r="C12" s="25">
        <v>9922832.9499999993</v>
      </c>
      <c r="D12" s="32"/>
      <c r="E12" s="24">
        <v>0</v>
      </c>
      <c r="F12" s="21"/>
    </row>
    <row r="13" spans="1:6" x14ac:dyDescent="0.25">
      <c r="A13" s="25" t="s">
        <v>189</v>
      </c>
      <c r="B13" s="32"/>
      <c r="C13" s="5">
        <v>16529575.779999999</v>
      </c>
      <c r="D13" s="28"/>
      <c r="E13" s="24">
        <v>0</v>
      </c>
      <c r="F13" s="21"/>
    </row>
    <row r="14" spans="1:6" s="1" customFormat="1" x14ac:dyDescent="0.25">
      <c r="A14" s="86" t="s">
        <v>369</v>
      </c>
      <c r="B14" s="86"/>
      <c r="C14" s="40">
        <f>C15</f>
        <v>7149475.0499999998</v>
      </c>
      <c r="D14" s="87"/>
      <c r="E14" s="37"/>
      <c r="F14" s="21"/>
    </row>
    <row r="15" spans="1:6" s="1" customFormat="1" x14ac:dyDescent="0.25">
      <c r="A15" s="88" t="s">
        <v>370</v>
      </c>
      <c r="B15" s="32"/>
      <c r="C15" s="5">
        <v>7149475.0499999998</v>
      </c>
      <c r="D15" s="28"/>
      <c r="E15" s="24"/>
      <c r="F15" s="21"/>
    </row>
    <row r="16" spans="1:6" x14ac:dyDescent="0.25">
      <c r="A16" s="23" t="s">
        <v>186</v>
      </c>
      <c r="B16" s="27"/>
      <c r="C16" s="40">
        <f>C17-C18</f>
        <v>275083.36</v>
      </c>
      <c r="D16" s="28"/>
      <c r="E16" s="37">
        <v>0</v>
      </c>
      <c r="F16" s="21"/>
    </row>
    <row r="17" spans="1:5" x14ac:dyDescent="0.25">
      <c r="A17" s="26" t="s">
        <v>190</v>
      </c>
      <c r="B17" s="34"/>
      <c r="C17" s="26">
        <v>975411.57</v>
      </c>
      <c r="D17" s="34"/>
      <c r="E17" s="24">
        <v>0</v>
      </c>
    </row>
    <row r="18" spans="1:5" x14ac:dyDescent="0.25">
      <c r="A18" s="5" t="s">
        <v>191</v>
      </c>
      <c r="B18" s="28"/>
      <c r="C18" s="26">
        <v>700328.21</v>
      </c>
      <c r="D18" s="34"/>
      <c r="E18" s="24">
        <v>0</v>
      </c>
    </row>
    <row r="19" spans="1:5" x14ac:dyDescent="0.25">
      <c r="A19" s="22" t="s">
        <v>187</v>
      </c>
      <c r="B19" s="33"/>
      <c r="C19" s="40">
        <f>C9+C11+C14+C16</f>
        <v>2635193.6799999992</v>
      </c>
      <c r="D19" s="28"/>
      <c r="E19" s="37">
        <v>0</v>
      </c>
    </row>
    <row r="20" spans="1:5" x14ac:dyDescent="0.25">
      <c r="C20" s="5"/>
      <c r="D20" s="5"/>
      <c r="E20" s="24"/>
    </row>
    <row r="21" spans="1:5" x14ac:dyDescent="0.25">
      <c r="C21" s="5"/>
      <c r="D21" s="5"/>
      <c r="E21" s="24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topLeftCell="A16"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45.42578125" style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92" t="s">
        <v>192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25">
      <c r="A2" s="92" t="s">
        <v>334</v>
      </c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25">
      <c r="A3" s="92" t="s">
        <v>397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25">
      <c r="A5" s="3" t="s">
        <v>156</v>
      </c>
      <c r="B5" s="3"/>
      <c r="C5" s="2"/>
      <c r="D5" s="2"/>
      <c r="E5" s="2"/>
      <c r="F5" s="2"/>
      <c r="G5" s="2"/>
    </row>
    <row r="7" spans="1:10" x14ac:dyDescent="0.25">
      <c r="A7" s="22" t="s">
        <v>193</v>
      </c>
      <c r="B7" s="33"/>
      <c r="C7" s="22" t="s">
        <v>183</v>
      </c>
      <c r="D7" s="33"/>
      <c r="E7" s="22" t="s">
        <v>184</v>
      </c>
      <c r="F7" s="33"/>
      <c r="G7" s="22" t="s">
        <v>194</v>
      </c>
      <c r="H7" s="22" t="s">
        <v>183</v>
      </c>
      <c r="I7" s="33"/>
      <c r="J7" s="22" t="s">
        <v>184</v>
      </c>
    </row>
    <row r="8" spans="1:10" ht="9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0" ht="18.75" customHeight="1" x14ac:dyDescent="0.25">
      <c r="A9" s="23" t="s">
        <v>195</v>
      </c>
      <c r="B9" s="23"/>
      <c r="C9" s="38">
        <f>SUM(C10:C17)</f>
        <v>9922832.9499999993</v>
      </c>
      <c r="D9" s="39"/>
      <c r="E9" s="37">
        <v>0</v>
      </c>
      <c r="F9" s="24"/>
      <c r="G9" s="23" t="s">
        <v>195</v>
      </c>
      <c r="H9" s="38">
        <f>SUM(H10:H16)</f>
        <v>16529575.779999999</v>
      </c>
      <c r="I9" s="39"/>
      <c r="J9" s="37">
        <v>0</v>
      </c>
    </row>
    <row r="10" spans="1:10" x14ac:dyDescent="0.25">
      <c r="A10" s="30" t="s">
        <v>196</v>
      </c>
      <c r="B10" s="30"/>
      <c r="C10" s="80">
        <v>143746.07999999999</v>
      </c>
      <c r="D10" s="80"/>
      <c r="E10" s="74">
        <v>0</v>
      </c>
      <c r="F10" s="74"/>
      <c r="G10" s="81" t="s">
        <v>201</v>
      </c>
      <c r="H10" s="80">
        <v>3581848.46</v>
      </c>
      <c r="I10" s="36"/>
      <c r="J10" s="24">
        <v>0</v>
      </c>
    </row>
    <row r="11" spans="1:10" x14ac:dyDescent="0.25">
      <c r="A11" s="30" t="s">
        <v>197</v>
      </c>
      <c r="B11" s="30"/>
      <c r="C11" s="80">
        <v>176220.4</v>
      </c>
      <c r="D11" s="80"/>
      <c r="E11" s="74">
        <v>0</v>
      </c>
      <c r="F11" s="74"/>
      <c r="G11" s="81" t="s">
        <v>348</v>
      </c>
      <c r="H11" s="80">
        <v>1072023.8400000001</v>
      </c>
      <c r="I11" s="36"/>
      <c r="J11" s="24">
        <v>0</v>
      </c>
    </row>
    <row r="12" spans="1:10" x14ac:dyDescent="0.25">
      <c r="A12" s="30" t="s">
        <v>198</v>
      </c>
      <c r="B12" s="30"/>
      <c r="C12" s="80">
        <v>7075963.2699999996</v>
      </c>
      <c r="D12" s="80"/>
      <c r="E12" s="74">
        <v>0</v>
      </c>
      <c r="F12" s="74"/>
      <c r="G12" s="1" t="s">
        <v>367</v>
      </c>
      <c r="H12" s="80">
        <v>71761.36</v>
      </c>
      <c r="J12" s="24">
        <v>0</v>
      </c>
    </row>
    <row r="13" spans="1:10" x14ac:dyDescent="0.25">
      <c r="A13" s="30" t="s">
        <v>199</v>
      </c>
      <c r="B13" s="30"/>
      <c r="C13" s="80">
        <v>961446.41</v>
      </c>
      <c r="D13" s="80"/>
      <c r="E13" s="74">
        <v>0</v>
      </c>
      <c r="F13" s="74"/>
      <c r="G13" s="81" t="s">
        <v>202</v>
      </c>
      <c r="H13" s="80">
        <v>2393335.5299999998</v>
      </c>
      <c r="I13" s="36"/>
      <c r="J13" s="24">
        <v>0</v>
      </c>
    </row>
    <row r="14" spans="1:10" x14ac:dyDescent="0.25">
      <c r="A14" s="30" t="s">
        <v>384</v>
      </c>
      <c r="B14" s="30"/>
      <c r="C14" s="80">
        <v>8500</v>
      </c>
      <c r="D14" s="80"/>
      <c r="E14" s="74">
        <v>0</v>
      </c>
      <c r="F14" s="74"/>
      <c r="G14" s="81" t="s">
        <v>368</v>
      </c>
      <c r="H14" s="80">
        <v>25108.1</v>
      </c>
      <c r="I14" s="36"/>
      <c r="J14" s="24">
        <v>0</v>
      </c>
    </row>
    <row r="15" spans="1:10" x14ac:dyDescent="0.25">
      <c r="A15" s="30" t="s">
        <v>375</v>
      </c>
      <c r="B15" s="30"/>
      <c r="C15" s="80">
        <v>30</v>
      </c>
      <c r="D15" s="80"/>
      <c r="E15" s="74">
        <v>0</v>
      </c>
      <c r="F15" s="74"/>
      <c r="G15" s="81" t="s">
        <v>389</v>
      </c>
      <c r="H15" s="80">
        <v>1400000</v>
      </c>
      <c r="I15" s="36"/>
      <c r="J15" s="24">
        <v>0</v>
      </c>
    </row>
    <row r="16" spans="1:10" x14ac:dyDescent="0.25">
      <c r="A16" s="30" t="s">
        <v>392</v>
      </c>
      <c r="B16" s="30"/>
      <c r="C16" s="80">
        <v>1000000</v>
      </c>
      <c r="D16" s="80"/>
      <c r="E16" s="74">
        <v>0</v>
      </c>
      <c r="F16" s="74"/>
      <c r="G16" s="81" t="s">
        <v>203</v>
      </c>
      <c r="H16" s="80">
        <v>7985498.4900000002</v>
      </c>
      <c r="I16" s="36"/>
      <c r="J16" s="24">
        <v>0</v>
      </c>
    </row>
    <row r="17" spans="1:10" x14ac:dyDescent="0.25">
      <c r="A17" s="30" t="s">
        <v>200</v>
      </c>
      <c r="B17" s="30"/>
      <c r="C17" s="80">
        <v>556926.79</v>
      </c>
      <c r="D17" s="80"/>
      <c r="E17" s="74">
        <v>0</v>
      </c>
      <c r="F17" s="74"/>
    </row>
    <row r="18" spans="1:10" x14ac:dyDescent="0.25">
      <c r="A18" s="30"/>
      <c r="B18" s="30"/>
      <c r="C18" s="80"/>
      <c r="D18" s="80"/>
      <c r="E18" s="74"/>
      <c r="F18" s="74"/>
    </row>
    <row r="19" spans="1:10" x14ac:dyDescent="0.25">
      <c r="A19" s="23" t="s">
        <v>370</v>
      </c>
      <c r="B19" s="30"/>
      <c r="C19" s="38">
        <f>C20</f>
        <v>7149475.0499999998</v>
      </c>
      <c r="D19" s="80"/>
      <c r="E19" s="37">
        <v>0</v>
      </c>
      <c r="G19" s="23" t="s">
        <v>204</v>
      </c>
      <c r="H19" s="38">
        <f>SUM(H20:H25)</f>
        <v>700328.21000000008</v>
      </c>
      <c r="I19" s="36"/>
      <c r="J19" s="37">
        <v>0</v>
      </c>
    </row>
    <row r="20" spans="1:10" x14ac:dyDescent="0.25">
      <c r="A20" s="30" t="s">
        <v>379</v>
      </c>
      <c r="B20" s="81"/>
      <c r="C20" s="80">
        <v>7149475.0499999998</v>
      </c>
      <c r="D20" s="80"/>
      <c r="G20" s="31" t="s">
        <v>205</v>
      </c>
      <c r="H20" s="80">
        <v>90732.99</v>
      </c>
      <c r="J20" s="24">
        <v>0</v>
      </c>
    </row>
    <row r="21" spans="1:10" x14ac:dyDescent="0.25">
      <c r="A21" s="30"/>
      <c r="B21" s="81"/>
      <c r="C21" s="80"/>
      <c r="D21" s="80"/>
      <c r="G21" s="31" t="s">
        <v>206</v>
      </c>
      <c r="H21" s="80">
        <v>446870.8</v>
      </c>
      <c r="J21" s="24">
        <v>0</v>
      </c>
    </row>
    <row r="22" spans="1:10" x14ac:dyDescent="0.25">
      <c r="A22" s="23" t="s">
        <v>204</v>
      </c>
      <c r="B22" s="27"/>
      <c r="C22" s="38">
        <f>SUM(C23:C28)</f>
        <v>975411.57000000007</v>
      </c>
      <c r="D22" s="80"/>
      <c r="E22" s="37">
        <v>0</v>
      </c>
      <c r="F22" s="74"/>
      <c r="G22" s="2" t="s">
        <v>207</v>
      </c>
      <c r="H22" s="80">
        <v>139063.29</v>
      </c>
      <c r="J22" s="24">
        <v>0</v>
      </c>
    </row>
    <row r="23" spans="1:10" x14ac:dyDescent="0.25">
      <c r="A23" s="30" t="s">
        <v>205</v>
      </c>
      <c r="B23" s="27"/>
      <c r="C23" s="80">
        <v>90480.08</v>
      </c>
      <c r="D23" s="80"/>
      <c r="E23" s="74">
        <v>0</v>
      </c>
      <c r="F23" s="74"/>
      <c r="G23" s="2" t="s">
        <v>380</v>
      </c>
      <c r="H23" s="80">
        <v>23167.13</v>
      </c>
      <c r="J23" s="24">
        <v>0</v>
      </c>
    </row>
    <row r="24" spans="1:10" x14ac:dyDescent="0.25">
      <c r="A24" s="31" t="s">
        <v>206</v>
      </c>
      <c r="B24" s="31"/>
      <c r="C24" s="80">
        <v>745056.67</v>
      </c>
      <c r="D24" s="80"/>
      <c r="E24" s="74">
        <v>0</v>
      </c>
      <c r="F24" s="74"/>
      <c r="G24" s="31" t="s">
        <v>381</v>
      </c>
      <c r="H24" s="80">
        <v>2.4300000000000002</v>
      </c>
      <c r="I24" s="80"/>
      <c r="J24" s="74">
        <v>0</v>
      </c>
    </row>
    <row r="25" spans="1:10" ht="16.5" customHeight="1" x14ac:dyDescent="0.25">
      <c r="A25" s="31" t="s">
        <v>207</v>
      </c>
      <c r="B25" s="32"/>
      <c r="C25" s="80">
        <v>116702.1</v>
      </c>
      <c r="D25" s="80"/>
      <c r="E25" s="74">
        <v>0</v>
      </c>
      <c r="F25" s="74"/>
      <c r="G25" s="31" t="s">
        <v>208</v>
      </c>
      <c r="H25" s="80">
        <v>491.57</v>
      </c>
      <c r="J25" s="74">
        <v>0</v>
      </c>
    </row>
    <row r="26" spans="1:10" x14ac:dyDescent="0.25">
      <c r="A26" s="31" t="s">
        <v>380</v>
      </c>
      <c r="B26" s="32"/>
      <c r="C26" s="80">
        <v>23167.13</v>
      </c>
      <c r="D26" s="80"/>
      <c r="E26" s="74">
        <v>0</v>
      </c>
      <c r="F26" s="74"/>
      <c r="G26" s="2"/>
    </row>
    <row r="27" spans="1:10" x14ac:dyDescent="0.25">
      <c r="A27" s="31" t="s">
        <v>381</v>
      </c>
      <c r="B27" s="32"/>
      <c r="C27" s="80">
        <v>2.4300000000000002</v>
      </c>
      <c r="D27" s="80"/>
      <c r="E27" s="74">
        <v>0</v>
      </c>
      <c r="F27" s="74"/>
      <c r="G27" s="90" t="s">
        <v>376</v>
      </c>
      <c r="H27" s="38">
        <f>C30-H9-H19</f>
        <v>817815.58000000089</v>
      </c>
      <c r="I27" s="89"/>
      <c r="J27" s="37">
        <v>0</v>
      </c>
    </row>
    <row r="28" spans="1:10" x14ac:dyDescent="0.25">
      <c r="A28" s="31" t="s">
        <v>208</v>
      </c>
      <c r="C28" s="80">
        <v>3.16</v>
      </c>
      <c r="D28" s="80"/>
      <c r="E28" s="74">
        <v>0</v>
      </c>
      <c r="F28" s="74"/>
    </row>
    <row r="29" spans="1:10" x14ac:dyDescent="0.25">
      <c r="D29" s="80"/>
      <c r="F29" s="74"/>
    </row>
    <row r="30" spans="1:10" x14ac:dyDescent="0.25">
      <c r="A30" s="40" t="s">
        <v>209</v>
      </c>
      <c r="B30" s="40"/>
      <c r="C30" s="38">
        <f>C9+C22+C19</f>
        <v>18047719.57</v>
      </c>
      <c r="E30" s="37">
        <v>0</v>
      </c>
      <c r="F30" s="74"/>
      <c r="G30" s="90" t="s">
        <v>377</v>
      </c>
      <c r="H30" s="91">
        <f>H9+H19+H27</f>
        <v>18047719.57</v>
      </c>
      <c r="I30" s="83"/>
      <c r="J30" s="37">
        <v>0</v>
      </c>
    </row>
    <row r="31" spans="1:10" x14ac:dyDescent="0.25">
      <c r="D31" s="82"/>
      <c r="E31" s="82"/>
      <c r="F31" s="79"/>
    </row>
    <row r="32" spans="1:10" ht="8.25" customHeight="1" x14ac:dyDescent="0.25">
      <c r="F32" s="29"/>
    </row>
    <row r="34" spans="1:6" x14ac:dyDescent="0.25">
      <c r="A34" s="35"/>
      <c r="B34" s="35"/>
      <c r="C34" s="35"/>
      <c r="D34" s="35"/>
      <c r="E34" s="35"/>
      <c r="F34" s="35"/>
    </row>
    <row r="35" spans="1:6" x14ac:dyDescent="0.25">
      <c r="A35" s="35"/>
      <c r="B35" s="35"/>
      <c r="C35" s="35"/>
      <c r="D35" s="35"/>
      <c r="E35" s="35"/>
      <c r="F35" s="35"/>
    </row>
    <row r="36" spans="1:6" x14ac:dyDescent="0.25">
      <c r="A36" s="35"/>
      <c r="B36" s="35"/>
      <c r="C36" s="35"/>
      <c r="D36" s="35"/>
      <c r="E36" s="35"/>
      <c r="F36" s="35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  <ignoredErrors>
    <ignoredError sqref="C9 C19 C22 C30 H9 H2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E133"/>
  <sheetViews>
    <sheetView topLeftCell="A103" zoomScaleNormal="100" workbookViewId="0">
      <selection activeCell="D124" sqref="D124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3.85546875" bestFit="1" customWidth="1"/>
    <col min="4" max="4" width="14.140625" bestFit="1" customWidth="1"/>
    <col min="5" max="5" width="16.7109375" customWidth="1"/>
  </cols>
  <sheetData>
    <row r="1" spans="1:5" s="1" customFormat="1" x14ac:dyDescent="0.25">
      <c r="A1" s="92" t="s">
        <v>154</v>
      </c>
      <c r="B1" s="92"/>
      <c r="C1" s="92"/>
      <c r="D1" s="92"/>
      <c r="E1" s="92"/>
    </row>
    <row r="2" spans="1:5" s="1" customFormat="1" x14ac:dyDescent="0.25">
      <c r="A2" s="92" t="s">
        <v>324</v>
      </c>
      <c r="B2" s="92"/>
      <c r="C2" s="92"/>
      <c r="D2" s="92"/>
      <c r="E2" s="92"/>
    </row>
    <row r="3" spans="1:5" s="1" customFormat="1" x14ac:dyDescent="0.25">
      <c r="A3" s="92" t="s">
        <v>393</v>
      </c>
      <c r="B3" s="92"/>
      <c r="C3" s="92"/>
      <c r="D3" s="92"/>
      <c r="E3" s="92"/>
    </row>
    <row r="4" spans="1:5" s="1" customFormat="1" x14ac:dyDescent="0.25">
      <c r="A4" s="92" t="s">
        <v>155</v>
      </c>
      <c r="B4" s="92"/>
      <c r="C4" s="92"/>
      <c r="D4" s="92"/>
      <c r="E4" s="92"/>
    </row>
    <row r="5" spans="1:5" s="1" customFormat="1" x14ac:dyDescent="0.25">
      <c r="A5" s="3" t="s">
        <v>156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1" t="s">
        <v>157</v>
      </c>
      <c r="B7" s="42" t="s">
        <v>158</v>
      </c>
      <c r="C7" s="43" t="s">
        <v>159</v>
      </c>
      <c r="D7" s="75" t="s">
        <v>160</v>
      </c>
      <c r="E7" s="44" t="s">
        <v>161</v>
      </c>
    </row>
    <row r="8" spans="1:5" x14ac:dyDescent="0.25">
      <c r="A8" s="12" t="s">
        <v>0</v>
      </c>
      <c r="B8" s="12" t="s">
        <v>1</v>
      </c>
      <c r="C8" s="77">
        <v>5694964.4699999997</v>
      </c>
      <c r="D8" s="77">
        <f>D9+D14+D18+D20+D24+D28</f>
        <v>3689811.8800000004</v>
      </c>
      <c r="E8" s="6">
        <f>E9+E14+E18+E20+E24+E28</f>
        <v>2005152.5900000005</v>
      </c>
    </row>
    <row r="9" spans="1:5" x14ac:dyDescent="0.25">
      <c r="A9" s="12" t="s">
        <v>2</v>
      </c>
      <c r="B9" s="12" t="s">
        <v>3</v>
      </c>
      <c r="C9" s="77">
        <f>SUM(C10:C13)</f>
        <v>2063546.6800000002</v>
      </c>
      <c r="D9" s="77">
        <f>SUM(D10:D13)</f>
        <v>1158692.18</v>
      </c>
      <c r="E9" s="6">
        <f t="shared" ref="E9:E46" si="0">C9-D9</f>
        <v>904854.50000000023</v>
      </c>
    </row>
    <row r="10" spans="1:5" x14ac:dyDescent="0.25">
      <c r="A10" s="4" t="s">
        <v>4</v>
      </c>
      <c r="B10" s="4" t="s">
        <v>5</v>
      </c>
      <c r="C10" s="5">
        <v>1691419.97</v>
      </c>
      <c r="D10" s="5">
        <v>938184.38</v>
      </c>
      <c r="E10" s="6">
        <f t="shared" si="0"/>
        <v>753235.59</v>
      </c>
    </row>
    <row r="11" spans="1:5" x14ac:dyDescent="0.25">
      <c r="A11" s="4" t="s">
        <v>6</v>
      </c>
      <c r="B11" s="4" t="s">
        <v>7</v>
      </c>
      <c r="C11" s="5">
        <v>112485</v>
      </c>
      <c r="D11" s="5">
        <v>0</v>
      </c>
      <c r="E11" s="6">
        <f t="shared" si="0"/>
        <v>112485</v>
      </c>
    </row>
    <row r="12" spans="1:5" x14ac:dyDescent="0.25">
      <c r="A12" s="4" t="s">
        <v>8</v>
      </c>
      <c r="B12" s="4" t="s">
        <v>9</v>
      </c>
      <c r="C12" s="5">
        <v>11394.37</v>
      </c>
      <c r="D12" s="5">
        <v>6400.1</v>
      </c>
      <c r="E12" s="6">
        <f t="shared" si="0"/>
        <v>4994.2700000000004</v>
      </c>
    </row>
    <row r="13" spans="1:5" x14ac:dyDescent="0.25">
      <c r="A13" s="4" t="s">
        <v>10</v>
      </c>
      <c r="B13" s="4" t="s">
        <v>11</v>
      </c>
      <c r="C13" s="5">
        <v>248247.34</v>
      </c>
      <c r="D13" s="5">
        <v>214107.7</v>
      </c>
      <c r="E13" s="6">
        <f t="shared" si="0"/>
        <v>34139.639999999985</v>
      </c>
    </row>
    <row r="14" spans="1:5" x14ac:dyDescent="0.25">
      <c r="A14" s="12" t="s">
        <v>12</v>
      </c>
      <c r="B14" s="12" t="s">
        <v>13</v>
      </c>
      <c r="C14" s="77">
        <f>SUM(C15:C17)</f>
        <v>2747721.79</v>
      </c>
      <c r="D14" s="77">
        <f>SUM(D15:D17)</f>
        <v>1921160.73</v>
      </c>
      <c r="E14" s="6">
        <f t="shared" si="0"/>
        <v>826561.06</v>
      </c>
    </row>
    <row r="15" spans="1:5" x14ac:dyDescent="0.25">
      <c r="A15" s="4" t="s">
        <v>14</v>
      </c>
      <c r="B15" s="4" t="s">
        <v>5</v>
      </c>
      <c r="C15" s="5">
        <v>2184554.7599999998</v>
      </c>
      <c r="D15" s="5">
        <v>1596657.7</v>
      </c>
      <c r="E15" s="6">
        <f t="shared" si="0"/>
        <v>587897.05999999982</v>
      </c>
    </row>
    <row r="16" spans="1:5" x14ac:dyDescent="0.25">
      <c r="A16" s="4" t="s">
        <v>15</v>
      </c>
      <c r="B16" s="4" t="s">
        <v>7</v>
      </c>
      <c r="C16" s="5">
        <v>190422</v>
      </c>
      <c r="D16" s="5">
        <v>0</v>
      </c>
      <c r="E16" s="6">
        <f t="shared" si="0"/>
        <v>190422</v>
      </c>
    </row>
    <row r="17" spans="1:5" s="1" customFormat="1" x14ac:dyDescent="0.25">
      <c r="A17" s="14">
        <v>51207</v>
      </c>
      <c r="B17" s="14" t="s">
        <v>11</v>
      </c>
      <c r="C17" s="5">
        <v>372745.03</v>
      </c>
      <c r="D17" s="5">
        <v>324503.03000000003</v>
      </c>
      <c r="E17" s="6">
        <f t="shared" si="0"/>
        <v>48242</v>
      </c>
    </row>
    <row r="18" spans="1:5" x14ac:dyDescent="0.25">
      <c r="A18" s="12" t="s">
        <v>16</v>
      </c>
      <c r="B18" s="12" t="s">
        <v>17</v>
      </c>
      <c r="C18" s="77">
        <f>+C19</f>
        <v>44975.08</v>
      </c>
      <c r="D18" s="77">
        <f>+D19</f>
        <v>27193.77</v>
      </c>
      <c r="E18" s="6">
        <f t="shared" si="0"/>
        <v>17781.310000000001</v>
      </c>
    </row>
    <row r="19" spans="1:5" x14ac:dyDescent="0.25">
      <c r="A19" s="4" t="s">
        <v>18</v>
      </c>
      <c r="B19" s="4" t="s">
        <v>19</v>
      </c>
      <c r="C19" s="5">
        <v>44975.08</v>
      </c>
      <c r="D19" s="5">
        <v>27193.77</v>
      </c>
      <c r="E19" s="6">
        <f t="shared" si="0"/>
        <v>17781.310000000001</v>
      </c>
    </row>
    <row r="20" spans="1:5" x14ac:dyDescent="0.25">
      <c r="A20" s="12" t="s">
        <v>20</v>
      </c>
      <c r="B20" s="12" t="s">
        <v>21</v>
      </c>
      <c r="C20" s="77">
        <f>SUM(C21:C23)</f>
        <v>289013.58</v>
      </c>
      <c r="D20" s="77">
        <f>SUM(D21:D23)</f>
        <v>195077.5</v>
      </c>
      <c r="E20" s="6">
        <f t="shared" si="0"/>
        <v>93936.080000000016</v>
      </c>
    </row>
    <row r="21" spans="1:5" x14ac:dyDescent="0.25">
      <c r="A21" s="4" t="s">
        <v>22</v>
      </c>
      <c r="B21" s="4" t="s">
        <v>23</v>
      </c>
      <c r="C21" s="5">
        <v>106033.14</v>
      </c>
      <c r="D21" s="5">
        <v>73405.509999999995</v>
      </c>
      <c r="E21" s="6">
        <f t="shared" si="0"/>
        <v>32627.630000000005</v>
      </c>
    </row>
    <row r="22" spans="1:5" x14ac:dyDescent="0.25">
      <c r="A22" s="4" t="s">
        <v>24</v>
      </c>
      <c r="B22" s="4" t="s">
        <v>25</v>
      </c>
      <c r="C22" s="5">
        <v>174009.81</v>
      </c>
      <c r="D22" s="5">
        <v>119283.5</v>
      </c>
      <c r="E22" s="6">
        <f t="shared" si="0"/>
        <v>54726.31</v>
      </c>
    </row>
    <row r="23" spans="1:5" x14ac:dyDescent="0.25">
      <c r="A23" s="4" t="s">
        <v>26</v>
      </c>
      <c r="B23" s="4" t="s">
        <v>27</v>
      </c>
      <c r="C23" s="5">
        <v>8970.6299999999992</v>
      </c>
      <c r="D23" s="5">
        <v>2388.4899999999998</v>
      </c>
      <c r="E23" s="6">
        <f t="shared" si="0"/>
        <v>6582.1399999999994</v>
      </c>
    </row>
    <row r="24" spans="1:5" x14ac:dyDescent="0.25">
      <c r="A24" s="12" t="s">
        <v>28</v>
      </c>
      <c r="B24" s="12" t="s">
        <v>29</v>
      </c>
      <c r="C24" s="77">
        <f>SUM(C25:C27)</f>
        <v>268237.58</v>
      </c>
      <c r="D24" s="77">
        <f>SUM(D25:D27)</f>
        <v>174617.47999999998</v>
      </c>
      <c r="E24" s="6">
        <f t="shared" si="0"/>
        <v>93620.100000000035</v>
      </c>
    </row>
    <row r="25" spans="1:5" x14ac:dyDescent="0.25">
      <c r="A25" s="4" t="s">
        <v>30</v>
      </c>
      <c r="B25" s="4" t="s">
        <v>23</v>
      </c>
      <c r="C25" s="5">
        <v>88894.02</v>
      </c>
      <c r="D25" s="5">
        <v>61089.82</v>
      </c>
      <c r="E25" s="6">
        <f t="shared" si="0"/>
        <v>27804.200000000004</v>
      </c>
    </row>
    <row r="26" spans="1:5" x14ac:dyDescent="0.25">
      <c r="A26" s="4" t="s">
        <v>31</v>
      </c>
      <c r="B26" s="4" t="s">
        <v>25</v>
      </c>
      <c r="C26" s="5">
        <v>175431.48</v>
      </c>
      <c r="D26" s="5">
        <v>111634.83</v>
      </c>
      <c r="E26" s="6">
        <f t="shared" si="0"/>
        <v>63796.650000000009</v>
      </c>
    </row>
    <row r="27" spans="1:5" x14ac:dyDescent="0.25">
      <c r="A27" s="4" t="s">
        <v>32</v>
      </c>
      <c r="B27" s="4" t="s">
        <v>27</v>
      </c>
      <c r="C27" s="5">
        <v>3912.08</v>
      </c>
      <c r="D27" s="5">
        <v>1892.83</v>
      </c>
      <c r="E27" s="6">
        <f t="shared" si="0"/>
        <v>2019.25</v>
      </c>
    </row>
    <row r="28" spans="1:5" s="1" customFormat="1" x14ac:dyDescent="0.25">
      <c r="A28" s="19">
        <v>517</v>
      </c>
      <c r="B28" s="12" t="s">
        <v>33</v>
      </c>
      <c r="C28" s="77">
        <f>C29+C30</f>
        <v>281469.76</v>
      </c>
      <c r="D28" s="77">
        <f>D29+D30</f>
        <v>213070.22</v>
      </c>
      <c r="E28" s="6">
        <f t="shared" si="0"/>
        <v>68399.540000000008</v>
      </c>
    </row>
    <row r="29" spans="1:5" s="1" customFormat="1" x14ac:dyDescent="0.25">
      <c r="A29" s="19">
        <v>51701</v>
      </c>
      <c r="B29" s="4" t="s">
        <v>382</v>
      </c>
      <c r="C29" s="5">
        <v>43134.81</v>
      </c>
      <c r="D29" s="77">
        <v>38044.82</v>
      </c>
      <c r="E29" s="6">
        <f t="shared" si="0"/>
        <v>5089.989999999998</v>
      </c>
    </row>
    <row r="30" spans="1:5" s="1" customFormat="1" x14ac:dyDescent="0.25">
      <c r="A30" s="14">
        <v>51702</v>
      </c>
      <c r="B30" s="4" t="s">
        <v>356</v>
      </c>
      <c r="C30" s="5">
        <v>238334.95</v>
      </c>
      <c r="D30" s="5">
        <v>175025.4</v>
      </c>
      <c r="E30" s="6">
        <f t="shared" si="0"/>
        <v>63309.550000000017</v>
      </c>
    </row>
    <row r="31" spans="1:5" x14ac:dyDescent="0.25">
      <c r="A31" s="12" t="s">
        <v>34</v>
      </c>
      <c r="B31" s="12" t="s">
        <v>35</v>
      </c>
      <c r="C31" s="77">
        <f>C32+C57+C61+C72+C76</f>
        <v>2131425.42</v>
      </c>
      <c r="D31" s="77">
        <f>D32+D57+D61+D72+D76</f>
        <v>1313067.3599999996</v>
      </c>
      <c r="E31" s="9">
        <f t="shared" si="0"/>
        <v>818358.06000000029</v>
      </c>
    </row>
    <row r="32" spans="1:5" x14ac:dyDescent="0.25">
      <c r="A32" s="12" t="s">
        <v>36</v>
      </c>
      <c r="B32" s="12" t="s">
        <v>37</v>
      </c>
      <c r="C32" s="77">
        <f>SUM(C33:C56)</f>
        <v>1037736.4700000001</v>
      </c>
      <c r="D32" s="77">
        <f>SUM(D33:D56)</f>
        <v>626611.25999999978</v>
      </c>
      <c r="E32" s="6">
        <f t="shared" si="0"/>
        <v>411125.21000000031</v>
      </c>
    </row>
    <row r="33" spans="1:5" x14ac:dyDescent="0.25">
      <c r="A33" s="4" t="s">
        <v>38</v>
      </c>
      <c r="B33" s="4" t="s">
        <v>39</v>
      </c>
      <c r="C33" s="5">
        <v>378275.75</v>
      </c>
      <c r="D33" s="5">
        <v>253633.79</v>
      </c>
      <c r="E33" s="6">
        <f t="shared" si="0"/>
        <v>124641.95999999999</v>
      </c>
    </row>
    <row r="34" spans="1:5" x14ac:dyDescent="0.25">
      <c r="A34" s="4" t="s">
        <v>40</v>
      </c>
      <c r="B34" s="4" t="s">
        <v>41</v>
      </c>
      <c r="C34" s="5">
        <v>29489.48</v>
      </c>
      <c r="D34" s="5">
        <v>26440.28</v>
      </c>
      <c r="E34" s="6">
        <f t="shared" si="0"/>
        <v>3049.2000000000007</v>
      </c>
    </row>
    <row r="35" spans="1:5" x14ac:dyDescent="0.25">
      <c r="A35" s="4" t="s">
        <v>42</v>
      </c>
      <c r="B35" s="4" t="s">
        <v>43</v>
      </c>
      <c r="C35" s="5">
        <v>11266.67</v>
      </c>
      <c r="D35" s="5">
        <v>6784.97</v>
      </c>
      <c r="E35" s="6">
        <f t="shared" si="0"/>
        <v>4481.7</v>
      </c>
    </row>
    <row r="36" spans="1:5" x14ac:dyDescent="0.25">
      <c r="A36" s="4" t="s">
        <v>44</v>
      </c>
      <c r="B36" s="4" t="s">
        <v>45</v>
      </c>
      <c r="C36" s="5">
        <v>78701.679999999993</v>
      </c>
      <c r="D36" s="5">
        <v>4293.76</v>
      </c>
      <c r="E36" s="6">
        <f t="shared" si="0"/>
        <v>74407.92</v>
      </c>
    </row>
    <row r="37" spans="1:5" x14ac:dyDescent="0.25">
      <c r="A37" s="4" t="s">
        <v>46</v>
      </c>
      <c r="B37" s="4" t="s">
        <v>47</v>
      </c>
      <c r="C37" s="5">
        <v>24585.38</v>
      </c>
      <c r="D37" s="5">
        <v>13736.3</v>
      </c>
      <c r="E37" s="6">
        <f t="shared" si="0"/>
        <v>10849.080000000002</v>
      </c>
    </row>
    <row r="38" spans="1:5" x14ac:dyDescent="0.25">
      <c r="A38" s="4" t="s">
        <v>48</v>
      </c>
      <c r="B38" s="4" t="s">
        <v>49</v>
      </c>
      <c r="C38" s="5">
        <v>460.29</v>
      </c>
      <c r="D38" s="5">
        <v>460.29</v>
      </c>
      <c r="E38" s="6">
        <f t="shared" si="0"/>
        <v>0</v>
      </c>
    </row>
    <row r="39" spans="1:5" x14ac:dyDescent="0.25">
      <c r="A39" s="4" t="s">
        <v>50</v>
      </c>
      <c r="B39" s="4" t="s">
        <v>51</v>
      </c>
      <c r="C39" s="5">
        <v>52445.49</v>
      </c>
      <c r="D39" s="5">
        <v>44484.44</v>
      </c>
      <c r="E39" s="6">
        <f t="shared" si="0"/>
        <v>7961.0499999999956</v>
      </c>
    </row>
    <row r="40" spans="1:5" x14ac:dyDescent="0.25">
      <c r="A40" s="4" t="s">
        <v>52</v>
      </c>
      <c r="B40" s="4" t="s">
        <v>53</v>
      </c>
      <c r="C40" s="5">
        <v>20549.45</v>
      </c>
      <c r="D40" s="5">
        <v>20549.45</v>
      </c>
      <c r="E40" s="6">
        <f t="shared" si="0"/>
        <v>0</v>
      </c>
    </row>
    <row r="41" spans="1:5" s="1" customFormat="1" x14ac:dyDescent="0.25">
      <c r="A41" s="14">
        <v>54109</v>
      </c>
      <c r="B41" s="4" t="s">
        <v>329</v>
      </c>
      <c r="C41" s="5">
        <v>15833.75</v>
      </c>
      <c r="D41" s="5">
        <v>6897.75</v>
      </c>
      <c r="E41" s="6">
        <f t="shared" si="0"/>
        <v>8936</v>
      </c>
    </row>
    <row r="42" spans="1:5" s="1" customFormat="1" x14ac:dyDescent="0.25">
      <c r="A42" s="14">
        <v>54110</v>
      </c>
      <c r="B42" s="4" t="s">
        <v>332</v>
      </c>
      <c r="C42" s="5">
        <v>214020.06</v>
      </c>
      <c r="D42" s="5">
        <v>140020.06</v>
      </c>
      <c r="E42" s="6">
        <f t="shared" si="0"/>
        <v>74000</v>
      </c>
    </row>
    <row r="43" spans="1:5" x14ac:dyDescent="0.25">
      <c r="A43" s="4" t="s">
        <v>54</v>
      </c>
      <c r="B43" s="4" t="s">
        <v>55</v>
      </c>
      <c r="C43" s="5">
        <v>3077.76</v>
      </c>
      <c r="D43" s="5">
        <v>1635.36</v>
      </c>
      <c r="E43" s="6">
        <f t="shared" si="0"/>
        <v>1442.4000000000003</v>
      </c>
    </row>
    <row r="44" spans="1:5" x14ac:dyDescent="0.25">
      <c r="A44" s="4" t="s">
        <v>56</v>
      </c>
      <c r="B44" s="4" t="s">
        <v>57</v>
      </c>
      <c r="C44" s="5">
        <v>6658.87</v>
      </c>
      <c r="D44" s="5">
        <v>2871.86</v>
      </c>
      <c r="E44" s="6">
        <f t="shared" si="0"/>
        <v>3787.0099999999998</v>
      </c>
    </row>
    <row r="45" spans="1:5" x14ac:dyDescent="0.25">
      <c r="A45" s="4" t="s">
        <v>58</v>
      </c>
      <c r="B45" s="4" t="s">
        <v>59</v>
      </c>
      <c r="C45" s="5">
        <v>995.93</v>
      </c>
      <c r="D45" s="5">
        <v>995.93</v>
      </c>
      <c r="E45" s="6">
        <f t="shared" si="0"/>
        <v>0</v>
      </c>
    </row>
    <row r="46" spans="1:5" x14ac:dyDescent="0.25">
      <c r="A46" s="4" t="s">
        <v>60</v>
      </c>
      <c r="B46" s="4" t="s">
        <v>61</v>
      </c>
      <c r="C46" s="5">
        <v>12549.44</v>
      </c>
      <c r="D46" s="5">
        <v>3101.69</v>
      </c>
      <c r="E46" s="6">
        <f t="shared" si="0"/>
        <v>9447.75</v>
      </c>
    </row>
    <row r="47" spans="1:5" x14ac:dyDescent="0.25">
      <c r="A47" s="92"/>
      <c r="B47" s="92"/>
      <c r="C47" s="92"/>
      <c r="D47" s="92"/>
      <c r="E47" s="92"/>
    </row>
    <row r="48" spans="1:5" x14ac:dyDescent="0.25">
      <c r="A48" s="92" t="s">
        <v>154</v>
      </c>
      <c r="B48" s="92"/>
      <c r="C48" s="92"/>
      <c r="D48" s="92"/>
      <c r="E48" s="92"/>
    </row>
    <row r="49" spans="1:5" x14ac:dyDescent="0.25">
      <c r="A49" s="92" t="s">
        <v>324</v>
      </c>
      <c r="B49" s="92"/>
      <c r="C49" s="92"/>
      <c r="D49" s="92"/>
      <c r="E49" s="92"/>
    </row>
    <row r="50" spans="1:5" x14ac:dyDescent="0.25">
      <c r="A50" s="92" t="s">
        <v>393</v>
      </c>
      <c r="B50" s="92"/>
      <c r="C50" s="92"/>
      <c r="D50" s="92"/>
      <c r="E50" s="92"/>
    </row>
    <row r="51" spans="1:5" x14ac:dyDescent="0.25">
      <c r="A51" s="92" t="s">
        <v>155</v>
      </c>
      <c r="B51" s="92"/>
      <c r="C51" s="92"/>
      <c r="D51" s="92"/>
      <c r="E51" s="92"/>
    </row>
    <row r="52" spans="1:5" x14ac:dyDescent="0.25">
      <c r="A52" s="4" t="s">
        <v>62</v>
      </c>
      <c r="B52" s="4" t="s">
        <v>63</v>
      </c>
      <c r="C52" s="5">
        <v>12101.81</v>
      </c>
      <c r="D52" s="5">
        <v>4594.07</v>
      </c>
      <c r="E52" s="6">
        <f t="shared" ref="E52:E91" si="1">C52-D52</f>
        <v>7507.74</v>
      </c>
    </row>
    <row r="53" spans="1:5" x14ac:dyDescent="0.25">
      <c r="A53" s="4" t="s">
        <v>64</v>
      </c>
      <c r="B53" s="4" t="s">
        <v>65</v>
      </c>
      <c r="C53" s="5">
        <v>45</v>
      </c>
      <c r="D53" s="5">
        <v>45</v>
      </c>
      <c r="E53" s="6">
        <f t="shared" si="1"/>
        <v>0</v>
      </c>
    </row>
    <row r="54" spans="1:5" x14ac:dyDescent="0.25">
      <c r="A54" s="4" t="s">
        <v>66</v>
      </c>
      <c r="B54" s="4" t="s">
        <v>67</v>
      </c>
      <c r="C54" s="5">
        <v>50209.64</v>
      </c>
      <c r="D54" s="5">
        <v>30832.19</v>
      </c>
      <c r="E54" s="6">
        <f t="shared" si="1"/>
        <v>19377.45</v>
      </c>
    </row>
    <row r="55" spans="1:5" x14ac:dyDescent="0.25">
      <c r="A55" s="4" t="s">
        <v>68</v>
      </c>
      <c r="B55" s="4" t="s">
        <v>69</v>
      </c>
      <c r="C55" s="5">
        <v>14404.77</v>
      </c>
      <c r="D55" s="5">
        <v>11048.7</v>
      </c>
      <c r="E55" s="6">
        <f t="shared" si="1"/>
        <v>3356.0699999999997</v>
      </c>
    </row>
    <row r="56" spans="1:5" s="1" customFormat="1" x14ac:dyDescent="0.25">
      <c r="A56" s="4" t="s">
        <v>70</v>
      </c>
      <c r="B56" s="4" t="s">
        <v>71</v>
      </c>
      <c r="C56" s="5">
        <v>112065.25</v>
      </c>
      <c r="D56" s="5">
        <v>54185.37</v>
      </c>
      <c r="E56" s="6">
        <f t="shared" si="1"/>
        <v>57879.88</v>
      </c>
    </row>
    <row r="57" spans="1:5" x14ac:dyDescent="0.25">
      <c r="A57" s="12" t="s">
        <v>72</v>
      </c>
      <c r="B57" s="12" t="s">
        <v>73</v>
      </c>
      <c r="C57" s="77">
        <f>SUM(C58:C60)</f>
        <v>253150.98000000004</v>
      </c>
      <c r="D57" s="77">
        <f>SUM(D58:D60)</f>
        <v>187716.97</v>
      </c>
      <c r="E57" s="6">
        <f t="shared" si="1"/>
        <v>65434.010000000038</v>
      </c>
    </row>
    <row r="58" spans="1:5" x14ac:dyDescent="0.25">
      <c r="A58" s="4" t="s">
        <v>74</v>
      </c>
      <c r="B58" s="4" t="s">
        <v>75</v>
      </c>
      <c r="C58" s="5">
        <v>116766.32</v>
      </c>
      <c r="D58" s="5">
        <v>96699.49</v>
      </c>
      <c r="E58" s="6">
        <f t="shared" si="1"/>
        <v>20066.830000000002</v>
      </c>
    </row>
    <row r="59" spans="1:5" s="1" customFormat="1" x14ac:dyDescent="0.25">
      <c r="A59" s="4" t="s">
        <v>76</v>
      </c>
      <c r="B59" s="4" t="s">
        <v>77</v>
      </c>
      <c r="C59" s="5">
        <v>57231.7</v>
      </c>
      <c r="D59" s="5">
        <v>48733.26</v>
      </c>
      <c r="E59" s="6">
        <f t="shared" si="1"/>
        <v>8498.4399999999951</v>
      </c>
    </row>
    <row r="60" spans="1:5" x14ac:dyDescent="0.25">
      <c r="A60" s="4" t="s">
        <v>78</v>
      </c>
      <c r="B60" s="4" t="s">
        <v>79</v>
      </c>
      <c r="C60" s="5">
        <v>79152.960000000006</v>
      </c>
      <c r="D60" s="5">
        <v>42284.22</v>
      </c>
      <c r="E60" s="6">
        <f t="shared" si="1"/>
        <v>36868.740000000005</v>
      </c>
    </row>
    <row r="61" spans="1:5" x14ac:dyDescent="0.25">
      <c r="A61" s="12" t="s">
        <v>80</v>
      </c>
      <c r="B61" s="12" t="s">
        <v>81</v>
      </c>
      <c r="C61" s="77">
        <f>SUM(C62:C71)</f>
        <v>551707.09</v>
      </c>
      <c r="D61" s="77">
        <f>SUM(D62:D71)</f>
        <v>315912.99</v>
      </c>
      <c r="E61" s="6">
        <f t="shared" si="1"/>
        <v>235794.09999999998</v>
      </c>
    </row>
    <row r="62" spans="1:5" x14ac:dyDescent="0.25">
      <c r="A62" s="4" t="s">
        <v>82</v>
      </c>
      <c r="B62" s="4" t="s">
        <v>83</v>
      </c>
      <c r="C62" s="5">
        <v>4424.1499999999996</v>
      </c>
      <c r="D62" s="5">
        <v>1124.1500000000001</v>
      </c>
      <c r="E62" s="6">
        <f t="shared" si="1"/>
        <v>3299.9999999999995</v>
      </c>
    </row>
    <row r="63" spans="1:5" x14ac:dyDescent="0.25">
      <c r="A63" s="4" t="s">
        <v>84</v>
      </c>
      <c r="B63" s="4" t="s">
        <v>85</v>
      </c>
      <c r="C63" s="5">
        <v>12335.42</v>
      </c>
      <c r="D63" s="5">
        <v>11055.01</v>
      </c>
      <c r="E63" s="6">
        <f t="shared" si="1"/>
        <v>1280.4099999999999</v>
      </c>
    </row>
    <row r="64" spans="1:5" x14ac:dyDescent="0.25">
      <c r="A64" s="4" t="s">
        <v>86</v>
      </c>
      <c r="B64" s="4" t="s">
        <v>87</v>
      </c>
      <c r="C64" s="5">
        <v>7521.3</v>
      </c>
      <c r="D64" s="5">
        <v>653.27</v>
      </c>
      <c r="E64" s="6">
        <f t="shared" si="1"/>
        <v>6868.0300000000007</v>
      </c>
    </row>
    <row r="65" spans="1:5" x14ac:dyDescent="0.25">
      <c r="A65" s="4" t="s">
        <v>88</v>
      </c>
      <c r="B65" s="4" t="s">
        <v>89</v>
      </c>
      <c r="C65" s="5">
        <v>138864</v>
      </c>
      <c r="D65" s="5">
        <v>92752</v>
      </c>
      <c r="E65" s="6">
        <f t="shared" si="1"/>
        <v>46112</v>
      </c>
    </row>
    <row r="66" spans="1:5" x14ac:dyDescent="0.25">
      <c r="A66" s="4" t="s">
        <v>90</v>
      </c>
      <c r="B66" s="4" t="s">
        <v>91</v>
      </c>
      <c r="C66" s="5">
        <v>330.9</v>
      </c>
      <c r="D66" s="5">
        <v>128.62</v>
      </c>
      <c r="E66" s="6">
        <f t="shared" si="1"/>
        <v>202.27999999999997</v>
      </c>
    </row>
    <row r="67" spans="1:5" s="1" customFormat="1" x14ac:dyDescent="0.25">
      <c r="A67" s="14">
        <v>54312</v>
      </c>
      <c r="B67" s="4" t="s">
        <v>378</v>
      </c>
      <c r="C67" s="5">
        <v>45</v>
      </c>
      <c r="D67" s="5">
        <v>45</v>
      </c>
      <c r="E67" s="6">
        <f t="shared" si="1"/>
        <v>0</v>
      </c>
    </row>
    <row r="68" spans="1:5" s="1" customFormat="1" x14ac:dyDescent="0.25">
      <c r="A68" s="4" t="s">
        <v>92</v>
      </c>
      <c r="B68" s="4" t="s">
        <v>93</v>
      </c>
      <c r="C68" s="5">
        <v>23485.51</v>
      </c>
      <c r="D68" s="5">
        <v>4165.3599999999997</v>
      </c>
      <c r="E68" s="6">
        <f t="shared" si="1"/>
        <v>19320.149999999998</v>
      </c>
    </row>
    <row r="69" spans="1:5" s="1" customFormat="1" x14ac:dyDescent="0.25">
      <c r="A69" s="4" t="s">
        <v>94</v>
      </c>
      <c r="B69" s="4" t="s">
        <v>95</v>
      </c>
      <c r="C69" s="5">
        <v>20136.27</v>
      </c>
      <c r="D69" s="5">
        <v>9303.15</v>
      </c>
      <c r="E69" s="6">
        <f t="shared" si="1"/>
        <v>10833.12</v>
      </c>
    </row>
    <row r="70" spans="1:5" x14ac:dyDescent="0.25">
      <c r="A70" s="4" t="s">
        <v>96</v>
      </c>
      <c r="B70" s="4" t="s">
        <v>97</v>
      </c>
      <c r="C70" s="5">
        <v>26067.84</v>
      </c>
      <c r="D70" s="5">
        <v>15797.12</v>
      </c>
      <c r="E70" s="6">
        <f t="shared" si="1"/>
        <v>10270.719999999999</v>
      </c>
    </row>
    <row r="71" spans="1:5" x14ac:dyDescent="0.25">
      <c r="A71" s="4" t="s">
        <v>98</v>
      </c>
      <c r="B71" s="4" t="s">
        <v>99</v>
      </c>
      <c r="C71" s="5">
        <v>318496.7</v>
      </c>
      <c r="D71" s="5">
        <v>180889.31</v>
      </c>
      <c r="E71" s="6">
        <f t="shared" si="1"/>
        <v>137607.39000000001</v>
      </c>
    </row>
    <row r="72" spans="1:5" x14ac:dyDescent="0.25">
      <c r="A72" s="14" t="s">
        <v>100</v>
      </c>
      <c r="B72" s="12" t="s">
        <v>101</v>
      </c>
      <c r="C72" s="77">
        <f>SUM(C73:C75)</f>
        <v>164222.88</v>
      </c>
      <c r="D72" s="77">
        <f>SUM(D73:D75)</f>
        <v>111535.14</v>
      </c>
      <c r="E72" s="9">
        <f t="shared" si="1"/>
        <v>52687.740000000005</v>
      </c>
    </row>
    <row r="73" spans="1:5" s="1" customFormat="1" x14ac:dyDescent="0.25">
      <c r="A73" s="14">
        <v>54402</v>
      </c>
      <c r="B73" s="4" t="s">
        <v>373</v>
      </c>
      <c r="C73" s="5">
        <v>878.64</v>
      </c>
      <c r="D73" s="5">
        <v>878.64</v>
      </c>
      <c r="E73" s="6">
        <f t="shared" si="1"/>
        <v>0</v>
      </c>
    </row>
    <row r="74" spans="1:5" x14ac:dyDescent="0.25">
      <c r="A74" s="4" t="s">
        <v>102</v>
      </c>
      <c r="B74" s="4" t="s">
        <v>103</v>
      </c>
      <c r="C74" s="5">
        <v>158842.5</v>
      </c>
      <c r="D74" s="5">
        <v>108544</v>
      </c>
      <c r="E74" s="6">
        <f t="shared" si="1"/>
        <v>50298.5</v>
      </c>
    </row>
    <row r="75" spans="1:5" x14ac:dyDescent="0.25">
      <c r="A75" s="4" t="s">
        <v>104</v>
      </c>
      <c r="B75" s="4" t="s">
        <v>105</v>
      </c>
      <c r="C75" s="5">
        <v>4501.74</v>
      </c>
      <c r="D75" s="5">
        <v>2112.5</v>
      </c>
      <c r="E75" s="6">
        <f t="shared" si="1"/>
        <v>2389.2399999999998</v>
      </c>
    </row>
    <row r="76" spans="1:5" x14ac:dyDescent="0.25">
      <c r="A76" s="12" t="s">
        <v>106</v>
      </c>
      <c r="B76" s="12" t="s">
        <v>107</v>
      </c>
      <c r="C76" s="77">
        <f>SUM(C77:C80)</f>
        <v>124608</v>
      </c>
      <c r="D76" s="77">
        <f>SUM(D77:D80)</f>
        <v>71291</v>
      </c>
      <c r="E76" s="6">
        <f t="shared" si="1"/>
        <v>53317</v>
      </c>
    </row>
    <row r="77" spans="1:5" x14ac:dyDescent="0.25">
      <c r="A77" s="4" t="s">
        <v>108</v>
      </c>
      <c r="B77" s="4" t="s">
        <v>109</v>
      </c>
      <c r="C77" s="5">
        <v>93500.25</v>
      </c>
      <c r="D77" s="5">
        <v>59343.25</v>
      </c>
      <c r="E77" s="6">
        <f t="shared" si="1"/>
        <v>34157</v>
      </c>
    </row>
    <row r="78" spans="1:5" s="1" customFormat="1" x14ac:dyDescent="0.25">
      <c r="A78" s="14">
        <v>54504</v>
      </c>
      <c r="B78" s="4" t="s">
        <v>357</v>
      </c>
      <c r="C78" s="5">
        <v>2000</v>
      </c>
      <c r="D78" s="5">
        <v>0</v>
      </c>
      <c r="E78" s="6">
        <f t="shared" si="1"/>
        <v>2000</v>
      </c>
    </row>
    <row r="79" spans="1:5" x14ac:dyDescent="0.25">
      <c r="A79" s="4" t="s">
        <v>110</v>
      </c>
      <c r="B79" s="4" t="s">
        <v>111</v>
      </c>
      <c r="C79" s="5">
        <v>2110</v>
      </c>
      <c r="D79" s="5">
        <v>0</v>
      </c>
      <c r="E79" s="6">
        <f t="shared" si="1"/>
        <v>2110</v>
      </c>
    </row>
    <row r="80" spans="1:5" s="1" customFormat="1" x14ac:dyDescent="0.25">
      <c r="A80" s="14">
        <v>54599</v>
      </c>
      <c r="B80" s="4" t="s">
        <v>358</v>
      </c>
      <c r="C80" s="5">
        <v>26997.75</v>
      </c>
      <c r="D80" s="5">
        <v>11947.75</v>
      </c>
      <c r="E80" s="6">
        <f>C80-D80</f>
        <v>15050</v>
      </c>
    </row>
    <row r="81" spans="1:5" x14ac:dyDescent="0.25">
      <c r="A81" s="12" t="s">
        <v>112</v>
      </c>
      <c r="B81" s="12" t="s">
        <v>113</v>
      </c>
      <c r="C81" s="77">
        <f>C84+C86+C90+C82</f>
        <v>230198</v>
      </c>
      <c r="D81" s="77">
        <f>D84+D86+D90</f>
        <v>94117.950000000012</v>
      </c>
      <c r="E81" s="6">
        <f t="shared" si="1"/>
        <v>136080.04999999999</v>
      </c>
    </row>
    <row r="82" spans="1:5" s="1" customFormat="1" x14ac:dyDescent="0.25">
      <c r="A82" s="19">
        <v>551</v>
      </c>
      <c r="B82" s="12" t="s">
        <v>359</v>
      </c>
      <c r="C82" s="77">
        <f>C83</f>
        <v>365</v>
      </c>
      <c r="D82" s="77">
        <f>D83</f>
        <v>0</v>
      </c>
      <c r="E82" s="6">
        <f t="shared" si="1"/>
        <v>365</v>
      </c>
    </row>
    <row r="83" spans="1:5" s="1" customFormat="1" x14ac:dyDescent="0.25">
      <c r="A83" s="14">
        <v>55101</v>
      </c>
      <c r="B83" s="4" t="s">
        <v>360</v>
      </c>
      <c r="C83" s="5">
        <v>365</v>
      </c>
      <c r="D83" s="77">
        <v>0</v>
      </c>
      <c r="E83" s="6">
        <f t="shared" si="1"/>
        <v>365</v>
      </c>
    </row>
    <row r="84" spans="1:5" x14ac:dyDescent="0.25">
      <c r="A84" s="12" t="s">
        <v>114</v>
      </c>
      <c r="B84" s="12" t="s">
        <v>115</v>
      </c>
      <c r="C84" s="77">
        <f>C85</f>
        <v>29975.46</v>
      </c>
      <c r="D84" s="77">
        <f>D85</f>
        <v>21957.18</v>
      </c>
      <c r="E84" s="6">
        <f t="shared" si="1"/>
        <v>8018.2799999999988</v>
      </c>
    </row>
    <row r="85" spans="1:5" x14ac:dyDescent="0.25">
      <c r="A85" s="4" t="s">
        <v>116</v>
      </c>
      <c r="B85" s="4" t="s">
        <v>117</v>
      </c>
      <c r="C85" s="5">
        <v>29975.46</v>
      </c>
      <c r="D85" s="5">
        <v>21957.18</v>
      </c>
      <c r="E85" s="6">
        <f t="shared" si="1"/>
        <v>8018.2799999999988</v>
      </c>
    </row>
    <row r="86" spans="1:5" x14ac:dyDescent="0.25">
      <c r="A86" s="12" t="s">
        <v>118</v>
      </c>
      <c r="B86" s="12" t="s">
        <v>119</v>
      </c>
      <c r="C86" s="77">
        <f>SUM(C87:C89)</f>
        <v>75939.539999999994</v>
      </c>
      <c r="D86" s="77">
        <f>SUM(D87:D89)</f>
        <v>64240.770000000004</v>
      </c>
      <c r="E86" s="9">
        <f t="shared" si="1"/>
        <v>11698.76999999999</v>
      </c>
    </row>
    <row r="87" spans="1:5" x14ac:dyDescent="0.25">
      <c r="A87" s="4" t="s">
        <v>120</v>
      </c>
      <c r="B87" s="4" t="s">
        <v>121</v>
      </c>
      <c r="C87" s="5">
        <v>4500</v>
      </c>
      <c r="D87" s="5">
        <v>3079.25</v>
      </c>
      <c r="E87" s="6">
        <f t="shared" si="1"/>
        <v>1420.75</v>
      </c>
    </row>
    <row r="88" spans="1:5" x14ac:dyDescent="0.25">
      <c r="A88" s="4" t="s">
        <v>122</v>
      </c>
      <c r="B88" s="4" t="s">
        <v>123</v>
      </c>
      <c r="C88" s="5">
        <v>65574.539999999994</v>
      </c>
      <c r="D88" s="5">
        <v>57061.48</v>
      </c>
      <c r="E88" s="6">
        <f t="shared" si="1"/>
        <v>8513.0599999999904</v>
      </c>
    </row>
    <row r="89" spans="1:5" s="1" customFormat="1" x14ac:dyDescent="0.25">
      <c r="A89" s="4" t="s">
        <v>124</v>
      </c>
      <c r="B89" s="4" t="s">
        <v>125</v>
      </c>
      <c r="C89" s="5">
        <v>5865</v>
      </c>
      <c r="D89" s="5">
        <v>4100.04</v>
      </c>
      <c r="E89" s="6">
        <f t="shared" si="1"/>
        <v>1764.96</v>
      </c>
    </row>
    <row r="90" spans="1:5" s="1" customFormat="1" x14ac:dyDescent="0.25">
      <c r="A90" s="12" t="s">
        <v>126</v>
      </c>
      <c r="B90" s="12" t="s">
        <v>127</v>
      </c>
      <c r="C90" s="77">
        <f>SUM(C91:C91)</f>
        <v>123918</v>
      </c>
      <c r="D90" s="77">
        <f>SUM(D91:D91)</f>
        <v>7920</v>
      </c>
      <c r="E90" s="9">
        <f t="shared" si="1"/>
        <v>115998</v>
      </c>
    </row>
    <row r="91" spans="1:5" s="1" customFormat="1" x14ac:dyDescent="0.25">
      <c r="A91" s="14">
        <v>55799</v>
      </c>
      <c r="B91" s="4" t="s">
        <v>335</v>
      </c>
      <c r="C91" s="5">
        <v>123918</v>
      </c>
      <c r="D91" s="5">
        <v>7920</v>
      </c>
      <c r="E91" s="6">
        <f t="shared" si="1"/>
        <v>115998</v>
      </c>
    </row>
    <row r="92" spans="1:5" x14ac:dyDescent="0.25">
      <c r="A92" s="92" t="s">
        <v>154</v>
      </c>
      <c r="B92" s="92"/>
      <c r="C92" s="92"/>
      <c r="D92" s="92"/>
      <c r="E92" s="92"/>
    </row>
    <row r="93" spans="1:5" x14ac:dyDescent="0.25">
      <c r="A93" s="92" t="s">
        <v>324</v>
      </c>
      <c r="B93" s="92"/>
      <c r="C93" s="92"/>
      <c r="D93" s="92"/>
      <c r="E93" s="92"/>
    </row>
    <row r="94" spans="1:5" x14ac:dyDescent="0.25">
      <c r="A94" s="92" t="s">
        <v>393</v>
      </c>
      <c r="B94" s="92"/>
      <c r="C94" s="92"/>
      <c r="D94" s="92"/>
      <c r="E94" s="92"/>
    </row>
    <row r="95" spans="1:5" x14ac:dyDescent="0.25">
      <c r="A95" s="92" t="s">
        <v>155</v>
      </c>
      <c r="B95" s="92"/>
      <c r="C95" s="92"/>
      <c r="D95" s="92"/>
      <c r="E95" s="92"/>
    </row>
    <row r="96" spans="1:5" x14ac:dyDescent="0.25">
      <c r="A96" s="3" t="s">
        <v>156</v>
      </c>
      <c r="B96" s="2"/>
      <c r="C96" s="2"/>
      <c r="D96" s="2"/>
      <c r="E96" s="2"/>
    </row>
    <row r="97" spans="1:5" x14ac:dyDescent="0.25">
      <c r="A97" s="12" t="s">
        <v>128</v>
      </c>
      <c r="B97" s="12" t="s">
        <v>129</v>
      </c>
      <c r="C97" s="77">
        <f>C98+C100</f>
        <v>3319114.02</v>
      </c>
      <c r="D97" s="77">
        <f>D98+D100</f>
        <v>2395059.5299999998</v>
      </c>
      <c r="E97" s="9">
        <f t="shared" ref="E97:E118" si="2">C97-D97</f>
        <v>924054.49000000022</v>
      </c>
    </row>
    <row r="98" spans="1:5" x14ac:dyDescent="0.25">
      <c r="A98" s="12" t="s">
        <v>130</v>
      </c>
      <c r="B98" s="12" t="s">
        <v>131</v>
      </c>
      <c r="C98" s="77">
        <f>C99</f>
        <v>3275865.53</v>
      </c>
      <c r="D98" s="77">
        <f>D99</f>
        <v>2382185.5299999998</v>
      </c>
      <c r="E98" s="6">
        <f t="shared" si="2"/>
        <v>893680</v>
      </c>
    </row>
    <row r="99" spans="1:5" x14ac:dyDescent="0.25">
      <c r="A99" s="4" t="s">
        <v>132</v>
      </c>
      <c r="B99" s="4" t="s">
        <v>131</v>
      </c>
      <c r="C99" s="5">
        <v>3275865.53</v>
      </c>
      <c r="D99" s="5">
        <v>2382185.5299999998</v>
      </c>
      <c r="E99" s="6">
        <f t="shared" si="2"/>
        <v>893680</v>
      </c>
    </row>
    <row r="100" spans="1:5" x14ac:dyDescent="0.25">
      <c r="A100" s="12" t="s">
        <v>133</v>
      </c>
      <c r="B100" s="12" t="s">
        <v>134</v>
      </c>
      <c r="C100" s="77">
        <f>SUM(C101:C102)</f>
        <v>43248.49</v>
      </c>
      <c r="D100" s="77">
        <f>SUM(D101:D102)</f>
        <v>12874</v>
      </c>
      <c r="E100" s="9">
        <f t="shared" si="2"/>
        <v>30374.489999999998</v>
      </c>
    </row>
    <row r="101" spans="1:5" x14ac:dyDescent="0.25">
      <c r="A101" s="4" t="s">
        <v>135</v>
      </c>
      <c r="B101" s="4" t="s">
        <v>136</v>
      </c>
      <c r="C101" s="5">
        <v>6103</v>
      </c>
      <c r="D101" s="5">
        <v>5224</v>
      </c>
      <c r="E101" s="6">
        <f t="shared" si="2"/>
        <v>879</v>
      </c>
    </row>
    <row r="102" spans="1:5" x14ac:dyDescent="0.25">
      <c r="A102" s="4" t="s">
        <v>137</v>
      </c>
      <c r="B102" s="4" t="s">
        <v>138</v>
      </c>
      <c r="C102" s="5">
        <v>37145.49</v>
      </c>
      <c r="D102" s="5">
        <v>7650</v>
      </c>
      <c r="E102" s="6">
        <f t="shared" si="2"/>
        <v>29495.489999999998</v>
      </c>
    </row>
    <row r="103" spans="1:5" x14ac:dyDescent="0.25">
      <c r="A103" s="12" t="s">
        <v>139</v>
      </c>
      <c r="B103" s="12" t="s">
        <v>140</v>
      </c>
      <c r="C103" s="77">
        <f>C104+C114+C110+C112</f>
        <v>2024612.09</v>
      </c>
      <c r="D103" s="77">
        <f>D104+D114+D110+D112</f>
        <v>30847.32</v>
      </c>
      <c r="E103" s="6">
        <f t="shared" si="2"/>
        <v>1993764.77</v>
      </c>
    </row>
    <row r="104" spans="1:5" x14ac:dyDescent="0.25">
      <c r="A104" s="12" t="s">
        <v>141</v>
      </c>
      <c r="B104" s="12" t="s">
        <v>142</v>
      </c>
      <c r="C104" s="77">
        <f>SUM(C105:C109)</f>
        <v>208214.74</v>
      </c>
      <c r="D104" s="77">
        <f>SUM(D105:D109)</f>
        <v>19772.38</v>
      </c>
      <c r="E104" s="9">
        <f t="shared" si="2"/>
        <v>188442.36</v>
      </c>
    </row>
    <row r="105" spans="1:5" x14ac:dyDescent="0.25">
      <c r="A105" s="4" t="s">
        <v>143</v>
      </c>
      <c r="B105" s="4" t="s">
        <v>144</v>
      </c>
      <c r="C105" s="5">
        <v>12680.86</v>
      </c>
      <c r="D105" s="5">
        <v>7087.52</v>
      </c>
      <c r="E105" s="6">
        <f t="shared" si="2"/>
        <v>5593.34</v>
      </c>
    </row>
    <row r="106" spans="1:5" x14ac:dyDescent="0.25">
      <c r="A106" s="4" t="s">
        <v>145</v>
      </c>
      <c r="B106" s="4" t="s">
        <v>146</v>
      </c>
      <c r="C106" s="5">
        <v>52376.24</v>
      </c>
      <c r="D106" s="5">
        <v>7300</v>
      </c>
      <c r="E106" s="6">
        <f t="shared" si="2"/>
        <v>45076.24</v>
      </c>
    </row>
    <row r="107" spans="1:5" s="1" customFormat="1" x14ac:dyDescent="0.25">
      <c r="A107" s="14">
        <v>61104</v>
      </c>
      <c r="B107" s="4" t="s">
        <v>147</v>
      </c>
      <c r="C107" s="5">
        <v>35192</v>
      </c>
      <c r="D107" s="5">
        <v>1500.7</v>
      </c>
      <c r="E107" s="6">
        <f t="shared" si="2"/>
        <v>33691.300000000003</v>
      </c>
    </row>
    <row r="108" spans="1:5" s="1" customFormat="1" x14ac:dyDescent="0.25">
      <c r="A108" s="14">
        <v>61105</v>
      </c>
      <c r="B108" s="4" t="s">
        <v>361</v>
      </c>
      <c r="C108" s="5">
        <v>93797</v>
      </c>
      <c r="D108" s="5">
        <v>0</v>
      </c>
      <c r="E108" s="6">
        <f t="shared" si="2"/>
        <v>93797</v>
      </c>
    </row>
    <row r="109" spans="1:5" x14ac:dyDescent="0.25">
      <c r="A109" s="4" t="s">
        <v>148</v>
      </c>
      <c r="B109" s="4" t="s">
        <v>149</v>
      </c>
      <c r="C109" s="5">
        <v>14168.64</v>
      </c>
      <c r="D109" s="5">
        <v>3884.16</v>
      </c>
      <c r="E109" s="6">
        <f t="shared" si="2"/>
        <v>10284.48</v>
      </c>
    </row>
    <row r="110" spans="1:5" s="1" customFormat="1" x14ac:dyDescent="0.25">
      <c r="A110" s="19">
        <v>612</v>
      </c>
      <c r="B110" s="12" t="s">
        <v>299</v>
      </c>
      <c r="C110" s="77">
        <f>C111</f>
        <v>1790731</v>
      </c>
      <c r="D110" s="77">
        <f>D111</f>
        <v>0</v>
      </c>
      <c r="E110" s="9">
        <f t="shared" si="2"/>
        <v>1790731</v>
      </c>
    </row>
    <row r="111" spans="1:5" s="1" customFormat="1" x14ac:dyDescent="0.25">
      <c r="A111" s="14">
        <v>61201</v>
      </c>
      <c r="B111" s="4" t="s">
        <v>362</v>
      </c>
      <c r="C111" s="5">
        <v>1790731</v>
      </c>
      <c r="D111" s="5">
        <v>0</v>
      </c>
      <c r="E111" s="6">
        <f t="shared" si="2"/>
        <v>1790731</v>
      </c>
    </row>
    <row r="112" spans="1:5" s="1" customFormat="1" x14ac:dyDescent="0.25">
      <c r="A112" s="19">
        <v>613</v>
      </c>
      <c r="B112" s="19" t="s">
        <v>236</v>
      </c>
      <c r="C112" s="84">
        <f>C113</f>
        <v>1495</v>
      </c>
      <c r="D112" s="84">
        <f>D113</f>
        <v>0</v>
      </c>
      <c r="E112" s="85">
        <f t="shared" si="2"/>
        <v>1495</v>
      </c>
    </row>
    <row r="113" spans="1:5" s="1" customFormat="1" x14ac:dyDescent="0.25">
      <c r="A113" s="14">
        <v>61399</v>
      </c>
      <c r="B113" s="14" t="s">
        <v>363</v>
      </c>
      <c r="C113" s="5">
        <v>1495</v>
      </c>
      <c r="D113" s="5">
        <v>0</v>
      </c>
      <c r="E113" s="6">
        <f t="shared" si="2"/>
        <v>1495</v>
      </c>
    </row>
    <row r="114" spans="1:5" x14ac:dyDescent="0.25">
      <c r="A114" s="12" t="s">
        <v>150</v>
      </c>
      <c r="B114" s="12" t="s">
        <v>151</v>
      </c>
      <c r="C114" s="77">
        <f>C115</f>
        <v>24171.35</v>
      </c>
      <c r="D114" s="77">
        <f>D115</f>
        <v>11074.94</v>
      </c>
      <c r="E114" s="9">
        <f t="shared" si="2"/>
        <v>13096.409999999998</v>
      </c>
    </row>
    <row r="115" spans="1:5" x14ac:dyDescent="0.25">
      <c r="A115" s="4" t="s">
        <v>152</v>
      </c>
      <c r="B115" s="4" t="s">
        <v>153</v>
      </c>
      <c r="C115" s="5">
        <v>24171.35</v>
      </c>
      <c r="D115" s="5">
        <v>11074.94</v>
      </c>
      <c r="E115" s="6">
        <f t="shared" si="2"/>
        <v>13096.409999999998</v>
      </c>
    </row>
    <row r="116" spans="1:5" s="1" customFormat="1" x14ac:dyDescent="0.25">
      <c r="A116" s="14">
        <v>71</v>
      </c>
      <c r="B116" s="14" t="s">
        <v>364</v>
      </c>
      <c r="C116" s="5">
        <f>C117</f>
        <v>608290</v>
      </c>
      <c r="D116" s="5">
        <f>D117</f>
        <v>0</v>
      </c>
      <c r="E116" s="6">
        <f t="shared" si="2"/>
        <v>608290</v>
      </c>
    </row>
    <row r="117" spans="1:5" s="1" customFormat="1" x14ac:dyDescent="0.25">
      <c r="A117" s="14">
        <v>711</v>
      </c>
      <c r="B117" s="4" t="s">
        <v>365</v>
      </c>
      <c r="C117" s="5">
        <f>C118</f>
        <v>608290</v>
      </c>
      <c r="D117" s="5">
        <f>D118</f>
        <v>0</v>
      </c>
      <c r="E117" s="6">
        <f t="shared" si="2"/>
        <v>608290</v>
      </c>
    </row>
    <row r="118" spans="1:5" s="1" customFormat="1" x14ac:dyDescent="0.25">
      <c r="A118" s="14">
        <v>71101</v>
      </c>
      <c r="B118" s="4" t="s">
        <v>366</v>
      </c>
      <c r="C118" s="5">
        <v>608290</v>
      </c>
      <c r="D118" s="5">
        <v>0</v>
      </c>
      <c r="E118" s="6">
        <f t="shared" si="2"/>
        <v>608290</v>
      </c>
    </row>
    <row r="119" spans="1:5" x14ac:dyDescent="0.25">
      <c r="A119" s="2"/>
      <c r="B119" s="8" t="s">
        <v>162</v>
      </c>
      <c r="C119" s="11">
        <f>C8+C31+C81+C97+C103+C116</f>
        <v>14008604</v>
      </c>
      <c r="D119" s="11">
        <f>D8+D31+D81+D97+D103+D116</f>
        <v>7522904.040000001</v>
      </c>
      <c r="E119" s="11">
        <f>E8+E31+E81+E97+E103+E116</f>
        <v>6485699.9600000009</v>
      </c>
    </row>
    <row r="120" spans="1:5" x14ac:dyDescent="0.25">
      <c r="A120" s="1"/>
      <c r="B120" s="10" t="s">
        <v>163</v>
      </c>
      <c r="C120" s="9">
        <f t="shared" ref="C120:E121" si="3">C119</f>
        <v>14008604</v>
      </c>
      <c r="D120" s="9">
        <f t="shared" si="3"/>
        <v>7522904.040000001</v>
      </c>
      <c r="E120" s="9">
        <f t="shared" si="3"/>
        <v>6485699.9600000009</v>
      </c>
    </row>
    <row r="121" spans="1:5" x14ac:dyDescent="0.25">
      <c r="A121" s="1"/>
      <c r="B121" s="10" t="s">
        <v>164</v>
      </c>
      <c r="C121" s="9">
        <f t="shared" si="3"/>
        <v>14008604</v>
      </c>
      <c r="D121" s="9">
        <f t="shared" si="3"/>
        <v>7522904.040000001</v>
      </c>
      <c r="E121" s="9">
        <f t="shared" si="3"/>
        <v>6485699.9600000009</v>
      </c>
    </row>
    <row r="122" spans="1:5" x14ac:dyDescent="0.25">
      <c r="A122" s="55"/>
      <c r="B122" s="55"/>
      <c r="C122" s="53"/>
      <c r="D122" s="53"/>
      <c r="E122" s="54"/>
    </row>
    <row r="123" spans="1:5" s="1" customFormat="1" x14ac:dyDescent="0.25">
      <c r="A123" s="56"/>
      <c r="B123" s="55"/>
      <c r="C123" s="53"/>
      <c r="D123" s="53"/>
      <c r="E123" s="54"/>
    </row>
    <row r="124" spans="1:5" x14ac:dyDescent="0.25">
      <c r="A124" s="56"/>
      <c r="B124" s="55"/>
      <c r="C124" s="53"/>
      <c r="D124" s="53"/>
      <c r="E124" s="54"/>
    </row>
    <row r="125" spans="1:5" x14ac:dyDescent="0.25">
      <c r="A125" s="55"/>
      <c r="B125" s="55"/>
      <c r="C125" s="53"/>
      <c r="D125" s="53"/>
      <c r="E125" s="54"/>
    </row>
    <row r="126" spans="1:5" x14ac:dyDescent="0.25">
      <c r="A126" s="55"/>
      <c r="B126" s="55"/>
      <c r="C126" s="53"/>
      <c r="D126" s="53"/>
      <c r="E126" s="54"/>
    </row>
    <row r="127" spans="1:5" x14ac:dyDescent="0.25">
      <c r="A127" s="55"/>
      <c r="B127" s="55"/>
      <c r="C127" s="53"/>
      <c r="D127" s="53"/>
      <c r="E127" s="54"/>
    </row>
    <row r="128" spans="1:5" x14ac:dyDescent="0.25">
      <c r="A128" s="55"/>
      <c r="B128" s="55"/>
      <c r="C128" s="53"/>
      <c r="D128" s="53"/>
      <c r="E128" s="54"/>
    </row>
    <row r="129" spans="1:5" x14ac:dyDescent="0.25">
      <c r="A129" s="55"/>
      <c r="B129" s="55"/>
      <c r="C129" s="53"/>
      <c r="D129" s="53"/>
      <c r="E129" s="54"/>
    </row>
    <row r="130" spans="1:5" x14ac:dyDescent="0.25">
      <c r="A130" s="52"/>
      <c r="B130" s="57"/>
      <c r="C130" s="58"/>
      <c r="D130" s="58"/>
      <c r="E130" s="58"/>
    </row>
    <row r="131" spans="1:5" x14ac:dyDescent="0.25">
      <c r="A131" s="59"/>
      <c r="B131" s="60"/>
      <c r="C131" s="58"/>
      <c r="D131" s="58"/>
      <c r="E131" s="58"/>
    </row>
    <row r="132" spans="1:5" x14ac:dyDescent="0.25">
      <c r="A132" s="59"/>
      <c r="B132" s="60"/>
      <c r="C132" s="58"/>
      <c r="D132" s="58"/>
      <c r="E132" s="58"/>
    </row>
    <row r="133" spans="1:5" x14ac:dyDescent="0.25">
      <c r="A133" s="59"/>
      <c r="B133" s="59"/>
      <c r="C133" s="59"/>
      <c r="D133" s="59"/>
      <c r="E133" s="59"/>
    </row>
  </sheetData>
  <mergeCells count="13">
    <mergeCell ref="A93:E93"/>
    <mergeCell ref="A94:E94"/>
    <mergeCell ref="A95:E95"/>
    <mergeCell ref="A1:E1"/>
    <mergeCell ref="A2:E2"/>
    <mergeCell ref="A3:E3"/>
    <mergeCell ref="A4:E4"/>
    <mergeCell ref="A47:E47"/>
    <mergeCell ref="A48:E48"/>
    <mergeCell ref="A49:E49"/>
    <mergeCell ref="A50:E50"/>
    <mergeCell ref="A92:E92"/>
    <mergeCell ref="A51:E51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F28"/>
  <sheetViews>
    <sheetView workbookViewId="0">
      <selection activeCell="B15" sqref="B15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92" t="s">
        <v>154</v>
      </c>
      <c r="B1" s="92"/>
      <c r="C1" s="92"/>
      <c r="D1" s="92"/>
      <c r="E1" s="92"/>
    </row>
    <row r="2" spans="1:5" x14ac:dyDescent="0.25">
      <c r="A2" s="92" t="s">
        <v>326</v>
      </c>
      <c r="B2" s="92"/>
      <c r="C2" s="92"/>
      <c r="D2" s="92"/>
      <c r="E2" s="92"/>
    </row>
    <row r="3" spans="1:5" x14ac:dyDescent="0.25">
      <c r="A3" s="92" t="s">
        <v>394</v>
      </c>
      <c r="B3" s="92"/>
      <c r="C3" s="92"/>
      <c r="D3" s="92"/>
      <c r="E3" s="92"/>
    </row>
    <row r="4" spans="1:5" x14ac:dyDescent="0.25">
      <c r="A4" s="92" t="s">
        <v>155</v>
      </c>
      <c r="B4" s="92"/>
      <c r="C4" s="92"/>
      <c r="D4" s="92"/>
      <c r="E4" s="92"/>
    </row>
    <row r="5" spans="1:5" x14ac:dyDescent="0.25">
      <c r="A5" s="3" t="s">
        <v>156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66" t="s">
        <v>157</v>
      </c>
      <c r="B7" s="67" t="s">
        <v>158</v>
      </c>
      <c r="C7" s="68" t="s">
        <v>159</v>
      </c>
      <c r="D7" s="67" t="s">
        <v>160</v>
      </c>
      <c r="E7" s="69" t="s">
        <v>161</v>
      </c>
    </row>
    <row r="8" spans="1:5" x14ac:dyDescent="0.25">
      <c r="A8" s="18" t="s">
        <v>165</v>
      </c>
      <c r="B8" s="13" t="s">
        <v>166</v>
      </c>
      <c r="C8" s="65">
        <f>SUM(C9:C11)</f>
        <v>2964355.55</v>
      </c>
      <c r="D8" s="65">
        <f>SUM(D9:D11)</f>
        <v>143746.08000000002</v>
      </c>
      <c r="E8" s="62">
        <f>C8-D8</f>
        <v>2820609.4699999997</v>
      </c>
    </row>
    <row r="9" spans="1:5" s="1" customFormat="1" x14ac:dyDescent="0.25">
      <c r="A9" s="18">
        <v>141</v>
      </c>
      <c r="B9" s="13" t="s">
        <v>247</v>
      </c>
      <c r="C9" s="65">
        <v>2416068</v>
      </c>
      <c r="D9" s="65">
        <v>0</v>
      </c>
      <c r="E9" s="62">
        <f>C9-D9</f>
        <v>2416068</v>
      </c>
    </row>
    <row r="10" spans="1:5" x14ac:dyDescent="0.25">
      <c r="A10" s="18" t="s">
        <v>167</v>
      </c>
      <c r="B10" s="13" t="s">
        <v>168</v>
      </c>
      <c r="C10" s="65">
        <v>548287.55000000005</v>
      </c>
      <c r="D10" s="65">
        <v>141205.14000000001</v>
      </c>
      <c r="E10" s="62">
        <f t="shared" ref="E10:E22" si="0">C10-D10</f>
        <v>407082.41000000003</v>
      </c>
    </row>
    <row r="11" spans="1:5" s="1" customFormat="1" x14ac:dyDescent="0.25">
      <c r="A11" s="19">
        <v>143</v>
      </c>
      <c r="B11" s="20" t="s">
        <v>374</v>
      </c>
      <c r="C11" s="63">
        <v>0</v>
      </c>
      <c r="D11" s="63">
        <v>2540.94</v>
      </c>
      <c r="E11" s="63">
        <f t="shared" si="0"/>
        <v>-2540.94</v>
      </c>
    </row>
    <row r="12" spans="1:5" x14ac:dyDescent="0.25">
      <c r="A12" s="19" t="s">
        <v>169</v>
      </c>
      <c r="B12" s="20" t="s">
        <v>170</v>
      </c>
      <c r="C12" s="78">
        <f>SUM(C13:C15)</f>
        <v>667722</v>
      </c>
      <c r="D12" s="78">
        <f>SUM(D13:D15)</f>
        <v>176220.4</v>
      </c>
      <c r="E12" s="63">
        <f t="shared" si="0"/>
        <v>491501.6</v>
      </c>
    </row>
    <row r="13" spans="1:5" s="1" customFormat="1" x14ac:dyDescent="0.25">
      <c r="A13" s="19">
        <v>151</v>
      </c>
      <c r="B13" s="20" t="s">
        <v>353</v>
      </c>
      <c r="C13" s="78">
        <v>600480</v>
      </c>
      <c r="D13" s="78">
        <v>117144.65</v>
      </c>
      <c r="E13" s="63">
        <f t="shared" si="0"/>
        <v>483335.35</v>
      </c>
    </row>
    <row r="14" spans="1:5" x14ac:dyDescent="0.25">
      <c r="A14" s="18" t="s">
        <v>171</v>
      </c>
      <c r="B14" s="13" t="s">
        <v>172</v>
      </c>
      <c r="C14" s="65">
        <v>0</v>
      </c>
      <c r="D14" s="65">
        <v>1650.88</v>
      </c>
      <c r="E14" s="62">
        <f t="shared" si="0"/>
        <v>-1650.88</v>
      </c>
    </row>
    <row r="15" spans="1:5" s="1" customFormat="1" x14ac:dyDescent="0.25">
      <c r="A15" s="18">
        <v>157</v>
      </c>
      <c r="B15" s="13" t="s">
        <v>349</v>
      </c>
      <c r="C15" s="65">
        <v>67242</v>
      </c>
      <c r="D15" s="65">
        <v>57424.87</v>
      </c>
      <c r="E15" s="78">
        <f t="shared" si="0"/>
        <v>9817.1299999999974</v>
      </c>
    </row>
    <row r="16" spans="1:5" x14ac:dyDescent="0.25">
      <c r="A16" s="18" t="s">
        <v>173</v>
      </c>
      <c r="B16" s="13" t="s">
        <v>174</v>
      </c>
      <c r="C16" s="65">
        <f>C17</f>
        <v>10311551.449999999</v>
      </c>
      <c r="D16" s="65">
        <f>D17</f>
        <v>7270660.71</v>
      </c>
      <c r="E16" s="62">
        <f t="shared" si="0"/>
        <v>3040890.7399999993</v>
      </c>
    </row>
    <row r="17" spans="1:6" x14ac:dyDescent="0.25">
      <c r="A17" s="14" t="s">
        <v>175</v>
      </c>
      <c r="B17" s="16" t="s">
        <v>176</v>
      </c>
      <c r="C17" s="78">
        <v>10311551.449999999</v>
      </c>
      <c r="D17" s="78">
        <v>7270660.71</v>
      </c>
      <c r="E17" s="63">
        <f t="shared" si="0"/>
        <v>3040890.7399999993</v>
      </c>
    </row>
    <row r="18" spans="1:6" x14ac:dyDescent="0.25">
      <c r="A18" s="18" t="s">
        <v>177</v>
      </c>
      <c r="B18" s="13" t="s">
        <v>178</v>
      </c>
      <c r="C18" s="65">
        <f>SUM(C19:C20)</f>
        <v>0</v>
      </c>
      <c r="D18" s="65">
        <f>SUM(D19:D20)</f>
        <v>961446.41</v>
      </c>
      <c r="E18" s="65">
        <f t="shared" si="0"/>
        <v>-961446.41</v>
      </c>
    </row>
    <row r="19" spans="1:6" s="1" customFormat="1" x14ac:dyDescent="0.25">
      <c r="A19" s="18">
        <v>231</v>
      </c>
      <c r="B19" s="13" t="s">
        <v>386</v>
      </c>
      <c r="C19" s="65">
        <v>0</v>
      </c>
      <c r="D19" s="65">
        <v>900000</v>
      </c>
      <c r="E19" s="65">
        <f t="shared" si="0"/>
        <v>-900000</v>
      </c>
    </row>
    <row r="20" spans="1:6" x14ac:dyDescent="0.25">
      <c r="A20" s="19" t="s">
        <v>179</v>
      </c>
      <c r="B20" s="20" t="s">
        <v>180</v>
      </c>
      <c r="C20" s="78">
        <v>0</v>
      </c>
      <c r="D20" s="78">
        <v>61446.41</v>
      </c>
      <c r="E20" s="78">
        <f t="shared" si="0"/>
        <v>-61446.41</v>
      </c>
    </row>
    <row r="21" spans="1:6" s="1" customFormat="1" x14ac:dyDescent="0.25">
      <c r="A21" s="14">
        <v>31</v>
      </c>
      <c r="B21" s="14" t="s">
        <v>371</v>
      </c>
      <c r="C21" s="63">
        <f>C22</f>
        <v>0</v>
      </c>
      <c r="D21" s="65">
        <f>D22</f>
        <v>7149475.0499999998</v>
      </c>
      <c r="E21" s="78">
        <f t="shared" si="0"/>
        <v>-7149475.0499999998</v>
      </c>
    </row>
    <row r="22" spans="1:6" s="1" customFormat="1" x14ac:dyDescent="0.25">
      <c r="A22" s="14">
        <v>311</v>
      </c>
      <c r="B22" s="14" t="s">
        <v>372</v>
      </c>
      <c r="C22" s="63">
        <v>0</v>
      </c>
      <c r="D22" s="62">
        <v>7149475.0499999998</v>
      </c>
      <c r="E22" s="63">
        <f t="shared" si="0"/>
        <v>-7149475.0499999998</v>
      </c>
    </row>
    <row r="23" spans="1:6" x14ac:dyDescent="0.25">
      <c r="A23" s="7"/>
      <c r="B23" s="8" t="s">
        <v>162</v>
      </c>
      <c r="C23" s="64">
        <f>C8+C12+C16+C18+C21</f>
        <v>13943629</v>
      </c>
      <c r="D23" s="64">
        <f t="shared" ref="D23:E23" si="1">D8+D12+D16+D18+D21</f>
        <v>15701548.649999999</v>
      </c>
      <c r="E23" s="64">
        <f t="shared" si="1"/>
        <v>-1757919.6500000013</v>
      </c>
      <c r="F23" s="73"/>
    </row>
    <row r="24" spans="1:6" x14ac:dyDescent="0.25">
      <c r="A24" s="1"/>
      <c r="B24" s="10" t="s">
        <v>163</v>
      </c>
      <c r="C24" s="65">
        <f t="shared" ref="C24:E25" si="2">C23</f>
        <v>13943629</v>
      </c>
      <c r="D24" s="65">
        <f t="shared" si="2"/>
        <v>15701548.649999999</v>
      </c>
      <c r="E24" s="65">
        <f t="shared" si="2"/>
        <v>-1757919.6500000013</v>
      </c>
    </row>
    <row r="25" spans="1:6" x14ac:dyDescent="0.25">
      <c r="A25" s="1"/>
      <c r="B25" s="10" t="s">
        <v>164</v>
      </c>
      <c r="C25" s="65">
        <f t="shared" si="2"/>
        <v>13943629</v>
      </c>
      <c r="D25" s="65">
        <f t="shared" si="2"/>
        <v>15701548.649999999</v>
      </c>
      <c r="E25" s="65">
        <f t="shared" si="2"/>
        <v>-1757919.6500000013</v>
      </c>
    </row>
    <row r="26" spans="1:6" x14ac:dyDescent="0.25">
      <c r="A26" s="59"/>
      <c r="B26" s="60"/>
      <c r="C26" s="61"/>
      <c r="D26" s="61"/>
      <c r="E26" s="61"/>
    </row>
    <row r="27" spans="1:6" x14ac:dyDescent="0.25">
      <c r="A27" s="59"/>
      <c r="B27" s="60"/>
      <c r="C27" s="61"/>
      <c r="D27" s="61"/>
      <c r="E27" s="61"/>
    </row>
    <row r="28" spans="1:6" x14ac:dyDescent="0.25">
      <c r="A28" s="59"/>
      <c r="B28" s="59"/>
      <c r="C28" s="59"/>
      <c r="D28" s="59"/>
      <c r="E28" s="59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9"/>
  <sheetViews>
    <sheetView topLeftCell="A61" workbookViewId="0">
      <selection activeCell="A73" sqref="A73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92" t="s">
        <v>192</v>
      </c>
      <c r="B1" s="92"/>
      <c r="C1" s="92"/>
      <c r="D1" s="92"/>
      <c r="E1" s="13"/>
      <c r="F1" s="13"/>
      <c r="G1" s="13"/>
      <c r="H1" s="13"/>
      <c r="I1" s="13"/>
      <c r="J1" s="13"/>
      <c r="K1" s="13"/>
    </row>
    <row r="2" spans="1:11" x14ac:dyDescent="0.25">
      <c r="A2" s="92" t="s">
        <v>330</v>
      </c>
      <c r="B2" s="92"/>
      <c r="C2" s="92"/>
      <c r="D2" s="92"/>
      <c r="E2" s="13"/>
      <c r="F2" s="13"/>
      <c r="G2" s="13"/>
      <c r="H2" s="13"/>
      <c r="I2" s="13"/>
      <c r="J2" s="13"/>
      <c r="K2" s="13"/>
    </row>
    <row r="3" spans="1:11" x14ac:dyDescent="0.25">
      <c r="A3" s="92" t="s">
        <v>395</v>
      </c>
      <c r="B3" s="92"/>
      <c r="C3" s="92"/>
      <c r="D3" s="92"/>
      <c r="E3" s="13"/>
      <c r="F3" s="13"/>
      <c r="G3" s="13"/>
      <c r="H3" s="13"/>
      <c r="I3" s="13"/>
      <c r="J3" s="13"/>
      <c r="K3" s="13"/>
    </row>
    <row r="4" spans="1:11" x14ac:dyDescent="0.25">
      <c r="A4" s="92" t="s">
        <v>155</v>
      </c>
      <c r="B4" s="92"/>
      <c r="C4" s="92"/>
      <c r="D4" s="92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156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2" t="s">
        <v>322</v>
      </c>
      <c r="B7" s="22" t="s">
        <v>274</v>
      </c>
      <c r="C7" s="33"/>
      <c r="D7" s="22" t="s">
        <v>275</v>
      </c>
    </row>
    <row r="8" spans="1:11" x14ac:dyDescent="0.25">
      <c r="A8" s="3" t="s">
        <v>276</v>
      </c>
      <c r="B8" s="45"/>
      <c r="C8" s="45"/>
      <c r="D8" s="46">
        <f>B9+B14+B18</f>
        <v>3884108.3399999994</v>
      </c>
      <c r="E8" s="45"/>
    </row>
    <row r="9" spans="1:11" x14ac:dyDescent="0.25">
      <c r="A9" s="3" t="s">
        <v>277</v>
      </c>
      <c r="B9" s="46">
        <f>SUM(B10:B13)</f>
        <v>2635193.6799999997</v>
      </c>
      <c r="C9" s="45"/>
      <c r="D9" s="45"/>
      <c r="E9" s="45"/>
    </row>
    <row r="10" spans="1:11" s="1" customFormat="1" x14ac:dyDescent="0.25">
      <c r="A10" s="2" t="s">
        <v>390</v>
      </c>
      <c r="B10" s="45">
        <v>46.22</v>
      </c>
      <c r="C10" s="45"/>
      <c r="D10" s="45"/>
      <c r="E10" s="45"/>
    </row>
    <row r="11" spans="1:11" x14ac:dyDescent="0.25">
      <c r="A11" s="2" t="s">
        <v>278</v>
      </c>
      <c r="B11" s="45">
        <v>1902340.49</v>
      </c>
      <c r="C11" s="45"/>
      <c r="D11" s="45"/>
      <c r="E11" s="45"/>
    </row>
    <row r="12" spans="1:11" x14ac:dyDescent="0.25">
      <c r="A12" s="2" t="s">
        <v>279</v>
      </c>
      <c r="B12" s="45">
        <v>712765.67</v>
      </c>
      <c r="C12" s="45"/>
      <c r="D12" s="45"/>
      <c r="E12" s="45"/>
    </row>
    <row r="13" spans="1:11" x14ac:dyDescent="0.25">
      <c r="A13" s="2" t="s">
        <v>280</v>
      </c>
      <c r="B13" s="45">
        <v>20041.3</v>
      </c>
      <c r="C13" s="45"/>
      <c r="D13" s="45"/>
      <c r="E13" s="45"/>
    </row>
    <row r="14" spans="1:11" x14ac:dyDescent="0.25">
      <c r="A14" s="3" t="s">
        <v>281</v>
      </c>
      <c r="B14" s="46">
        <f>B15+B16+B17</f>
        <v>1054217.22</v>
      </c>
      <c r="C14" s="45"/>
      <c r="D14" s="45"/>
      <c r="E14" s="45"/>
    </row>
    <row r="15" spans="1:11" x14ac:dyDescent="0.25">
      <c r="A15" s="2" t="s">
        <v>205</v>
      </c>
      <c r="B15" s="45">
        <v>92525.29</v>
      </c>
      <c r="C15" s="45"/>
      <c r="D15" s="45"/>
      <c r="E15" s="45"/>
    </row>
    <row r="16" spans="1:11" x14ac:dyDescent="0.25">
      <c r="A16" s="2" t="s">
        <v>206</v>
      </c>
      <c r="B16" s="45">
        <v>961281.04</v>
      </c>
      <c r="C16" s="45"/>
      <c r="D16" s="45"/>
      <c r="E16" s="45"/>
    </row>
    <row r="17" spans="1:5" x14ac:dyDescent="0.25">
      <c r="A17" s="2" t="s">
        <v>282</v>
      </c>
      <c r="B17" s="45">
        <v>410.89</v>
      </c>
      <c r="C17" s="45"/>
      <c r="D17" s="45"/>
      <c r="E17" s="45"/>
    </row>
    <row r="18" spans="1:5" x14ac:dyDescent="0.25">
      <c r="A18" s="3" t="s">
        <v>283</v>
      </c>
      <c r="B18" s="46">
        <f>B19</f>
        <v>194697.44</v>
      </c>
      <c r="C18" s="45"/>
      <c r="D18" s="45"/>
      <c r="E18" s="45"/>
    </row>
    <row r="19" spans="1:5" s="1" customFormat="1" x14ac:dyDescent="0.25">
      <c r="A19" s="2" t="s">
        <v>198</v>
      </c>
      <c r="B19" s="45">
        <v>194697.44</v>
      </c>
      <c r="C19" s="45"/>
      <c r="D19" s="45"/>
      <c r="E19" s="45"/>
    </row>
    <row r="20" spans="1:5" x14ac:dyDescent="0.25">
      <c r="A20" s="3" t="s">
        <v>284</v>
      </c>
      <c r="B20" s="45"/>
      <c r="C20" s="45"/>
      <c r="D20" s="46">
        <f>B21+B23+B25+B29</f>
        <v>101954401.42</v>
      </c>
      <c r="E20" s="45"/>
    </row>
    <row r="21" spans="1:5" x14ac:dyDescent="0.25">
      <c r="A21" s="3" t="s">
        <v>285</v>
      </c>
      <c r="B21" s="46">
        <f>B22</f>
        <v>1691199.04</v>
      </c>
      <c r="C21" s="45"/>
      <c r="D21" s="45"/>
      <c r="E21" s="45"/>
    </row>
    <row r="22" spans="1:5" x14ac:dyDescent="0.25">
      <c r="A22" s="2" t="s">
        <v>286</v>
      </c>
      <c r="B22" s="45">
        <v>1691199.04</v>
      </c>
      <c r="C22" s="45"/>
      <c r="D22" s="45"/>
      <c r="E22" s="45"/>
    </row>
    <row r="23" spans="1:5" x14ac:dyDescent="0.25">
      <c r="A23" s="3" t="s">
        <v>345</v>
      </c>
      <c r="B23" s="46">
        <f>B24</f>
        <v>77040505.569999993</v>
      </c>
      <c r="C23" s="45"/>
      <c r="D23" s="45"/>
      <c r="E23" s="45"/>
    </row>
    <row r="24" spans="1:5" x14ac:dyDescent="0.25">
      <c r="A24" s="2" t="s">
        <v>287</v>
      </c>
      <c r="B24" s="45">
        <v>77040505.569999993</v>
      </c>
      <c r="C24" s="45"/>
      <c r="D24" s="45"/>
      <c r="E24" s="45"/>
    </row>
    <row r="25" spans="1:5" x14ac:dyDescent="0.25">
      <c r="A25" s="3" t="s">
        <v>288</v>
      </c>
      <c r="B25" s="46">
        <f>B26+B27+B28</f>
        <v>22885633.600000001</v>
      </c>
      <c r="C25" s="45"/>
      <c r="D25" s="45"/>
      <c r="E25" s="45"/>
    </row>
    <row r="26" spans="1:5" x14ac:dyDescent="0.25">
      <c r="A26" s="2" t="s">
        <v>387</v>
      </c>
      <c r="B26" s="45">
        <v>86180.11</v>
      </c>
      <c r="C26" s="45"/>
      <c r="D26" s="45"/>
      <c r="E26" s="45"/>
    </row>
    <row r="27" spans="1:5" x14ac:dyDescent="0.25">
      <c r="A27" s="2" t="s">
        <v>289</v>
      </c>
      <c r="B27" s="45">
        <v>816421.23</v>
      </c>
      <c r="C27" s="45"/>
      <c r="D27" s="45"/>
      <c r="E27" s="45"/>
    </row>
    <row r="28" spans="1:5" x14ac:dyDescent="0.25">
      <c r="A28" s="2" t="s">
        <v>290</v>
      </c>
      <c r="B28" s="45">
        <v>21983032.260000002</v>
      </c>
      <c r="C28" s="45"/>
      <c r="D28" s="45"/>
      <c r="E28" s="45"/>
    </row>
    <row r="29" spans="1:5" x14ac:dyDescent="0.25">
      <c r="A29" s="3" t="s">
        <v>320</v>
      </c>
      <c r="B29" s="46">
        <f>B30+B31+B32</f>
        <v>337063.21</v>
      </c>
      <c r="C29" s="45"/>
      <c r="D29" s="45"/>
      <c r="E29" s="45"/>
    </row>
    <row r="30" spans="1:5" x14ac:dyDescent="0.25">
      <c r="A30" s="2" t="s">
        <v>291</v>
      </c>
      <c r="B30" s="45">
        <v>60140.73</v>
      </c>
      <c r="C30" s="45"/>
      <c r="D30" s="45"/>
      <c r="E30" s="45"/>
    </row>
    <row r="31" spans="1:5" x14ac:dyDescent="0.25">
      <c r="A31" s="2" t="s">
        <v>331</v>
      </c>
      <c r="B31" s="45">
        <v>428844.78</v>
      </c>
      <c r="C31" s="45"/>
      <c r="D31" s="45"/>
      <c r="E31" s="45"/>
    </row>
    <row r="32" spans="1:5" x14ac:dyDescent="0.25">
      <c r="A32" s="2" t="s">
        <v>292</v>
      </c>
      <c r="B32" s="45">
        <v>-151922.29999999999</v>
      </c>
      <c r="C32" s="45"/>
      <c r="D32" s="45"/>
      <c r="E32" s="45"/>
    </row>
    <row r="33" spans="1:5" x14ac:dyDescent="0.25">
      <c r="A33" s="3" t="s">
        <v>293</v>
      </c>
      <c r="B33" s="45"/>
      <c r="C33" s="45"/>
      <c r="D33" s="46">
        <f>SUM(B34)</f>
        <v>32821577.02</v>
      </c>
      <c r="E33" s="45"/>
    </row>
    <row r="34" spans="1:5" x14ac:dyDescent="0.25">
      <c r="A34" s="3" t="s">
        <v>294</v>
      </c>
      <c r="B34" s="46">
        <f>SUM(B35:B44)</f>
        <v>32821577.02</v>
      </c>
      <c r="C34" s="45"/>
      <c r="D34" s="45"/>
      <c r="E34" s="45"/>
    </row>
    <row r="35" spans="1:5" s="1" customFormat="1" x14ac:dyDescent="0.25">
      <c r="A35" s="2" t="s">
        <v>354</v>
      </c>
      <c r="B35" s="45">
        <v>2820.56</v>
      </c>
      <c r="C35" s="45"/>
      <c r="D35" s="45"/>
      <c r="E35" s="45"/>
    </row>
    <row r="36" spans="1:5" x14ac:dyDescent="0.25">
      <c r="A36" s="2" t="s">
        <v>45</v>
      </c>
      <c r="B36" s="45">
        <v>188</v>
      </c>
      <c r="C36" s="45"/>
      <c r="D36" s="45"/>
      <c r="E36" s="45"/>
    </row>
    <row r="37" spans="1:5" x14ac:dyDescent="0.25">
      <c r="A37" s="2" t="s">
        <v>295</v>
      </c>
      <c r="B37" s="45">
        <v>12592.85</v>
      </c>
      <c r="C37" s="45"/>
      <c r="D37" s="45"/>
      <c r="E37" s="45"/>
    </row>
    <row r="38" spans="1:5" x14ac:dyDescent="0.25">
      <c r="A38" s="2" t="s">
        <v>49</v>
      </c>
      <c r="B38" s="45">
        <v>8919.1299999999992</v>
      </c>
      <c r="C38" s="45"/>
      <c r="D38" s="45"/>
      <c r="E38" s="45"/>
    </row>
    <row r="39" spans="1:5" x14ac:dyDescent="0.25">
      <c r="A39" s="2" t="s">
        <v>222</v>
      </c>
      <c r="B39" s="45">
        <v>57131.5</v>
      </c>
      <c r="C39" s="45"/>
      <c r="D39" s="45"/>
      <c r="E39" s="45"/>
    </row>
    <row r="40" spans="1:5" x14ac:dyDescent="0.25">
      <c r="A40" s="2" t="s">
        <v>223</v>
      </c>
      <c r="B40" s="45">
        <v>3103.36</v>
      </c>
      <c r="C40" s="45"/>
      <c r="D40" s="45"/>
      <c r="E40" s="45"/>
    </row>
    <row r="41" spans="1:5" x14ac:dyDescent="0.25">
      <c r="A41" s="2" t="s">
        <v>273</v>
      </c>
      <c r="B41" s="45">
        <v>48705.84</v>
      </c>
      <c r="C41" s="45"/>
      <c r="D41" s="45"/>
      <c r="E41" s="45"/>
    </row>
    <row r="42" spans="1:5" x14ac:dyDescent="0.25">
      <c r="A42" s="2" t="s">
        <v>71</v>
      </c>
      <c r="B42" s="45">
        <v>48463.27</v>
      </c>
      <c r="C42" s="45"/>
      <c r="D42" s="45"/>
      <c r="E42" s="45"/>
    </row>
    <row r="43" spans="1:5" s="1" customFormat="1" x14ac:dyDescent="0.25">
      <c r="A43" s="2" t="s">
        <v>234</v>
      </c>
      <c r="B43" s="45">
        <v>93.7</v>
      </c>
      <c r="C43" s="45"/>
      <c r="D43" s="45"/>
      <c r="E43" s="45"/>
    </row>
    <row r="44" spans="1:5" x14ac:dyDescent="0.25">
      <c r="A44" s="2" t="s">
        <v>296</v>
      </c>
      <c r="B44" s="45">
        <v>32639558.809999999</v>
      </c>
      <c r="C44" s="45"/>
      <c r="D44" s="45"/>
      <c r="E44" s="45"/>
    </row>
    <row r="45" spans="1:5" x14ac:dyDescent="0.25">
      <c r="A45" s="3" t="s">
        <v>297</v>
      </c>
      <c r="B45" s="45"/>
      <c r="C45" s="45"/>
      <c r="D45" s="46">
        <f>SUM(B46)</f>
        <v>1088275.2800000003</v>
      </c>
      <c r="E45" s="45"/>
    </row>
    <row r="46" spans="1:5" x14ac:dyDescent="0.25">
      <c r="A46" s="3" t="s">
        <v>298</v>
      </c>
      <c r="B46" s="46">
        <f>SUM(B47:B54)</f>
        <v>1088275.2800000003</v>
      </c>
      <c r="C46" s="45"/>
      <c r="D46" s="45"/>
      <c r="E46" s="45"/>
    </row>
    <row r="47" spans="1:5" x14ac:dyDescent="0.25">
      <c r="A47" s="2" t="s">
        <v>299</v>
      </c>
      <c r="B47" s="45">
        <v>721414.8</v>
      </c>
      <c r="C47" s="45"/>
      <c r="D47" s="45"/>
      <c r="E47" s="45"/>
    </row>
    <row r="48" spans="1:5" x14ac:dyDescent="0.25">
      <c r="A48" s="2" t="s">
        <v>344</v>
      </c>
      <c r="B48" s="45">
        <v>14768.34</v>
      </c>
      <c r="C48" s="45"/>
      <c r="D48" s="45"/>
      <c r="E48" s="45"/>
    </row>
    <row r="49" spans="1:5" x14ac:dyDescent="0.25">
      <c r="A49" s="2" t="s">
        <v>300</v>
      </c>
      <c r="B49" s="45">
        <v>41320.82</v>
      </c>
      <c r="C49" s="45"/>
      <c r="D49" s="45"/>
      <c r="E49" s="45"/>
    </row>
    <row r="50" spans="1:5" x14ac:dyDescent="0.25">
      <c r="A50" s="2" t="s">
        <v>301</v>
      </c>
      <c r="B50" s="45">
        <v>280065.53999999998</v>
      </c>
      <c r="C50" s="45"/>
      <c r="D50" s="45"/>
      <c r="E50" s="45"/>
    </row>
    <row r="51" spans="1:5" x14ac:dyDescent="0.25">
      <c r="A51" s="2" t="s">
        <v>302</v>
      </c>
      <c r="B51" s="45">
        <v>13988.81</v>
      </c>
      <c r="C51" s="45"/>
      <c r="D51" s="45"/>
      <c r="E51" s="45"/>
    </row>
    <row r="52" spans="1:5" x14ac:dyDescent="0.25">
      <c r="A52" s="2" t="s">
        <v>303</v>
      </c>
      <c r="B52" s="45">
        <v>1875563.93</v>
      </c>
      <c r="C52" s="45"/>
      <c r="D52" s="45"/>
      <c r="E52" s="45"/>
    </row>
    <row r="53" spans="1:5" x14ac:dyDescent="0.25">
      <c r="A53" s="2" t="s">
        <v>234</v>
      </c>
      <c r="B53" s="45">
        <v>878479.21</v>
      </c>
      <c r="C53" s="45"/>
      <c r="D53" s="45"/>
      <c r="E53" s="45"/>
    </row>
    <row r="54" spans="1:5" x14ac:dyDescent="0.25">
      <c r="A54" s="2" t="s">
        <v>336</v>
      </c>
      <c r="B54" s="45">
        <v>-2737326.17</v>
      </c>
      <c r="C54" s="45"/>
      <c r="D54" s="45"/>
      <c r="E54" s="45"/>
    </row>
    <row r="55" spans="1:5" x14ac:dyDescent="0.25">
      <c r="A55" s="3" t="s">
        <v>304</v>
      </c>
      <c r="B55" s="45"/>
      <c r="C55" s="45"/>
      <c r="D55" s="51">
        <f>D8+D20+D33+D45</f>
        <v>139748362.06</v>
      </c>
      <c r="E55" s="45"/>
    </row>
    <row r="56" spans="1:5" s="1" customFormat="1" x14ac:dyDescent="0.25">
      <c r="A56" s="3"/>
      <c r="B56" s="45"/>
      <c r="C56" s="45"/>
      <c r="D56" s="51"/>
      <c r="E56" s="45"/>
    </row>
    <row r="57" spans="1:5" s="1" customFormat="1" x14ac:dyDescent="0.25">
      <c r="A57" s="92" t="s">
        <v>192</v>
      </c>
      <c r="B57" s="92"/>
      <c r="C57" s="92"/>
      <c r="D57" s="92"/>
      <c r="E57" s="45"/>
    </row>
    <row r="58" spans="1:5" s="1" customFormat="1" x14ac:dyDescent="0.25">
      <c r="A58" s="92" t="s">
        <v>330</v>
      </c>
      <c r="B58" s="92"/>
      <c r="C58" s="92"/>
      <c r="D58" s="92"/>
      <c r="E58" s="45"/>
    </row>
    <row r="59" spans="1:5" s="1" customFormat="1" x14ac:dyDescent="0.25">
      <c r="A59" s="92" t="s">
        <v>395</v>
      </c>
      <c r="B59" s="92"/>
      <c r="C59" s="92"/>
      <c r="D59" s="92"/>
      <c r="E59" s="45"/>
    </row>
    <row r="60" spans="1:5" s="1" customFormat="1" x14ac:dyDescent="0.25">
      <c r="A60" s="92" t="s">
        <v>155</v>
      </c>
      <c r="B60" s="92"/>
      <c r="C60" s="92"/>
      <c r="D60" s="92"/>
      <c r="E60" s="45"/>
    </row>
    <row r="61" spans="1:5" s="1" customFormat="1" x14ac:dyDescent="0.25">
      <c r="A61" s="3" t="s">
        <v>156</v>
      </c>
      <c r="B61" s="3"/>
      <c r="C61" s="3"/>
      <c r="D61" s="2"/>
      <c r="E61" s="45"/>
    </row>
    <row r="62" spans="1:5" s="15" customFormat="1" ht="15" customHeight="1" x14ac:dyDescent="0.2"/>
    <row r="63" spans="1:5" x14ac:dyDescent="0.25">
      <c r="A63" s="22" t="s">
        <v>323</v>
      </c>
      <c r="B63" s="50" t="s">
        <v>274</v>
      </c>
      <c r="C63" s="51"/>
      <c r="D63" s="50" t="s">
        <v>275</v>
      </c>
    </row>
    <row r="64" spans="1:5" x14ac:dyDescent="0.25">
      <c r="A64" s="3" t="s">
        <v>305</v>
      </c>
      <c r="B64" s="45"/>
      <c r="C64" s="45"/>
      <c r="D64" s="46">
        <f>B65+B68</f>
        <v>1365118.6</v>
      </c>
    </row>
    <row r="65" spans="1:4" x14ac:dyDescent="0.25">
      <c r="A65" s="3" t="s">
        <v>306</v>
      </c>
      <c r="B65" s="46">
        <f>SUM(B66:B67)</f>
        <v>986242.84</v>
      </c>
      <c r="C65" s="45"/>
      <c r="D65" s="45"/>
    </row>
    <row r="66" spans="1:4" x14ac:dyDescent="0.25">
      <c r="A66" s="2" t="s">
        <v>207</v>
      </c>
      <c r="B66" s="45">
        <v>986160.75</v>
      </c>
      <c r="C66" s="45"/>
      <c r="D66" s="45"/>
    </row>
    <row r="67" spans="1:4" x14ac:dyDescent="0.25">
      <c r="A67" s="2" t="s">
        <v>208</v>
      </c>
      <c r="B67" s="45">
        <v>82.09</v>
      </c>
      <c r="C67" s="45"/>
      <c r="D67" s="46"/>
    </row>
    <row r="68" spans="1:4" x14ac:dyDescent="0.25">
      <c r="A68" s="3" t="s">
        <v>307</v>
      </c>
      <c r="B68" s="46">
        <f>SUM(B69:B74)</f>
        <v>378875.76</v>
      </c>
      <c r="C68" s="45"/>
      <c r="D68" s="45"/>
    </row>
    <row r="69" spans="1:4" s="1" customFormat="1" x14ac:dyDescent="0.25">
      <c r="A69" s="2" t="s">
        <v>201</v>
      </c>
      <c r="B69" s="45">
        <v>107963.42</v>
      </c>
      <c r="C69" s="45"/>
      <c r="D69" s="45"/>
    </row>
    <row r="70" spans="1:4" s="1" customFormat="1" x14ac:dyDescent="0.25">
      <c r="A70" s="2" t="s">
        <v>348</v>
      </c>
      <c r="B70" s="45">
        <v>241043.52</v>
      </c>
      <c r="C70" s="45"/>
      <c r="D70" s="45"/>
    </row>
    <row r="71" spans="1:4" s="1" customFormat="1" x14ac:dyDescent="0.25">
      <c r="A71" s="2" t="s">
        <v>367</v>
      </c>
      <c r="B71" s="45">
        <v>22356.59</v>
      </c>
      <c r="C71" s="45"/>
      <c r="D71" s="45"/>
    </row>
    <row r="72" spans="1:4" s="1" customFormat="1" x14ac:dyDescent="0.25">
      <c r="A72" s="2" t="s">
        <v>202</v>
      </c>
      <c r="B72" s="45">
        <v>1724</v>
      </c>
      <c r="C72" s="45"/>
      <c r="D72" s="45"/>
    </row>
    <row r="73" spans="1:4" s="1" customFormat="1" x14ac:dyDescent="0.25">
      <c r="A73" s="2" t="s">
        <v>368</v>
      </c>
      <c r="B73" s="45">
        <v>5739.22</v>
      </c>
      <c r="C73" s="45"/>
      <c r="D73" s="45"/>
    </row>
    <row r="74" spans="1:4" s="1" customFormat="1" x14ac:dyDescent="0.25">
      <c r="A74" s="2" t="s">
        <v>203</v>
      </c>
      <c r="B74" s="45">
        <v>49.01</v>
      </c>
      <c r="C74" s="45"/>
      <c r="D74" s="45"/>
    </row>
    <row r="75" spans="1:4" s="1" customFormat="1" x14ac:dyDescent="0.25">
      <c r="A75" s="3" t="s">
        <v>325</v>
      </c>
      <c r="B75" s="45"/>
      <c r="C75" s="45"/>
      <c r="D75" s="46">
        <f>B76+B79</f>
        <v>244829857.38</v>
      </c>
    </row>
    <row r="76" spans="1:4" s="1" customFormat="1" x14ac:dyDescent="0.25">
      <c r="A76" s="3" t="s">
        <v>308</v>
      </c>
      <c r="B76" s="46">
        <f>SUM(B77:B78)</f>
        <v>169544198.37</v>
      </c>
      <c r="C76" s="45"/>
      <c r="D76" s="45"/>
    </row>
    <row r="77" spans="1:4" s="1" customFormat="1" x14ac:dyDescent="0.25">
      <c r="A77" s="2" t="s">
        <v>309</v>
      </c>
      <c r="B77" s="45">
        <v>55355920.289999999</v>
      </c>
      <c r="C77" s="45"/>
      <c r="D77" s="45"/>
    </row>
    <row r="78" spans="1:4" s="1" customFormat="1" x14ac:dyDescent="0.25">
      <c r="A78" s="2" t="s">
        <v>310</v>
      </c>
      <c r="B78" s="45">
        <v>114188278.08</v>
      </c>
      <c r="C78" s="45"/>
      <c r="D78" s="45"/>
    </row>
    <row r="79" spans="1:4" s="1" customFormat="1" x14ac:dyDescent="0.25">
      <c r="A79" s="3" t="s">
        <v>311</v>
      </c>
      <c r="B79" s="46">
        <f>SUM(B80:B81)</f>
        <v>75285659.00999999</v>
      </c>
      <c r="C79" s="45"/>
      <c r="D79" s="45"/>
    </row>
    <row r="80" spans="1:4" s="1" customFormat="1" x14ac:dyDescent="0.25">
      <c r="A80" s="2" t="s">
        <v>312</v>
      </c>
      <c r="B80" s="45">
        <v>1326261.44</v>
      </c>
      <c r="C80" s="45"/>
      <c r="D80" s="45"/>
    </row>
    <row r="81" spans="1:4" x14ac:dyDescent="0.25">
      <c r="A81" s="2" t="s">
        <v>313</v>
      </c>
      <c r="B81" s="45">
        <v>73959397.569999993</v>
      </c>
      <c r="C81" s="45"/>
      <c r="D81" s="45"/>
    </row>
    <row r="82" spans="1:4" x14ac:dyDescent="0.25">
      <c r="A82" s="3" t="s">
        <v>314</v>
      </c>
      <c r="B82" s="45"/>
      <c r="C82" s="45"/>
      <c r="D82" s="46">
        <f>B83+B87</f>
        <v>-81437143.429999992</v>
      </c>
    </row>
    <row r="83" spans="1:4" x14ac:dyDescent="0.25">
      <c r="A83" s="3" t="s">
        <v>315</v>
      </c>
      <c r="B83" s="46">
        <f>SUM(B84:B86)</f>
        <v>-81027313.849999994</v>
      </c>
      <c r="C83" s="45"/>
    </row>
    <row r="84" spans="1:4" x14ac:dyDescent="0.25">
      <c r="A84" s="2" t="s">
        <v>316</v>
      </c>
      <c r="B84" s="45">
        <v>21052789.75</v>
      </c>
      <c r="C84" s="45"/>
      <c r="D84" s="45"/>
    </row>
    <row r="85" spans="1:4" x14ac:dyDescent="0.25">
      <c r="A85" s="2" t="s">
        <v>317</v>
      </c>
      <c r="B85" s="45">
        <v>530099.53</v>
      </c>
      <c r="C85" s="45"/>
      <c r="D85" s="45"/>
    </row>
    <row r="86" spans="1:4" x14ac:dyDescent="0.25">
      <c r="A86" s="2" t="s">
        <v>318</v>
      </c>
      <c r="B86" s="45">
        <v>-102610203.13</v>
      </c>
      <c r="C86" s="45"/>
      <c r="D86" s="45"/>
    </row>
    <row r="87" spans="1:4" x14ac:dyDescent="0.25">
      <c r="A87" s="3" t="s">
        <v>327</v>
      </c>
      <c r="B87" s="46">
        <f>B88+B89</f>
        <v>-409829.58</v>
      </c>
      <c r="C87" s="45"/>
      <c r="D87" s="45"/>
    </row>
    <row r="88" spans="1:4" s="1" customFormat="1" x14ac:dyDescent="0.25">
      <c r="A88" s="2" t="s">
        <v>383</v>
      </c>
      <c r="B88" s="45">
        <v>-409049.26</v>
      </c>
      <c r="C88" s="45"/>
      <c r="D88" s="45"/>
    </row>
    <row r="89" spans="1:4" x14ac:dyDescent="0.25">
      <c r="A89" s="2" t="s">
        <v>328</v>
      </c>
      <c r="B89" s="45">
        <v>-780.32</v>
      </c>
      <c r="C89" s="45"/>
      <c r="D89" s="45"/>
    </row>
    <row r="90" spans="1:4" x14ac:dyDescent="0.25">
      <c r="A90" s="3" t="s">
        <v>319</v>
      </c>
      <c r="B90" s="46">
        <f>D55-D64-D75-D82</f>
        <v>-25009470.489999995</v>
      </c>
      <c r="C90" s="45"/>
      <c r="D90" s="46">
        <f>B90</f>
        <v>-25009470.489999995</v>
      </c>
    </row>
    <row r="91" spans="1:4" x14ac:dyDescent="0.25">
      <c r="A91" s="3" t="s">
        <v>321</v>
      </c>
      <c r="B91" s="45"/>
      <c r="C91" s="45"/>
      <c r="D91" s="46">
        <f>SUM(D64+D75+D90+D82)</f>
        <v>139748362.06</v>
      </c>
    </row>
    <row r="94" spans="1:4" s="1" customFormat="1" x14ac:dyDescent="0.25"/>
    <row r="95" spans="1:4" s="1" customFormat="1" x14ac:dyDescent="0.25"/>
    <row r="98" spans="1:4" x14ac:dyDescent="0.25">
      <c r="A98" s="2"/>
      <c r="B98" s="45"/>
      <c r="C98" s="45"/>
      <c r="D98" s="45"/>
    </row>
    <row r="99" spans="1:4" x14ac:dyDescent="0.25">
      <c r="A99" s="2"/>
      <c r="B99" s="45"/>
      <c r="C99" s="45"/>
      <c r="D99" s="45"/>
    </row>
  </sheetData>
  <mergeCells count="8">
    <mergeCell ref="A57:D57"/>
    <mergeCell ref="A58:D58"/>
    <mergeCell ref="A59:D59"/>
    <mergeCell ref="A60:D60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topLeftCell="A64" workbookViewId="0">
      <selection activeCell="I35" sqref="I35"/>
    </sheetView>
  </sheetViews>
  <sheetFormatPr baseColWidth="10" defaultRowHeight="15" x14ac:dyDescent="0.25"/>
  <cols>
    <col min="1" max="1" width="47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92" t="s">
        <v>192</v>
      </c>
      <c r="B1" s="92"/>
      <c r="C1" s="92"/>
      <c r="D1" s="92"/>
      <c r="E1" s="92"/>
      <c r="F1" s="92"/>
      <c r="G1" s="92"/>
      <c r="H1" s="92"/>
      <c r="I1" s="92"/>
      <c r="J1" s="92"/>
    </row>
    <row r="2" spans="1:12" x14ac:dyDescent="0.25">
      <c r="A2" s="92" t="s">
        <v>210</v>
      </c>
      <c r="B2" s="92"/>
      <c r="C2" s="92"/>
      <c r="D2" s="92"/>
      <c r="E2" s="92"/>
      <c r="F2" s="92"/>
      <c r="G2" s="92"/>
      <c r="H2" s="92"/>
      <c r="I2" s="92"/>
      <c r="J2" s="92"/>
    </row>
    <row r="3" spans="1:12" x14ac:dyDescent="0.25">
      <c r="A3" s="92" t="s">
        <v>396</v>
      </c>
      <c r="B3" s="92"/>
      <c r="C3" s="92"/>
      <c r="D3" s="92"/>
      <c r="E3" s="92"/>
      <c r="F3" s="92"/>
      <c r="G3" s="92"/>
      <c r="H3" s="92"/>
      <c r="I3" s="92"/>
      <c r="J3" s="92"/>
    </row>
    <row r="4" spans="1:12" x14ac:dyDescent="0.25">
      <c r="A4" s="92" t="s">
        <v>155</v>
      </c>
      <c r="B4" s="92"/>
      <c r="C4" s="92"/>
      <c r="D4" s="92"/>
      <c r="E4" s="92"/>
      <c r="F4" s="92"/>
      <c r="G4" s="92"/>
      <c r="H4" s="92"/>
      <c r="I4" s="92"/>
      <c r="J4" s="92"/>
    </row>
    <row r="5" spans="1:12" x14ac:dyDescent="0.25">
      <c r="A5" s="3" t="s">
        <v>156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2" t="s">
        <v>211</v>
      </c>
      <c r="B7" s="3"/>
      <c r="C7" s="22" t="s">
        <v>183</v>
      </c>
      <c r="D7" s="3"/>
      <c r="E7" s="22" t="s">
        <v>184</v>
      </c>
      <c r="F7" s="3"/>
      <c r="G7" s="22" t="s">
        <v>388</v>
      </c>
      <c r="H7" s="3"/>
      <c r="I7" s="22" t="s">
        <v>183</v>
      </c>
      <c r="J7" s="3"/>
      <c r="K7" s="22" t="s">
        <v>184</v>
      </c>
      <c r="L7" s="2"/>
    </row>
    <row r="8" spans="1:12" x14ac:dyDescent="0.25">
      <c r="A8" s="3" t="s">
        <v>212</v>
      </c>
      <c r="B8" s="2"/>
      <c r="C8" s="46">
        <f>SUM(C9:C15)</f>
        <v>44936172.04999999</v>
      </c>
      <c r="D8" s="2"/>
      <c r="E8" s="47">
        <v>0</v>
      </c>
      <c r="F8" s="2"/>
      <c r="G8" s="3" t="s">
        <v>237</v>
      </c>
      <c r="H8" s="2"/>
      <c r="I8" s="46">
        <f>SUM(I9:I11)</f>
        <v>38887701.740000002</v>
      </c>
      <c r="J8" s="2"/>
      <c r="K8" s="48">
        <v>0</v>
      </c>
      <c r="L8" s="2"/>
    </row>
    <row r="9" spans="1:12" x14ac:dyDescent="0.25">
      <c r="A9" s="2" t="s">
        <v>213</v>
      </c>
      <c r="B9" s="2"/>
      <c r="C9" s="45">
        <v>1729280.73</v>
      </c>
      <c r="D9" s="2"/>
      <c r="E9" s="47">
        <v>0</v>
      </c>
      <c r="F9" s="2"/>
      <c r="G9" s="2" t="s">
        <v>238</v>
      </c>
      <c r="H9" s="2"/>
      <c r="I9" s="45">
        <v>13682374.32</v>
      </c>
      <c r="J9" s="2"/>
      <c r="K9" s="47">
        <v>0</v>
      </c>
      <c r="L9" s="2"/>
    </row>
    <row r="10" spans="1:12" x14ac:dyDescent="0.25">
      <c r="A10" s="2" t="s">
        <v>214</v>
      </c>
      <c r="B10" s="2"/>
      <c r="C10" s="45">
        <v>33608907.409999996</v>
      </c>
      <c r="D10" s="2"/>
      <c r="E10" s="47">
        <v>0</v>
      </c>
      <c r="F10" s="2"/>
      <c r="G10" s="2" t="s">
        <v>239</v>
      </c>
      <c r="H10" s="2"/>
      <c r="I10" s="45">
        <v>25179154.52</v>
      </c>
      <c r="J10" s="2"/>
      <c r="K10" s="47">
        <v>0</v>
      </c>
      <c r="L10" s="2"/>
    </row>
    <row r="11" spans="1:12" x14ac:dyDescent="0.25">
      <c r="A11" s="2" t="s">
        <v>215</v>
      </c>
      <c r="B11" s="2"/>
      <c r="C11" s="45">
        <v>2597775.06</v>
      </c>
      <c r="D11" s="2"/>
      <c r="E11" s="47">
        <v>0</v>
      </c>
      <c r="F11" s="2"/>
      <c r="G11" s="2" t="s">
        <v>341</v>
      </c>
      <c r="H11" s="2"/>
      <c r="I11" s="45">
        <v>26172.9</v>
      </c>
      <c r="J11" s="2"/>
      <c r="K11" s="47">
        <v>0</v>
      </c>
      <c r="L11" s="2"/>
    </row>
    <row r="12" spans="1:12" x14ac:dyDescent="0.25">
      <c r="A12" s="2" t="s">
        <v>216</v>
      </c>
      <c r="B12" s="2"/>
      <c r="C12" s="45">
        <v>2426023.3199999998</v>
      </c>
      <c r="D12" s="2"/>
      <c r="E12" s="47">
        <v>0</v>
      </c>
      <c r="F12" s="2"/>
      <c r="G12" s="3" t="s">
        <v>240</v>
      </c>
      <c r="H12" s="2"/>
      <c r="I12" s="46">
        <f>SUM(I13:I15)</f>
        <v>36384395.509999998</v>
      </c>
      <c r="J12" s="2"/>
      <c r="K12" s="48">
        <v>0</v>
      </c>
      <c r="L12" s="2"/>
    </row>
    <row r="13" spans="1:12" s="1" customFormat="1" x14ac:dyDescent="0.25">
      <c r="A13" s="2" t="s">
        <v>217</v>
      </c>
      <c r="B13" s="2"/>
      <c r="C13" s="45">
        <v>1818844.44</v>
      </c>
      <c r="D13" s="2"/>
      <c r="E13" s="47">
        <v>0</v>
      </c>
      <c r="F13" s="2"/>
      <c r="G13" s="2" t="s">
        <v>355</v>
      </c>
      <c r="H13" s="2"/>
      <c r="I13" s="45">
        <v>75999</v>
      </c>
      <c r="J13" s="2"/>
      <c r="K13" s="48"/>
      <c r="L13" s="2"/>
    </row>
    <row r="14" spans="1:12" x14ac:dyDescent="0.25">
      <c r="A14" s="2" t="s">
        <v>33</v>
      </c>
      <c r="B14" s="2"/>
      <c r="C14" s="45">
        <v>1974755.62</v>
      </c>
      <c r="D14" s="2"/>
      <c r="E14" s="47">
        <v>0</v>
      </c>
      <c r="F14" s="2"/>
      <c r="G14" s="2" t="s">
        <v>241</v>
      </c>
      <c r="H14" s="2"/>
      <c r="I14" s="45">
        <v>32302556.91</v>
      </c>
      <c r="J14" s="2"/>
      <c r="K14" s="47">
        <v>0</v>
      </c>
      <c r="L14" s="2"/>
    </row>
    <row r="15" spans="1:12" x14ac:dyDescent="0.25">
      <c r="A15" s="2" t="s">
        <v>218</v>
      </c>
      <c r="B15" s="2"/>
      <c r="C15" s="45">
        <v>780585.47</v>
      </c>
      <c r="D15" s="2"/>
      <c r="E15" s="47">
        <v>0</v>
      </c>
      <c r="F15" s="2"/>
      <c r="G15" s="2" t="s">
        <v>242</v>
      </c>
      <c r="H15" s="2"/>
      <c r="I15" s="45">
        <v>4005839.6</v>
      </c>
      <c r="J15" s="2"/>
      <c r="K15" s="47">
        <v>0</v>
      </c>
      <c r="L15" s="2"/>
    </row>
    <row r="16" spans="1:12" x14ac:dyDescent="0.25">
      <c r="A16" s="3" t="s">
        <v>219</v>
      </c>
      <c r="B16" s="3"/>
      <c r="C16" s="46">
        <f>SUM(C17:C31)</f>
        <v>11242540.479999999</v>
      </c>
      <c r="D16" s="3"/>
      <c r="E16" s="48">
        <v>0</v>
      </c>
      <c r="F16" s="2"/>
      <c r="G16" s="3" t="s">
        <v>243</v>
      </c>
      <c r="H16" s="2"/>
      <c r="I16" s="46">
        <f>I17+I18</f>
        <v>130832275.98</v>
      </c>
      <c r="J16" s="2"/>
      <c r="K16" s="47">
        <v>0</v>
      </c>
      <c r="L16" s="2"/>
    </row>
    <row r="17" spans="1:12" s="1" customFormat="1" x14ac:dyDescent="0.25">
      <c r="A17" s="2" t="s">
        <v>220</v>
      </c>
      <c r="B17" s="2"/>
      <c r="C17" s="45">
        <v>599416.04</v>
      </c>
      <c r="D17" s="2"/>
      <c r="E17" s="47">
        <v>0</v>
      </c>
      <c r="F17" s="2"/>
      <c r="G17" s="2" t="s">
        <v>385</v>
      </c>
      <c r="H17" s="2"/>
      <c r="I17" s="45">
        <v>8500</v>
      </c>
      <c r="J17" s="2"/>
      <c r="K17" s="47"/>
      <c r="L17" s="2"/>
    </row>
    <row r="18" spans="1:12" x14ac:dyDescent="0.25">
      <c r="A18" s="2" t="s">
        <v>45</v>
      </c>
      <c r="B18" s="2"/>
      <c r="C18" s="45">
        <v>79958.100000000006</v>
      </c>
      <c r="D18" s="2"/>
      <c r="E18" s="47">
        <v>0</v>
      </c>
      <c r="F18" s="2"/>
      <c r="G18" s="2" t="s">
        <v>244</v>
      </c>
      <c r="H18" s="2"/>
      <c r="I18" s="45">
        <v>130823775.98</v>
      </c>
      <c r="J18" s="2"/>
      <c r="K18" s="47">
        <v>0</v>
      </c>
      <c r="L18" s="2"/>
    </row>
    <row r="19" spans="1:12" x14ac:dyDescent="0.25">
      <c r="A19" s="2" t="s">
        <v>221</v>
      </c>
      <c r="B19" s="2"/>
      <c r="C19" s="45">
        <v>136354.20000000001</v>
      </c>
      <c r="D19" s="2"/>
      <c r="E19" s="47">
        <v>0</v>
      </c>
      <c r="F19" s="2"/>
      <c r="G19" s="3" t="s">
        <v>245</v>
      </c>
      <c r="H19" s="2"/>
      <c r="I19" s="46">
        <f>SUM(I20:I25)</f>
        <v>7191561.8300000001</v>
      </c>
      <c r="J19" s="2"/>
      <c r="K19" s="48">
        <v>0</v>
      </c>
      <c r="L19" s="2"/>
    </row>
    <row r="20" spans="1:12" x14ac:dyDescent="0.25">
      <c r="A20" s="2" t="s">
        <v>49</v>
      </c>
      <c r="B20" s="2"/>
      <c r="C20" s="45">
        <v>92133.53</v>
      </c>
      <c r="D20" s="2"/>
      <c r="E20" s="47">
        <v>0</v>
      </c>
      <c r="F20" s="2"/>
      <c r="G20" s="2" t="s">
        <v>246</v>
      </c>
      <c r="H20" s="2"/>
      <c r="I20" s="45">
        <v>223858.34</v>
      </c>
      <c r="J20" s="2"/>
      <c r="K20" s="47">
        <v>0</v>
      </c>
      <c r="L20" s="2"/>
    </row>
    <row r="21" spans="1:12" x14ac:dyDescent="0.25">
      <c r="A21" s="2" t="s">
        <v>222</v>
      </c>
      <c r="B21" s="2"/>
      <c r="C21" s="45">
        <v>611616.75</v>
      </c>
      <c r="D21" s="2"/>
      <c r="E21" s="47">
        <v>0</v>
      </c>
      <c r="F21" s="2"/>
      <c r="G21" s="2" t="s">
        <v>247</v>
      </c>
      <c r="H21" s="2"/>
      <c r="I21" s="45">
        <v>405402.4</v>
      </c>
      <c r="J21" s="2"/>
      <c r="K21" s="47">
        <v>0</v>
      </c>
      <c r="L21" s="2"/>
    </row>
    <row r="22" spans="1:12" x14ac:dyDescent="0.25">
      <c r="A22" s="2" t="s">
        <v>223</v>
      </c>
      <c r="B22" s="2"/>
      <c r="C22" s="45">
        <v>93828.73</v>
      </c>
      <c r="D22" s="2"/>
      <c r="E22" s="47">
        <v>0</v>
      </c>
      <c r="F22" s="2"/>
      <c r="G22" s="2" t="s">
        <v>248</v>
      </c>
      <c r="H22" s="2"/>
      <c r="I22" s="45">
        <v>6506163.5800000001</v>
      </c>
      <c r="J22" s="2"/>
      <c r="K22" s="47">
        <v>0</v>
      </c>
      <c r="L22" s="2"/>
    </row>
    <row r="23" spans="1:12" x14ac:dyDescent="0.25">
      <c r="A23" s="2" t="s">
        <v>273</v>
      </c>
      <c r="B23" s="2"/>
      <c r="C23" s="45">
        <v>130485.22</v>
      </c>
      <c r="D23" s="2"/>
      <c r="E23" s="47">
        <v>0</v>
      </c>
      <c r="F23" s="2"/>
      <c r="G23" s="2" t="s">
        <v>249</v>
      </c>
      <c r="H23" s="2"/>
      <c r="I23" s="45">
        <v>4647.41</v>
      </c>
      <c r="J23" s="2"/>
      <c r="K23" s="47">
        <v>0</v>
      </c>
      <c r="L23" s="2"/>
    </row>
    <row r="24" spans="1:12" x14ac:dyDescent="0.25">
      <c r="A24" s="2" t="s">
        <v>337</v>
      </c>
      <c r="B24" s="2"/>
      <c r="C24" s="45">
        <v>1054748.04</v>
      </c>
      <c r="D24" s="2"/>
      <c r="E24" s="47">
        <v>0</v>
      </c>
      <c r="F24" s="2"/>
      <c r="G24" s="2" t="s">
        <v>250</v>
      </c>
      <c r="H24" s="2"/>
      <c r="I24" s="45">
        <v>33073.050000000003</v>
      </c>
      <c r="J24" s="2"/>
      <c r="K24" s="47">
        <v>0</v>
      </c>
      <c r="L24" s="2"/>
    </row>
    <row r="25" spans="1:12" x14ac:dyDescent="0.25">
      <c r="A25" s="2" t="s">
        <v>224</v>
      </c>
      <c r="B25" s="2"/>
      <c r="C25" s="45">
        <v>224666.08</v>
      </c>
      <c r="D25" s="2"/>
      <c r="E25" s="47">
        <v>0</v>
      </c>
      <c r="F25" s="2"/>
      <c r="G25" s="2" t="s">
        <v>251</v>
      </c>
      <c r="H25" s="2"/>
      <c r="I25" s="45">
        <v>18417.05</v>
      </c>
      <c r="J25" s="2"/>
      <c r="K25" s="47">
        <v>0</v>
      </c>
      <c r="L25" s="2"/>
    </row>
    <row r="26" spans="1:12" x14ac:dyDescent="0.25">
      <c r="A26" s="2" t="s">
        <v>225</v>
      </c>
      <c r="B26" s="2"/>
      <c r="C26" s="45">
        <v>182143.03</v>
      </c>
      <c r="D26" s="2"/>
      <c r="E26" s="47">
        <v>0</v>
      </c>
      <c r="F26" s="2"/>
      <c r="G26" s="3" t="s">
        <v>252</v>
      </c>
      <c r="H26" s="2"/>
      <c r="I26" s="46">
        <f>SUM(I27:I30)</f>
        <v>129511504.53</v>
      </c>
      <c r="J26" s="2"/>
      <c r="K26" s="48">
        <v>0</v>
      </c>
      <c r="L26" s="2"/>
    </row>
    <row r="27" spans="1:12" x14ac:dyDescent="0.25">
      <c r="A27" s="2" t="s">
        <v>226</v>
      </c>
      <c r="B27" s="2"/>
      <c r="C27" s="45">
        <v>600075.78</v>
      </c>
      <c r="D27" s="2"/>
      <c r="E27" s="47">
        <v>0</v>
      </c>
      <c r="F27" s="2"/>
      <c r="G27" s="2" t="s">
        <v>253</v>
      </c>
      <c r="H27" s="2"/>
      <c r="I27" s="45">
        <v>40343.919999999998</v>
      </c>
      <c r="J27" s="2"/>
      <c r="K27" s="47">
        <v>0</v>
      </c>
      <c r="L27" s="2"/>
    </row>
    <row r="28" spans="1:12" x14ac:dyDescent="0.25">
      <c r="A28" s="2" t="s">
        <v>227</v>
      </c>
      <c r="B28" s="2"/>
      <c r="C28" s="45">
        <v>4354754.62</v>
      </c>
      <c r="D28" s="2"/>
      <c r="E28" s="47">
        <v>0</v>
      </c>
      <c r="F28" s="2"/>
      <c r="G28" s="2" t="s">
        <v>254</v>
      </c>
      <c r="H28" s="2"/>
      <c r="I28" s="45">
        <v>2900252.88</v>
      </c>
      <c r="J28" s="2"/>
      <c r="K28" s="47">
        <v>0</v>
      </c>
      <c r="L28" s="2"/>
    </row>
    <row r="29" spans="1:12" x14ac:dyDescent="0.25">
      <c r="A29" s="2" t="s">
        <v>228</v>
      </c>
      <c r="B29" s="2"/>
      <c r="C29" s="45">
        <v>187041.27</v>
      </c>
      <c r="D29" s="2"/>
      <c r="E29" s="47">
        <v>0</v>
      </c>
      <c r="F29" s="2"/>
      <c r="G29" s="2" t="s">
        <v>342</v>
      </c>
      <c r="H29" s="2"/>
      <c r="I29" s="45">
        <v>29600529.420000002</v>
      </c>
      <c r="J29" s="2"/>
      <c r="K29" s="47">
        <v>0</v>
      </c>
      <c r="L29" s="2"/>
    </row>
    <row r="30" spans="1:12" x14ac:dyDescent="0.25">
      <c r="A30" s="2" t="s">
        <v>229</v>
      </c>
      <c r="B30" s="2"/>
      <c r="C30" s="45">
        <v>980538.14</v>
      </c>
      <c r="D30" s="2"/>
      <c r="E30" s="47">
        <v>0</v>
      </c>
      <c r="F30" s="2"/>
      <c r="G30" s="2" t="s">
        <v>255</v>
      </c>
      <c r="H30" s="2"/>
      <c r="I30" s="45">
        <v>96970378.310000002</v>
      </c>
      <c r="J30" s="2"/>
      <c r="K30" s="47">
        <v>0</v>
      </c>
      <c r="L30" s="2"/>
    </row>
    <row r="31" spans="1:12" x14ac:dyDescent="0.25">
      <c r="A31" s="2" t="s">
        <v>230</v>
      </c>
      <c r="B31" s="2"/>
      <c r="C31" s="45">
        <v>1914780.95</v>
      </c>
      <c r="D31" s="2"/>
      <c r="E31" s="48">
        <v>0</v>
      </c>
      <c r="F31" s="2"/>
      <c r="G31" s="49" t="s">
        <v>256</v>
      </c>
      <c r="H31" s="2"/>
      <c r="I31" s="46">
        <f>I26+I19+I16+I12+I8</f>
        <v>342807439.59000003</v>
      </c>
      <c r="J31" s="2"/>
      <c r="K31" s="47">
        <v>0</v>
      </c>
      <c r="L31" s="2"/>
    </row>
    <row r="32" spans="1:12" x14ac:dyDescent="0.25">
      <c r="A32" s="3" t="s">
        <v>231</v>
      </c>
      <c r="B32" s="2"/>
      <c r="C32" s="46">
        <f>SUM(C33:C46)</f>
        <v>458094.32</v>
      </c>
      <c r="D32" s="2"/>
      <c r="E32" s="47">
        <v>0</v>
      </c>
      <c r="F32" s="2"/>
      <c r="G32" s="49" t="s">
        <v>319</v>
      </c>
      <c r="H32" s="2"/>
      <c r="I32" s="46">
        <f>C72-I31</f>
        <v>25009470.49000001</v>
      </c>
      <c r="J32" s="2"/>
      <c r="K32" s="47">
        <v>0</v>
      </c>
      <c r="L32" s="2"/>
    </row>
    <row r="33" spans="1:12" x14ac:dyDescent="0.25">
      <c r="A33" s="2" t="s">
        <v>232</v>
      </c>
      <c r="B33" s="2"/>
      <c r="C33" s="45">
        <v>23285.18</v>
      </c>
      <c r="D33" s="2"/>
      <c r="E33" s="47">
        <v>0</v>
      </c>
      <c r="F33" s="2"/>
      <c r="G33" s="49" t="s">
        <v>343</v>
      </c>
      <c r="H33" s="2"/>
      <c r="I33" s="46">
        <f>I31+I32</f>
        <v>367816910.08000004</v>
      </c>
      <c r="J33" s="2"/>
      <c r="K33" s="48">
        <v>0</v>
      </c>
      <c r="L33" s="2"/>
    </row>
    <row r="34" spans="1:12" x14ac:dyDescent="0.25">
      <c r="A34" s="2" t="s">
        <v>302</v>
      </c>
      <c r="B34" s="2"/>
      <c r="C34" s="45">
        <v>860.81</v>
      </c>
      <c r="D34" s="2"/>
      <c r="E34" s="47">
        <v>0</v>
      </c>
      <c r="F34" s="2"/>
      <c r="L34" s="2"/>
    </row>
    <row r="35" spans="1:12" x14ac:dyDescent="0.25">
      <c r="A35" s="2" t="s">
        <v>233</v>
      </c>
      <c r="B35" s="2"/>
      <c r="C35" s="45">
        <v>5600.98</v>
      </c>
      <c r="D35" s="2"/>
      <c r="E35" s="47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234</v>
      </c>
      <c r="B36" s="2"/>
      <c r="C36" s="45">
        <v>125364.73</v>
      </c>
      <c r="D36" s="2"/>
      <c r="E36" s="47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235</v>
      </c>
      <c r="B37" s="2"/>
      <c r="C37" s="45">
        <v>1711.26</v>
      </c>
      <c r="D37" s="2"/>
      <c r="E37" s="47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236</v>
      </c>
      <c r="B38" s="2"/>
      <c r="C38" s="45">
        <v>215714.29</v>
      </c>
      <c r="D38" s="2"/>
      <c r="E38" s="47">
        <v>0</v>
      </c>
      <c r="F38" s="2"/>
      <c r="G38" s="2"/>
      <c r="H38" s="2"/>
      <c r="I38" s="2"/>
      <c r="J38" s="2"/>
      <c r="K38" s="2"/>
      <c r="L38" s="2"/>
    </row>
    <row r="39" spans="1:12" x14ac:dyDescent="0.25">
      <c r="F39" s="2"/>
      <c r="G39" s="2"/>
      <c r="H39" s="2"/>
      <c r="I39" s="2"/>
      <c r="J39" s="2"/>
      <c r="K39" s="2"/>
      <c r="L39" s="2"/>
    </row>
    <row r="40" spans="1:12" s="1" customFormat="1" x14ac:dyDescent="0.25">
      <c r="F40" s="2"/>
      <c r="G40" s="2"/>
      <c r="H40" s="2"/>
      <c r="I40" s="2"/>
      <c r="J40" s="2"/>
      <c r="K40" s="2"/>
      <c r="L40" s="2"/>
    </row>
    <row r="41" spans="1:12" s="1" customFormat="1" x14ac:dyDescent="0.25">
      <c r="A41" s="92"/>
      <c r="B41" s="92"/>
      <c r="C41" s="92"/>
      <c r="D41" s="92"/>
      <c r="E41" s="92"/>
      <c r="F41" s="92"/>
      <c r="G41" s="92"/>
      <c r="H41" s="92"/>
      <c r="I41" s="92"/>
      <c r="J41" s="92"/>
    </row>
    <row r="42" spans="1:12" s="1" customFormat="1" x14ac:dyDescent="0.25">
      <c r="A42" s="92" t="s">
        <v>210</v>
      </c>
      <c r="B42" s="92"/>
      <c r="C42" s="92"/>
      <c r="D42" s="92"/>
      <c r="E42" s="92"/>
      <c r="F42" s="92"/>
      <c r="G42" s="92"/>
      <c r="H42" s="92"/>
      <c r="I42" s="92"/>
      <c r="J42" s="92"/>
    </row>
    <row r="43" spans="1:12" s="1" customFormat="1" x14ac:dyDescent="0.25">
      <c r="A43" s="92" t="s">
        <v>396</v>
      </c>
      <c r="B43" s="92"/>
      <c r="C43" s="92"/>
      <c r="D43" s="92"/>
      <c r="E43" s="92"/>
      <c r="F43" s="92"/>
      <c r="G43" s="92"/>
      <c r="H43" s="92"/>
      <c r="I43" s="92"/>
      <c r="J43" s="92"/>
    </row>
    <row r="44" spans="1:12" s="1" customFormat="1" x14ac:dyDescent="0.25">
      <c r="A44" s="92" t="s">
        <v>155</v>
      </c>
      <c r="B44" s="92"/>
      <c r="C44" s="92"/>
      <c r="D44" s="92"/>
      <c r="E44" s="92"/>
      <c r="F44" s="92"/>
      <c r="G44" s="92"/>
      <c r="H44" s="92"/>
      <c r="I44" s="92"/>
      <c r="J44" s="92"/>
    </row>
    <row r="45" spans="1:12" s="1" customFormat="1" x14ac:dyDescent="0.25">
      <c r="A45" s="3" t="s">
        <v>156</v>
      </c>
      <c r="B45" s="3"/>
      <c r="C45" s="2"/>
      <c r="D45" s="2"/>
      <c r="E45" s="2"/>
      <c r="F45" s="2"/>
      <c r="G45" s="2"/>
    </row>
    <row r="46" spans="1:12" x14ac:dyDescent="0.25">
      <c r="A46" s="2" t="s">
        <v>346</v>
      </c>
      <c r="B46" s="2"/>
      <c r="C46" s="45">
        <v>85557.07</v>
      </c>
      <c r="D46" s="2"/>
      <c r="E46" s="47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3" t="s">
        <v>113</v>
      </c>
      <c r="B47" s="2"/>
      <c r="C47" s="46">
        <f>SUM(C48:C52)</f>
        <v>121705038.42</v>
      </c>
      <c r="D47" s="2"/>
      <c r="E47" s="47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338</v>
      </c>
      <c r="B48" s="2"/>
      <c r="C48" s="45">
        <v>83828.47</v>
      </c>
      <c r="D48" s="2"/>
      <c r="E48" s="47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115</v>
      </c>
      <c r="B49" s="2"/>
      <c r="C49" s="45">
        <v>137166.14000000001</v>
      </c>
      <c r="D49" s="2"/>
      <c r="E49" s="47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339</v>
      </c>
      <c r="B50" s="2"/>
      <c r="C50" s="45">
        <v>38792692.609999999</v>
      </c>
      <c r="D50" s="2"/>
      <c r="E50" s="47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2" t="s">
        <v>257</v>
      </c>
      <c r="B51" s="2"/>
      <c r="C51" s="45">
        <v>73967192.840000004</v>
      </c>
      <c r="D51" s="2"/>
      <c r="E51" s="47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258</v>
      </c>
      <c r="B52" s="2"/>
      <c r="C52" s="45">
        <v>8724158.3599999994</v>
      </c>
      <c r="D52" s="2"/>
      <c r="E52" s="47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3" t="s">
        <v>259</v>
      </c>
      <c r="B53" s="2"/>
      <c r="C53" s="46">
        <f>SUM(C54:C58)</f>
        <v>49633509.100000001</v>
      </c>
      <c r="D53" s="2"/>
      <c r="E53" s="47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260</v>
      </c>
      <c r="B54" s="2"/>
      <c r="C54" s="45">
        <v>2382185.5299999998</v>
      </c>
      <c r="D54" s="2"/>
      <c r="E54" s="47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261</v>
      </c>
      <c r="B55" s="2"/>
      <c r="C55" s="45">
        <v>17280350.73</v>
      </c>
      <c r="D55" s="2"/>
      <c r="E55" s="47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134</v>
      </c>
      <c r="B56" s="2"/>
      <c r="C56" s="45">
        <v>220666.15</v>
      </c>
      <c r="D56" s="2"/>
      <c r="E56" s="47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2" t="s">
        <v>262</v>
      </c>
      <c r="B57" s="2"/>
      <c r="C57" s="45">
        <v>25717924.960000001</v>
      </c>
      <c r="D57" s="2"/>
      <c r="E57" s="47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263</v>
      </c>
      <c r="B58" s="2"/>
      <c r="C58" s="45">
        <v>4032381.73</v>
      </c>
      <c r="D58" s="2"/>
      <c r="E58" s="47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3" t="s">
        <v>264</v>
      </c>
      <c r="B59" s="2"/>
      <c r="C59" s="46">
        <f>SUM(C60:C66)</f>
        <v>54369290.539999999</v>
      </c>
      <c r="D59" s="2"/>
      <c r="E59" s="47">
        <v>0</v>
      </c>
      <c r="F59" s="2"/>
      <c r="G59" s="2"/>
      <c r="H59" s="2"/>
      <c r="I59" s="2"/>
      <c r="J59" s="2"/>
      <c r="K59" s="2"/>
      <c r="L59" s="2"/>
    </row>
    <row r="60" spans="1:12" s="1" customFormat="1" x14ac:dyDescent="0.25">
      <c r="A60" s="2" t="s">
        <v>350</v>
      </c>
      <c r="B60" s="2"/>
      <c r="C60" s="45">
        <v>25.65</v>
      </c>
      <c r="D60" s="2"/>
      <c r="E60" s="47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265</v>
      </c>
      <c r="B61" s="2"/>
      <c r="C61" s="45">
        <v>5036691.6399999997</v>
      </c>
      <c r="D61" s="2"/>
      <c r="E61" s="47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340</v>
      </c>
      <c r="B62" s="2"/>
      <c r="C62" s="45">
        <v>1416.71</v>
      </c>
      <c r="D62" s="2"/>
      <c r="E62" s="47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347</v>
      </c>
      <c r="B63" s="2"/>
      <c r="C63" s="45">
        <v>170746.9</v>
      </c>
      <c r="D63" s="2"/>
      <c r="E63" s="47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266</v>
      </c>
      <c r="B64" s="2"/>
      <c r="C64" s="45">
        <v>47481243.460000001</v>
      </c>
      <c r="D64" s="2"/>
      <c r="E64" s="47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2" t="s">
        <v>267</v>
      </c>
      <c r="B65" s="2"/>
      <c r="C65" s="45">
        <v>1677173.53</v>
      </c>
      <c r="D65" s="2"/>
      <c r="E65" s="47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268</v>
      </c>
      <c r="B66" s="2"/>
      <c r="C66" s="45">
        <v>1992.65</v>
      </c>
      <c r="D66" s="2"/>
      <c r="E66" s="47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3" t="s">
        <v>269</v>
      </c>
      <c r="B67" s="2"/>
      <c r="C67" s="46">
        <f>SUM(C68:C71)</f>
        <v>85472265.170000002</v>
      </c>
      <c r="D67" s="2"/>
      <c r="E67" s="47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270</v>
      </c>
      <c r="B68" s="2"/>
      <c r="C68" s="45">
        <v>757579.16</v>
      </c>
      <c r="D68" s="2"/>
      <c r="E68" s="47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2" t="s">
        <v>271</v>
      </c>
      <c r="B69" s="2"/>
      <c r="C69" s="45">
        <v>21716.25</v>
      </c>
      <c r="D69" s="2"/>
      <c r="E69" s="47">
        <v>0</v>
      </c>
      <c r="F69" s="2"/>
      <c r="G69" s="2"/>
      <c r="H69" s="2"/>
      <c r="I69" s="2"/>
      <c r="J69" s="2"/>
      <c r="K69" s="2"/>
      <c r="L69" s="2"/>
    </row>
    <row r="70" spans="1:12" s="1" customFormat="1" x14ac:dyDescent="0.25">
      <c r="A70" s="2" t="s">
        <v>351</v>
      </c>
      <c r="B70" s="2"/>
      <c r="C70" s="45">
        <v>15613.58</v>
      </c>
      <c r="D70" s="2"/>
      <c r="E70" s="47">
        <v>0</v>
      </c>
      <c r="F70" s="2"/>
      <c r="G70" s="2"/>
      <c r="H70" s="2"/>
      <c r="I70" s="2"/>
      <c r="J70" s="2"/>
      <c r="K70" s="2"/>
      <c r="L70" s="2"/>
    </row>
    <row r="71" spans="1:12" x14ac:dyDescent="0.25">
      <c r="A71" s="2" t="s">
        <v>255</v>
      </c>
      <c r="B71" s="2"/>
      <c r="C71" s="45">
        <v>84677356.180000007</v>
      </c>
      <c r="D71" s="2"/>
      <c r="E71" s="47">
        <v>0</v>
      </c>
      <c r="F71" s="2"/>
      <c r="G71" s="2"/>
      <c r="H71" s="2"/>
      <c r="I71" s="2"/>
      <c r="J71" s="2"/>
      <c r="K71" s="2"/>
      <c r="L71" s="2"/>
    </row>
    <row r="72" spans="1:12" x14ac:dyDescent="0.25">
      <c r="A72" s="49" t="s">
        <v>272</v>
      </c>
      <c r="C72" s="46">
        <f>C67+C59+C53+C47+C32+C16+C8</f>
        <v>367816910.08000004</v>
      </c>
      <c r="E72" s="47">
        <v>0</v>
      </c>
    </row>
  </sheetData>
  <mergeCells count="8">
    <mergeCell ref="A43:J43"/>
    <mergeCell ref="A44:J44"/>
    <mergeCell ref="A1:J1"/>
    <mergeCell ref="A2:J2"/>
    <mergeCell ref="A3:J3"/>
    <mergeCell ref="A4:J4"/>
    <mergeCell ref="A41:J41"/>
    <mergeCell ref="A42:J42"/>
  </mergeCells>
  <pageMargins left="0.23622047244094491" right="0.23622047244094491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 FLUJO DE FONDOS 2019</vt:lpstr>
      <vt:lpstr>composicion de Flujo fondos</vt:lpstr>
      <vt:lpstr>ESTADO DE EJEC. PRES.EGRESOS 19</vt:lpstr>
      <vt:lpstr>ESTADO EJEC. PRES. INGRESOS 19</vt:lpstr>
      <vt:lpstr>Estado Situacion Financiera 19</vt:lpstr>
      <vt:lpstr>EstadRendimiento Economico 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2020-01-30T19:23:50Z</cp:lastPrinted>
  <dcterms:created xsi:type="dcterms:W3CDTF">2016-09-19T20:30:24Z</dcterms:created>
  <dcterms:modified xsi:type="dcterms:W3CDTF">2020-01-31T14:59:03Z</dcterms:modified>
</cp:coreProperties>
</file>