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19\INFORMACIÓN OFICIOSA\ESTADOS FINANCIEROS\"/>
    </mc:Choice>
  </mc:AlternateContent>
  <bookViews>
    <workbookView xWindow="0" yWindow="0" windowWidth="20490" windowHeight="7155" tabRatio="1000"/>
  </bookViews>
  <sheets>
    <sheet name=" FLUJO DE FONDOS 2019" sheetId="4" r:id="rId1"/>
    <sheet name="composicion de Flujo fondos" sheetId="6" r:id="rId2"/>
    <sheet name="ESTADO DE EJEC. PRES.EGRESOS 19" sheetId="2" r:id="rId3"/>
    <sheet name="ESTADO EJEC. PRES. INGRESOS 19" sheetId="3" r:id="rId4"/>
    <sheet name="Estado Situacion Financiera 19" sheetId="7" r:id="rId5"/>
    <sheet name="EstadRendimiento Economico 2019" sheetId="5" r:id="rId6"/>
  </sheets>
  <calcPr calcId="152511"/>
</workbook>
</file>

<file path=xl/calcChain.xml><?xml version="1.0" encoding="utf-8"?>
<calcChain xmlns="http://schemas.openxmlformats.org/spreadsheetml/2006/main">
  <c r="I16" i="5" l="1"/>
  <c r="D28" i="2" l="1"/>
  <c r="B88" i="7" l="1"/>
  <c r="B18" i="7"/>
  <c r="C28" i="2" l="1"/>
  <c r="E29" i="2"/>
  <c r="H17" i="6"/>
  <c r="C21" i="6"/>
  <c r="C18" i="6"/>
  <c r="B9" i="7" l="1"/>
  <c r="E68" i="2" l="1"/>
  <c r="H9" i="6"/>
  <c r="B69" i="7" l="1"/>
  <c r="E13" i="3"/>
  <c r="E14" i="3"/>
  <c r="D13" i="3"/>
  <c r="C13" i="3"/>
  <c r="D73" i="2"/>
  <c r="C73" i="2"/>
  <c r="E74" i="2"/>
  <c r="D30" i="3" l="1"/>
  <c r="E30" i="3" s="1"/>
  <c r="D31" i="3"/>
  <c r="E31" i="3" s="1"/>
  <c r="E32" i="3"/>
  <c r="C14" i="4" l="1"/>
  <c r="C8" i="5" l="1"/>
  <c r="C15" i="3" l="1"/>
  <c r="C8" i="3"/>
  <c r="C27" i="3"/>
  <c r="D118" i="2" l="1"/>
  <c r="D117" i="2" s="1"/>
  <c r="C118" i="2"/>
  <c r="C117" i="2" s="1"/>
  <c r="E119" i="2"/>
  <c r="E118" i="2"/>
  <c r="D113" i="2"/>
  <c r="C113" i="2"/>
  <c r="D111" i="2"/>
  <c r="C111" i="2"/>
  <c r="E112" i="2"/>
  <c r="E114" i="2"/>
  <c r="E109" i="2"/>
  <c r="D83" i="2"/>
  <c r="C83" i="2"/>
  <c r="E84" i="2"/>
  <c r="D77" i="2"/>
  <c r="C77" i="2"/>
  <c r="E81" i="2"/>
  <c r="E79" i="2"/>
  <c r="E117" i="2" l="1"/>
  <c r="E111" i="2"/>
  <c r="E113" i="2"/>
  <c r="E83" i="2"/>
  <c r="D14" i="2"/>
  <c r="C14" i="2"/>
  <c r="E17" i="2"/>
  <c r="I12" i="5" l="1"/>
  <c r="B84" i="7"/>
  <c r="B34" i="7"/>
  <c r="D24" i="3"/>
  <c r="C24" i="3"/>
  <c r="E26" i="3"/>
  <c r="D16" i="3"/>
  <c r="C16" i="3"/>
  <c r="E18" i="3"/>
  <c r="E17" i="3"/>
  <c r="E16" i="3" l="1"/>
  <c r="E66" i="2"/>
  <c r="E69" i="2" l="1"/>
  <c r="C59" i="5" l="1"/>
  <c r="E22" i="3" l="1"/>
  <c r="D21" i="3"/>
  <c r="C21" i="3"/>
  <c r="E21" i="3" l="1"/>
  <c r="D115" i="2" l="1"/>
  <c r="C32" i="2"/>
  <c r="E30" i="2"/>
  <c r="D24" i="2"/>
  <c r="E28" i="2" l="1"/>
  <c r="D32" i="2" l="1"/>
  <c r="E13" i="2" l="1"/>
  <c r="E55" i="2" l="1"/>
  <c r="D83" i="7" l="1"/>
  <c r="D19" i="3" l="1"/>
  <c r="D15" i="3" s="1"/>
  <c r="B21" i="7"/>
  <c r="C33" i="5" l="1"/>
  <c r="D28" i="3" l="1"/>
  <c r="D27" i="3" s="1"/>
  <c r="D23" i="3"/>
  <c r="D11" i="3"/>
  <c r="D8" i="3" s="1"/>
  <c r="D9" i="3"/>
  <c r="C19" i="3"/>
  <c r="C28" i="3"/>
  <c r="C23" i="3"/>
  <c r="C33" i="3" s="1"/>
  <c r="C11" i="3"/>
  <c r="C9" i="3"/>
  <c r="I26" i="5"/>
  <c r="I19" i="5"/>
  <c r="I8" i="5"/>
  <c r="C67" i="5"/>
  <c r="C53" i="5"/>
  <c r="C47" i="5"/>
  <c r="C16" i="5"/>
  <c r="D33" i="3" l="1"/>
  <c r="C72" i="5"/>
  <c r="I31" i="5"/>
  <c r="D105" i="2"/>
  <c r="D104" i="2" s="1"/>
  <c r="D101" i="2"/>
  <c r="D99" i="2"/>
  <c r="D91" i="2"/>
  <c r="D87" i="2"/>
  <c r="D85" i="2"/>
  <c r="D61" i="2"/>
  <c r="D57" i="2"/>
  <c r="D20" i="2"/>
  <c r="D18" i="2"/>
  <c r="D9" i="2"/>
  <c r="C115" i="2"/>
  <c r="C105" i="2"/>
  <c r="C101" i="2"/>
  <c r="C99" i="2"/>
  <c r="C91" i="2"/>
  <c r="C87" i="2"/>
  <c r="C85" i="2"/>
  <c r="C61" i="2"/>
  <c r="C57" i="2"/>
  <c r="C24" i="2"/>
  <c r="C20" i="2"/>
  <c r="C18" i="2"/>
  <c r="C9" i="2"/>
  <c r="C104" i="2" l="1"/>
  <c r="C82" i="2"/>
  <c r="C8" i="2"/>
  <c r="D8" i="2"/>
  <c r="C98" i="2"/>
  <c r="D82" i="2"/>
  <c r="D98" i="2"/>
  <c r="D31" i="2"/>
  <c r="D120" i="2" l="1"/>
  <c r="B80" i="7"/>
  <c r="B77" i="7"/>
  <c r="B65" i="7"/>
  <c r="D64" i="7" s="1"/>
  <c r="B46" i="7"/>
  <c r="B29" i="7"/>
  <c r="B25" i="7"/>
  <c r="B23" i="7"/>
  <c r="B14" i="7"/>
  <c r="D8" i="7" s="1"/>
  <c r="E92" i="2" l="1"/>
  <c r="E42" i="2" l="1"/>
  <c r="E41" i="2" l="1"/>
  <c r="D76" i="7" l="1"/>
  <c r="C9" i="6"/>
  <c r="C9" i="4"/>
  <c r="C16" i="4"/>
  <c r="C11" i="4"/>
  <c r="C29" i="6" l="1"/>
  <c r="H26" i="6" s="1"/>
  <c r="H28" i="6" s="1"/>
  <c r="C19" i="4"/>
  <c r="E108" i="2"/>
  <c r="D45" i="7" l="1"/>
  <c r="D20" i="7"/>
  <c r="D33" i="7"/>
  <c r="D55" i="7" l="1"/>
  <c r="B91" i="7" s="1"/>
  <c r="D91" i="7" s="1"/>
  <c r="D92" i="7" s="1"/>
  <c r="D34" i="3"/>
  <c r="D35" i="3" s="1"/>
  <c r="E33" i="3"/>
  <c r="E29" i="3"/>
  <c r="E28" i="3"/>
  <c r="E27" i="3"/>
  <c r="E25" i="3"/>
  <c r="E24" i="3"/>
  <c r="E23" i="3"/>
  <c r="E20" i="3"/>
  <c r="E19" i="3"/>
  <c r="E15" i="3"/>
  <c r="E12" i="3"/>
  <c r="E11" i="3"/>
  <c r="E10" i="3"/>
  <c r="E9" i="3"/>
  <c r="E8" i="3"/>
  <c r="D121" i="2"/>
  <c r="D122" i="2" s="1"/>
  <c r="E116" i="2"/>
  <c r="E115" i="2"/>
  <c r="E110" i="2"/>
  <c r="E107" i="2"/>
  <c r="E106" i="2"/>
  <c r="E105" i="2"/>
  <c r="E104" i="2"/>
  <c r="E103" i="2"/>
  <c r="E102" i="2"/>
  <c r="E101" i="2"/>
  <c r="E100" i="2"/>
  <c r="E99" i="2"/>
  <c r="E98" i="2"/>
  <c r="E91" i="2"/>
  <c r="E90" i="2"/>
  <c r="E89" i="2"/>
  <c r="E88" i="2"/>
  <c r="E87" i="2"/>
  <c r="E86" i="2"/>
  <c r="E85" i="2"/>
  <c r="E82" i="2"/>
  <c r="E80" i="2"/>
  <c r="E78" i="2"/>
  <c r="E77" i="2"/>
  <c r="E76" i="2"/>
  <c r="E75" i="2"/>
  <c r="E72" i="2"/>
  <c r="E71" i="2"/>
  <c r="E70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8" i="2"/>
  <c r="I32" i="5" l="1"/>
  <c r="I33" i="5" s="1"/>
  <c r="C34" i="3"/>
  <c r="C35" i="3" s="1"/>
  <c r="E34" i="3"/>
  <c r="E35" i="3" s="1"/>
  <c r="E73" i="2"/>
  <c r="C31" i="2"/>
  <c r="C120" i="2" s="1"/>
  <c r="C121" i="2" s="1"/>
  <c r="C122" i="2" s="1"/>
  <c r="E31" i="2" l="1"/>
  <c r="E120" i="2" s="1"/>
  <c r="E121" i="2" s="1"/>
  <c r="E122" i="2" s="1"/>
</calcChain>
</file>

<file path=xl/sharedStrings.xml><?xml version="1.0" encoding="utf-8"?>
<sst xmlns="http://schemas.openxmlformats.org/spreadsheetml/2006/main" count="512" uniqueCount="414">
  <si>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</si>
  <si>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</si>
  <si>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</si>
  <si>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</si>
  <si>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</si>
  <si>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</si>
  <si>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</si>
  <si>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</si>
  <si>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</si>
  <si>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</si>
  <si>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</si>
  <si>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</si>
  <si>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</si>
  <si>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</si>
  <si>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</si>
  <si>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</si>
  <si>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</si>
  <si>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</si>
  <si>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</si>
  <si>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</si>
  <si>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</si>
  <si>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</si>
  <si>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</si>
  <si>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</si>
  <si>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</si>
  <si>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</si>
  <si>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</si>
  <si>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</si>
  <si>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</si>
  <si>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</si>
  <si>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</si>
  <si>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</si>
  <si>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</si>
  <si>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</si>
  <si>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</si>
  <si>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</si>
  <si>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</si>
  <si>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</si>
  <si>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</si>
  <si>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</si>
  <si>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</si>
  <si>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</si>
  <si>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</si>
  <si>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</si>
  <si>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</si>
  <si>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</si>
  <si>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</si>
  <si>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</si>
  <si>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</si>
  <si>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</si>
  <si>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</si>
  <si>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</si>
  <si>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</si>
  <si>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</si>
  <si>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</si>
  <si>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</si>
  <si>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</si>
  <si>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</si>
  <si>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</si>
  <si>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</si>
  <si>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</si>
  <si>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</si>
  <si>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</si>
  <si>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</si>
  <si>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</si>
  <si>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</si>
  <si>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</si>
  <si>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</si>
  <si>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</si>
  <si>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</si>
  <si>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</si>
  <si>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</si>
  <si>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</si>
  <si>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</si>
  <si>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</si>
  <si>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</si>
  <si>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</si>
  <si>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</si>
  <si>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</si>
  <si>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</si>
  <si>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</si>
  <si>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</si>
  <si>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</si>
  <si>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</si>
  <si>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</si>
  <si>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</si>
  <si>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</si>
  <si>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</si>
  <si>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</si>
  <si>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</si>
  <si>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</si>
  <si>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</si>
  <si>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</si>
  <si>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</si>
  <si>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</si>
  <si>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</si>
  <si>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</si>
  <si>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</si>
  <si>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</si>
  <si>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</si>
  <si>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</si>
  <si>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</si>
  <si>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</si>
  <si>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</si>
  <si>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</si>
  <si>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</si>
  <si>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</si>
  <si>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</si>
  <si>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</si>
  <si>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</si>
  <si>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</si>
  <si>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</si>
  <si>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</si>
  <si>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</si>
  <si>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</si>
  <si>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</si>
  <si>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</si>
  <si>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</si>
  <si>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</si>
  <si>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</si>
  <si>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</si>
  <si>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</si>
  <si>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</si>
  <si>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</si>
  <si>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</si>
  <si>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</si>
  <si>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</si>
  <si>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</si>
  <si>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</si>
  <si>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</si>
  <si>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</si>
  <si>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</si>
  <si>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</si>
  <si>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</si>
  <si>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</si>
  <si>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</si>
  <si>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</si>
  <si>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</si>
  <si>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</si>
  <si>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</si>
  <si>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</si>
  <si>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</si>
  <si>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</si>
  <si>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</si>
  <si>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</si>
  <si>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</si>
  <si>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</si>
  <si>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</si>
  <si>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</si>
  <si>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</si>
  <si>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</si>
  <si>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</si>
  <si>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</si>
  <si>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</si>
  <si>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</si>
  <si>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</si>
  <si>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</si>
  <si>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</si>
  <si>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</si>
  <si>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</si>
  <si>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</si>
  <si>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</si>
  <si>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</si>
  <si>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</si>
  <si>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</si>
  <si>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</si>
  <si>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</si>
  <si>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</si>
  <si>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</si>
  <si>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</si>
  <si>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</si>
  <si>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</si>
  <si>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</si>
  <si>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</si>
  <si>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</si>
  <si>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</si>
  <si>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</si>
  <si>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</si>
  <si>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</si>
  <si>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</si>
  <si>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</si>
  <si>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</si>
  <si>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</si>
  <si>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</si>
  <si>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</si>
  <si>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</si>
  <si>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</si>
  <si>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</si>
  <si>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</si>
  <si>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</si>
  <si>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</si>
  <si>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</si>
  <si>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</si>
  <si>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</si>
  <si>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</si>
  <si>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</si>
  <si>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</si>
  <si>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</si>
  <si>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</si>
  <si>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</si>
  <si>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</si>
  <si>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</si>
  <si>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</si>
  <si>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</si>
  <si>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</si>
  <si>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</si>
  <si>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</si>
  <si>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</si>
  <si>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</si>
  <si>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</si>
  <si>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</si>
  <si>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</si>
  <si>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</si>
  <si>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</si>
  <si>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</si>
  <si>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</si>
  <si>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</si>
  <si>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</si>
  <si>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</si>
  <si>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</si>
  <si>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</si>
  <si>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</si>
  <si>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</si>
  <si>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</si>
  <si>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</si>
  <si>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</si>
  <si>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</si>
  <si>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</si>
  <si>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</si>
  <si>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</si>
  <si>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</si>
  <si>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</si>
  <si>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</si>
  <si>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</si>
  <si>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</si>
  <si>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</si>
  <si>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</si>
  <si>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</si>
  <si>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</si>
  <si>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</si>
  <si>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</si>
  <si>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</si>
  <si>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</si>
  <si>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</si>
  <si>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</si>
  <si>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</si>
  <si>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</si>
  <si>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</si>
  <si>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</si>
  <si>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</si>
  <si>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</si>
  <si>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</si>
  <si>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</si>
  <si>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</si>
  <si>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</si>
  <si>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</si>
  <si>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</si>
  <si>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</si>
  <si>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</si>
  <si>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</si>
  <si>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</si>
  <si>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</si>
  <si>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</si>
  <si>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</si>
  <si>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</si>
  <si>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</si>
  <si>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</si>
  <si>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</si>
  <si>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</si>
  <si>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</si>
  <si>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</si>
  <si>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</si>
  <si>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</si>
  <si>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</si>
  <si>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</si>
  <si>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</si>
  <si>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</si>
  <si>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</si>
  <si>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</si>
  <si>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</si>
  <si>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</si>
  <si>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</si>
  <si>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</si>
  <si>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</si>
  <si>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</si>
  <si>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</si>
  <si>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</si>
  <si>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</si>
  <si>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</si>
  <si>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</si>
  <si>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</si>
  <si>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</si>
  <si>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</si>
  <si>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</si>
  <si>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</si>
  <si>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</si>
  <si>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</si>
  <si>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</si>
  <si>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</si>
  <si>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</si>
  <si>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</si>
  <si>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</si>
  <si>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</si>
  <si>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</si>
  <si>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</si>
  <si>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</si>
  <si>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</si>
  <si>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</si>
  <si>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</si>
  <si>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</si>
  <si>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</si>
  <si>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</si>
  <si>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</si>
  <si>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</si>
  <si>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</si>
  <si>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</si>
  <si>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</si>
  <si>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</si>
  <si>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</si>
  <si>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</si>
  <si>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</si>
  <si>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</si>
  <si>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</si>
  <si>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</si>
  <si>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</si>
  <si>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</si>
  <si>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</si>
  <si>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</si>
  <si>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</si>
  <si>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</si>
  <si>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</si>
  <si>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</si>
  <si>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</si>
  <si>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</si>
  <si>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</si>
  <si>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</si>
  <si>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</si>
  <si>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</si>
  <si>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</si>
  <si>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</si>
  <si>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</si>
  <si>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</si>
  <si>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</si>
  <si>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</si>
  <si>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</si>
  <si>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</si>
  <si>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</si>
  <si>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</si>
  <si>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</si>
  <si>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</si>
  <si>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</si>
  <si>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</si>
  <si>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</si>
  <si>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</si>
  <si>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</si>
  <si>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</si>
  <si>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</si>
  <si>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</si>
  <si>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</si>
  <si>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</si>
  <si>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Amortizacion de Inversiones Intangibles</t>
  </si>
  <si>
    <t>A.M. x Adquisiciones de Bienes y Servicios</t>
  </si>
  <si>
    <t>Otros Ingresos no Clasificados</t>
  </si>
  <si>
    <t>Costo de Venta de Bienes de Uso</t>
  </si>
  <si>
    <t>Correccion de Obligaciones con Terceros</t>
  </si>
  <si>
    <t xml:space="preserve"> </t>
  </si>
  <si>
    <t>Servicios de Limpiezas y Fumigaciones</t>
  </si>
  <si>
    <t>Rendimientos de Titulos y Valores</t>
  </si>
  <si>
    <t>Rentabilidad de Depositos a Plazos</t>
  </si>
  <si>
    <t>Otras Rentabilidades Financieras</t>
  </si>
  <si>
    <t>Instituto Salvadoreño de Transformacion Agraria</t>
  </si>
  <si>
    <t>Productos Alimenticios Agropecuarios y Forestales</t>
  </si>
  <si>
    <t>Transferencias corrientes de Aporte Fiscal</t>
  </si>
  <si>
    <t>Al Personal de Servicios Eventuales</t>
  </si>
  <si>
    <t>Servicios de Contabilidad y Auditoria</t>
  </si>
  <si>
    <t>Consultorías, Estudios e Investigaciones Diversas</t>
  </si>
  <si>
    <t>Intereses y Comisiones de Titulos Valores en el Mercado Nac.</t>
  </si>
  <si>
    <t>Intereses y Comisiones de Bonos del Estado</t>
  </si>
  <si>
    <t>Vehiculos de Transporte</t>
  </si>
  <si>
    <t>Terrenos</t>
  </si>
  <si>
    <t>Semovientes Diversos</t>
  </si>
  <si>
    <t>Amortizacion de Endeudamiento Publico</t>
  </si>
  <si>
    <t>Rescate de Colocaciones de Titulosvalores en el Mdo. Nac.</t>
  </si>
  <si>
    <t>Rescate de Bonos del Estado</t>
  </si>
  <si>
    <t>A.M. x Gastos Financieros y Otros</t>
  </si>
  <si>
    <t>A.M. x Inversiones en Activos Fijos</t>
  </si>
  <si>
    <t>FINANCIAMIENTO DE TERCEROS NETO</t>
  </si>
  <si>
    <t>EMPRESTITOS CONTRATADOS</t>
  </si>
  <si>
    <t>ENDEUDAMIENTO PUBLICO</t>
  </si>
  <si>
    <t>Colocaciones de Titulosvalores en el Mercado Nacional</t>
  </si>
  <si>
    <t>Bonos del Estado</t>
  </si>
  <si>
    <t>Pasajes al Exterior</t>
  </si>
  <si>
    <t>Ventas de Desechos y Residuos</t>
  </si>
  <si>
    <t>De Bienes Diversos</t>
  </si>
  <si>
    <t>D.M. x Reintegro de Fondos</t>
  </si>
  <si>
    <t>AUMENTO NETO DE DISPONIBILIDADES</t>
  </si>
  <si>
    <t>TOTAL USOS</t>
  </si>
  <si>
    <t>Servicios Portuarios, Aeroportuarios y Ferroviarios</t>
  </si>
  <si>
    <t>Caja General</t>
  </si>
  <si>
    <t>D.M. x Endeudamiento Publico</t>
  </si>
  <si>
    <t>Anticipos por Intereses</t>
  </si>
  <si>
    <t>Depositos Retenciones Fiscales</t>
  </si>
  <si>
    <t>Al Personal de Servicios Permanentes</t>
  </si>
  <si>
    <t>Detrimento de fondos</t>
  </si>
  <si>
    <t>Del  1  de  Enero  al  30  de  Junio de  2019</t>
  </si>
  <si>
    <t>Del  1  de  Enero  al  30  de  Junio  del  2019</t>
  </si>
  <si>
    <t>D.M. x Transferencias de Capital de Aporte Fiscal</t>
  </si>
  <si>
    <t>Reporte Acumulado del 1 de Enero al  30  de Junio  del   2019</t>
  </si>
  <si>
    <t>Reporte Acumulado del 1 de Enero al 30  de Junio del  2019</t>
  </si>
  <si>
    <t>Reporte Acumulado del  1  de  Enero  al  30  de  Junio  de  2019</t>
  </si>
  <si>
    <t>al  30  de  Junio de 2019</t>
  </si>
  <si>
    <t>Del  1  de  Enero  al  30  de  Junio  de  2019</t>
  </si>
  <si>
    <t>Del 1 de Enero al 30 de Junio de 2019</t>
  </si>
  <si>
    <t>Transferencias de Capital de Aporte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</si>
</sst>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0" fontId="0" fillId="2" borderId="0" xfId="0" applyFill="1"/>
    <xf numFmtId="44" fontId="2" fillId="0" borderId="0" xfId="1" applyFont="1" applyAlignment="1" applyProtection="1">
      <alignment horizontal="left"/>
      <protection locked="0"/>
    </xf>
    <xf numFmtId="44" fontId="2" fillId="0" borderId="0" xfId="0" applyNumberFormat="1" applyFont="1" applyAlignment="1">
      <alignment horizontal="left"/>
    </xf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44" fontId="3" fillId="0" borderId="0" xfId="1" applyFont="1" applyAlignment="1" applyProtection="1">
      <alignment horizontal="center"/>
      <protection locked="0"/>
    </xf>
    <xf numFmtId="43" fontId="3" fillId="2" borderId="0" xfId="2" applyFont="1" applyFill="1" applyProtection="1">
      <protection locked="0"/>
    </xf>
    <xf numFmtId="0" fontId="2" fillId="2" borderId="0" xfId="0" applyFont="1" applyFill="1" applyAlignment="1" applyProtection="1">
      <protection locked="0"/>
    </xf>
    <xf numFmtId="43" fontId="2" fillId="2" borderId="0" xfId="0" applyNumberFormat="1" applyFont="1" applyFill="1"/>
    <xf numFmtId="43" fontId="2" fillId="0" borderId="0" xfId="2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tabSelected="1" workbookViewId="0">
      <selection activeCell="C20" sqref="C20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4" t="s">
        <v>203</v>
      </c>
      <c r="B1" s="94"/>
      <c r="C1" s="94"/>
      <c r="D1" s="94"/>
      <c r="E1" s="94"/>
      <c r="F1" s="94"/>
    </row>
    <row r="2" spans="1:6" x14ac:dyDescent="0.25">
      <c r="A2" s="94" t="s">
        <v>346</v>
      </c>
      <c r="B2" s="94"/>
      <c r="C2" s="94"/>
      <c r="D2" s="94"/>
      <c r="E2" s="94"/>
      <c r="F2" s="94"/>
    </row>
    <row r="3" spans="1:6" x14ac:dyDescent="0.25">
      <c r="A3" s="94" t="s">
        <v>404</v>
      </c>
      <c r="B3" s="94"/>
      <c r="C3" s="94"/>
      <c r="D3" s="94"/>
      <c r="E3" s="94"/>
      <c r="F3" s="94"/>
    </row>
    <row r="4" spans="1:6" x14ac:dyDescent="0.25">
      <c r="A4" s="94" t="s">
        <v>155</v>
      </c>
      <c r="B4" s="94"/>
      <c r="C4" s="94"/>
      <c r="D4" s="94"/>
      <c r="E4" s="94"/>
      <c r="F4" s="94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365</v>
      </c>
    </row>
    <row r="7" spans="1:6" s="1" customFormat="1" x14ac:dyDescent="0.25">
      <c r="A7" s="23" t="s">
        <v>193</v>
      </c>
      <c r="B7" s="34"/>
      <c r="C7" s="77" t="s">
        <v>194</v>
      </c>
      <c r="D7" s="34"/>
      <c r="E7" s="77" t="s">
        <v>195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1" t="s">
        <v>192</v>
      </c>
      <c r="B9" s="72"/>
      <c r="C9" s="41">
        <f>C10</f>
        <v>1817378.1</v>
      </c>
      <c r="D9" s="29"/>
      <c r="E9" s="38">
        <v>0</v>
      </c>
      <c r="F9" s="22"/>
    </row>
    <row r="10" spans="1:6" x14ac:dyDescent="0.25">
      <c r="A10" s="18" t="s">
        <v>192</v>
      </c>
      <c r="B10" s="73"/>
      <c r="C10" s="5">
        <v>1817378.1</v>
      </c>
      <c r="D10" s="29"/>
      <c r="E10" s="25">
        <v>0</v>
      </c>
      <c r="F10" s="22"/>
    </row>
    <row r="11" spans="1:6" x14ac:dyDescent="0.25">
      <c r="A11" s="24" t="s">
        <v>196</v>
      </c>
      <c r="B11" s="28"/>
      <c r="C11" s="41">
        <f>C12-C13</f>
        <v>-7037135.3199999994</v>
      </c>
      <c r="D11" s="29"/>
      <c r="E11" s="38">
        <v>0</v>
      </c>
      <c r="F11" s="22"/>
    </row>
    <row r="12" spans="1:6" x14ac:dyDescent="0.25">
      <c r="A12" s="17" t="s">
        <v>199</v>
      </c>
      <c r="B12" s="32"/>
      <c r="C12" s="26">
        <v>5496821.2000000002</v>
      </c>
      <c r="D12" s="33"/>
      <c r="E12" s="25">
        <v>0</v>
      </c>
      <c r="F12" s="22"/>
    </row>
    <row r="13" spans="1:6" x14ac:dyDescent="0.25">
      <c r="A13" s="26" t="s">
        <v>200</v>
      </c>
      <c r="B13" s="33"/>
      <c r="C13" s="5">
        <v>12533956.52</v>
      </c>
      <c r="D13" s="29"/>
      <c r="E13" s="25">
        <v>0</v>
      </c>
      <c r="F13" s="22"/>
    </row>
    <row r="14" spans="1:6" s="1" customFormat="1" x14ac:dyDescent="0.25">
      <c r="A14" s="87" t="s">
        <v>386</v>
      </c>
      <c r="B14" s="87"/>
      <c r="C14" s="88">
        <f>C15</f>
        <v>7149475.0499999998</v>
      </c>
      <c r="D14" s="88"/>
      <c r="E14" s="38"/>
      <c r="F14" s="22"/>
    </row>
    <row r="15" spans="1:6" s="1" customFormat="1" x14ac:dyDescent="0.25">
      <c r="A15" s="89" t="s">
        <v>387</v>
      </c>
      <c r="B15" s="33"/>
      <c r="C15" s="5">
        <v>7149475.0499999998</v>
      </c>
      <c r="D15" s="29"/>
      <c r="E15" s="25"/>
      <c r="F15" s="22"/>
    </row>
    <row r="16" spans="1:6" x14ac:dyDescent="0.25">
      <c r="A16" s="24" t="s">
        <v>197</v>
      </c>
      <c r="B16" s="28"/>
      <c r="C16" s="41">
        <f>C17-C18</f>
        <v>220090.47999999998</v>
      </c>
      <c r="D16" s="29"/>
      <c r="E16" s="38">
        <v>0</v>
      </c>
      <c r="F16" s="22"/>
    </row>
    <row r="17" spans="1:5" x14ac:dyDescent="0.25">
      <c r="A17" s="27" t="s">
        <v>201</v>
      </c>
      <c r="B17" s="35"/>
      <c r="C17" s="27">
        <v>767266.36</v>
      </c>
      <c r="D17" s="35"/>
      <c r="E17" s="25">
        <v>0</v>
      </c>
    </row>
    <row r="18" spans="1:5" x14ac:dyDescent="0.25">
      <c r="A18" s="5" t="s">
        <v>202</v>
      </c>
      <c r="B18" s="29"/>
      <c r="C18" s="27">
        <v>547175.88</v>
      </c>
      <c r="D18" s="35"/>
      <c r="E18" s="25">
        <v>0</v>
      </c>
    </row>
    <row r="19" spans="1:5" x14ac:dyDescent="0.25">
      <c r="A19" s="23" t="s">
        <v>198</v>
      </c>
      <c r="B19" s="34"/>
      <c r="C19" s="41">
        <f>C9+C11+C14+C16</f>
        <v>2149808.310000001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5"/>
  <sheetViews>
    <sheetView topLeftCell="A13" workbookViewId="0">
      <selection activeCell="G24" sqref="G24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4" t="s">
        <v>203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4" t="s">
        <v>347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x14ac:dyDescent="0.25">
      <c r="A3" s="94" t="s">
        <v>405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x14ac:dyDescent="0.25">
      <c r="A4" s="94" t="s">
        <v>155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204</v>
      </c>
      <c r="B7" s="34"/>
      <c r="C7" s="23" t="s">
        <v>194</v>
      </c>
      <c r="D7" s="34"/>
      <c r="E7" s="23" t="s">
        <v>195</v>
      </c>
      <c r="F7" s="34"/>
      <c r="G7" s="23" t="s">
        <v>205</v>
      </c>
      <c r="H7" s="23" t="s">
        <v>194</v>
      </c>
      <c r="I7" s="34"/>
      <c r="J7" s="23" t="s">
        <v>195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206</v>
      </c>
      <c r="B9" s="24"/>
      <c r="C9" s="39">
        <f>SUM(C10:C16)</f>
        <v>5496821.2000000011</v>
      </c>
      <c r="D9" s="40"/>
      <c r="E9" s="38">
        <v>0</v>
      </c>
      <c r="F9" s="25"/>
      <c r="G9" s="24" t="s">
        <v>206</v>
      </c>
      <c r="H9" s="39">
        <f>SUM(H10:H16)</f>
        <v>12533956.52</v>
      </c>
      <c r="I9" s="40"/>
      <c r="J9" s="38">
        <v>0</v>
      </c>
    </row>
    <row r="10" spans="1:10" x14ac:dyDescent="0.25">
      <c r="A10" s="31" t="s">
        <v>207</v>
      </c>
      <c r="B10" s="31"/>
      <c r="C10" s="81">
        <v>124824.59</v>
      </c>
      <c r="D10" s="81"/>
      <c r="E10" s="75">
        <v>0</v>
      </c>
      <c r="F10" s="75"/>
      <c r="G10" s="82" t="s">
        <v>212</v>
      </c>
      <c r="H10" s="81">
        <v>2311209.5699999998</v>
      </c>
      <c r="I10" s="37"/>
      <c r="J10" s="25">
        <v>0</v>
      </c>
    </row>
    <row r="11" spans="1:10" x14ac:dyDescent="0.25">
      <c r="A11" s="31" t="s">
        <v>208</v>
      </c>
      <c r="B11" s="31"/>
      <c r="C11" s="81">
        <v>100899.81</v>
      </c>
      <c r="D11" s="81"/>
      <c r="E11" s="75">
        <v>0</v>
      </c>
      <c r="F11" s="75"/>
      <c r="G11" s="82" t="s">
        <v>361</v>
      </c>
      <c r="H11" s="81">
        <v>558701.88</v>
      </c>
      <c r="I11" s="37"/>
      <c r="J11" s="25">
        <v>0</v>
      </c>
    </row>
    <row r="12" spans="1:10" x14ac:dyDescent="0.25">
      <c r="A12" s="31" t="s">
        <v>209</v>
      </c>
      <c r="B12" s="31"/>
      <c r="C12" s="81">
        <v>4660161.6100000003</v>
      </c>
      <c r="D12" s="81"/>
      <c r="E12" s="75">
        <v>0</v>
      </c>
      <c r="F12" s="75"/>
      <c r="G12" s="1" t="s">
        <v>384</v>
      </c>
      <c r="H12" s="81">
        <v>35421.51</v>
      </c>
      <c r="J12" s="25">
        <v>0</v>
      </c>
    </row>
    <row r="13" spans="1:10" x14ac:dyDescent="0.25">
      <c r="A13" s="31" t="s">
        <v>210</v>
      </c>
      <c r="B13" s="31"/>
      <c r="C13" s="81">
        <v>51717.17</v>
      </c>
      <c r="D13" s="81"/>
      <c r="E13" s="75">
        <v>0</v>
      </c>
      <c r="F13" s="75"/>
      <c r="G13" s="82" t="s">
        <v>213</v>
      </c>
      <c r="H13" s="81">
        <v>1633558</v>
      </c>
      <c r="I13" s="37"/>
      <c r="J13" s="25">
        <v>0</v>
      </c>
    </row>
    <row r="14" spans="1:10" x14ac:dyDescent="0.25">
      <c r="A14" s="31" t="s">
        <v>406</v>
      </c>
      <c r="B14" s="31"/>
      <c r="C14" s="81">
        <v>8500</v>
      </c>
      <c r="D14" s="81"/>
      <c r="E14" s="75"/>
      <c r="F14" s="75"/>
      <c r="G14" s="82" t="s">
        <v>385</v>
      </c>
      <c r="H14" s="81">
        <v>9591.1</v>
      </c>
      <c r="I14" s="37"/>
      <c r="J14" s="25">
        <v>0</v>
      </c>
    </row>
    <row r="15" spans="1:10" x14ac:dyDescent="0.25">
      <c r="A15" s="31" t="s">
        <v>394</v>
      </c>
      <c r="B15" s="31"/>
      <c r="C15" s="81">
        <v>30</v>
      </c>
      <c r="D15" s="81"/>
      <c r="E15" s="75">
        <v>0</v>
      </c>
      <c r="F15" s="75"/>
      <c r="G15" s="82" t="s">
        <v>214</v>
      </c>
      <c r="H15" s="81">
        <v>7985474.46</v>
      </c>
      <c r="I15" s="37"/>
      <c r="J15" s="25">
        <v>0</v>
      </c>
    </row>
    <row r="16" spans="1:10" x14ac:dyDescent="0.25">
      <c r="A16" s="31" t="s">
        <v>211</v>
      </c>
      <c r="B16" s="31"/>
      <c r="C16" s="81">
        <v>550688.02</v>
      </c>
      <c r="D16" s="81"/>
      <c r="E16" s="75">
        <v>0</v>
      </c>
      <c r="F16" s="75"/>
    </row>
    <row r="17" spans="1:10" x14ac:dyDescent="0.25">
      <c r="A17" s="31"/>
      <c r="B17" s="31"/>
      <c r="C17" s="81"/>
      <c r="D17" s="81"/>
      <c r="E17" s="75"/>
      <c r="F17" s="75"/>
      <c r="G17" s="24" t="s">
        <v>215</v>
      </c>
      <c r="H17" s="39">
        <f>SUM(H18:H23)</f>
        <v>547175.88</v>
      </c>
      <c r="I17" s="37"/>
      <c r="J17" s="38">
        <v>0</v>
      </c>
    </row>
    <row r="18" spans="1:10" x14ac:dyDescent="0.25">
      <c r="A18" s="24" t="s">
        <v>387</v>
      </c>
      <c r="B18" s="31"/>
      <c r="C18" s="90">
        <f>C19</f>
        <v>7149475.0499999998</v>
      </c>
      <c r="D18" s="81"/>
      <c r="E18" s="38">
        <v>0</v>
      </c>
      <c r="G18" s="32" t="s">
        <v>216</v>
      </c>
      <c r="H18" s="81">
        <v>90732.99</v>
      </c>
      <c r="J18" s="25">
        <v>0</v>
      </c>
    </row>
    <row r="19" spans="1:10" x14ac:dyDescent="0.25">
      <c r="A19" s="31" t="s">
        <v>399</v>
      </c>
      <c r="B19" s="82"/>
      <c r="C19" s="81">
        <v>7149475.0499999998</v>
      </c>
      <c r="D19" s="81"/>
      <c r="G19" s="32" t="s">
        <v>217</v>
      </c>
      <c r="H19" s="81">
        <v>373248.85</v>
      </c>
      <c r="J19" s="25">
        <v>0</v>
      </c>
    </row>
    <row r="20" spans="1:10" x14ac:dyDescent="0.25">
      <c r="A20" s="31"/>
      <c r="B20" s="82"/>
      <c r="C20" s="81"/>
      <c r="D20" s="81"/>
      <c r="G20" s="2" t="s">
        <v>218</v>
      </c>
      <c r="H20" s="81">
        <v>77395.929999999993</v>
      </c>
      <c r="J20" s="25">
        <v>0</v>
      </c>
    </row>
    <row r="21" spans="1:10" x14ac:dyDescent="0.25">
      <c r="A21" s="24" t="s">
        <v>215</v>
      </c>
      <c r="B21" s="28"/>
      <c r="C21" s="39">
        <f>SUM(C22:C27)</f>
        <v>767266.36</v>
      </c>
      <c r="D21" s="81"/>
      <c r="E21" s="38">
        <v>0</v>
      </c>
      <c r="F21" s="75"/>
      <c r="G21" s="2" t="s">
        <v>400</v>
      </c>
      <c r="H21" s="81">
        <v>5304.11</v>
      </c>
      <c r="J21" s="25">
        <v>0</v>
      </c>
    </row>
    <row r="22" spans="1:10" x14ac:dyDescent="0.25">
      <c r="A22" s="31" t="s">
        <v>216</v>
      </c>
      <c r="B22" s="28"/>
      <c r="C22" s="81">
        <v>90480.08</v>
      </c>
      <c r="D22" s="81"/>
      <c r="E22" s="75">
        <v>0</v>
      </c>
      <c r="F22" s="75"/>
      <c r="G22" s="32" t="s">
        <v>401</v>
      </c>
      <c r="H22" s="93">
        <v>2.4300000000000002</v>
      </c>
      <c r="I22" s="81"/>
      <c r="J22" s="75">
        <v>0</v>
      </c>
    </row>
    <row r="23" spans="1:10" x14ac:dyDescent="0.25">
      <c r="A23" s="32" t="s">
        <v>217</v>
      </c>
      <c r="B23" s="32"/>
      <c r="C23" s="81">
        <v>538890.57999999996</v>
      </c>
      <c r="D23" s="81"/>
      <c r="E23" s="75">
        <v>0</v>
      </c>
      <c r="F23" s="75"/>
      <c r="G23" s="32" t="s">
        <v>219</v>
      </c>
      <c r="H23" s="81">
        <v>491.57</v>
      </c>
      <c r="J23" s="75">
        <v>0</v>
      </c>
    </row>
    <row r="24" spans="1:10" ht="16.5" customHeight="1" x14ac:dyDescent="0.25">
      <c r="A24" s="32" t="s">
        <v>218</v>
      </c>
      <c r="B24" s="33"/>
      <c r="C24" s="81">
        <v>114722.98</v>
      </c>
      <c r="D24" s="81"/>
      <c r="E24" s="75">
        <v>0</v>
      </c>
      <c r="F24" s="75"/>
      <c r="G24" s="2"/>
    </row>
    <row r="25" spans="1:10" x14ac:dyDescent="0.25">
      <c r="A25" s="32" t="s">
        <v>400</v>
      </c>
      <c r="B25" s="33"/>
      <c r="C25" s="81">
        <v>23167.13</v>
      </c>
      <c r="D25" s="81"/>
      <c r="E25" s="75">
        <v>0</v>
      </c>
      <c r="F25" s="75"/>
      <c r="G25" s="2"/>
    </row>
    <row r="26" spans="1:10" x14ac:dyDescent="0.25">
      <c r="A26" s="32" t="s">
        <v>401</v>
      </c>
      <c r="B26" s="33"/>
      <c r="C26" s="81">
        <v>2.4300000000000002</v>
      </c>
      <c r="D26" s="81"/>
      <c r="E26" s="75">
        <v>0</v>
      </c>
      <c r="F26" s="75"/>
      <c r="G26" s="91" t="s">
        <v>395</v>
      </c>
      <c r="H26" s="39">
        <f>C29-H9-H17</f>
        <v>332430.21000000171</v>
      </c>
      <c r="I26" s="90"/>
      <c r="J26" s="38">
        <v>0</v>
      </c>
    </row>
    <row r="27" spans="1:10" x14ac:dyDescent="0.25">
      <c r="A27" s="32" t="s">
        <v>219</v>
      </c>
      <c r="C27" s="81">
        <v>3.16</v>
      </c>
      <c r="D27" s="81"/>
      <c r="E27" s="75">
        <v>0</v>
      </c>
      <c r="F27" s="75"/>
    </row>
    <row r="28" spans="1:10" x14ac:dyDescent="0.25">
      <c r="D28" s="81"/>
      <c r="F28" s="75"/>
      <c r="G28" s="91" t="s">
        <v>396</v>
      </c>
      <c r="H28" s="92">
        <f>H9+H17+H26</f>
        <v>13413562.610000001</v>
      </c>
      <c r="I28" s="84"/>
      <c r="J28" s="38">
        <v>0</v>
      </c>
    </row>
    <row r="29" spans="1:10" x14ac:dyDescent="0.25">
      <c r="A29" s="41" t="s">
        <v>220</v>
      </c>
      <c r="B29" s="41"/>
      <c r="C29" s="39">
        <f>C9+C21+C18</f>
        <v>13413562.610000001</v>
      </c>
      <c r="E29" s="38">
        <v>0</v>
      </c>
      <c r="F29" s="75"/>
    </row>
    <row r="30" spans="1:10" x14ac:dyDescent="0.25">
      <c r="D30" s="83"/>
      <c r="E30" s="83"/>
      <c r="F30" s="80"/>
    </row>
    <row r="31" spans="1:10" ht="8.25" customHeight="1" x14ac:dyDescent="0.25">
      <c r="F31" s="30"/>
    </row>
    <row r="33" spans="1:6" x14ac:dyDescent="0.25">
      <c r="A33" s="36"/>
      <c r="B33" s="36"/>
      <c r="C33" s="36"/>
      <c r="D33" s="36"/>
      <c r="E33" s="36"/>
      <c r="F33" s="36"/>
    </row>
    <row r="34" spans="1:6" x14ac:dyDescent="0.25">
      <c r="A34" s="36"/>
      <c r="B34" s="36"/>
      <c r="C34" s="36"/>
      <c r="D34" s="36"/>
      <c r="E34" s="36"/>
      <c r="F34" s="36"/>
    </row>
    <row r="35" spans="1:6" x14ac:dyDescent="0.25">
      <c r="A35" s="36"/>
      <c r="B35" s="36"/>
      <c r="C35" s="36"/>
      <c r="D35" s="36"/>
      <c r="E35" s="36"/>
      <c r="F35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34"/>
  <sheetViews>
    <sheetView topLeftCell="A105" zoomScaleNormal="100" workbookViewId="0">
      <selection activeCell="H109" sqref="H109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4" t="s">
        <v>154</v>
      </c>
      <c r="B1" s="94"/>
      <c r="C1" s="94"/>
      <c r="D1" s="94"/>
      <c r="E1" s="94"/>
    </row>
    <row r="2" spans="1:5" s="1" customFormat="1" x14ac:dyDescent="0.25">
      <c r="A2" s="94" t="s">
        <v>337</v>
      </c>
      <c r="B2" s="94"/>
      <c r="C2" s="94"/>
      <c r="D2" s="94"/>
      <c r="E2" s="94"/>
    </row>
    <row r="3" spans="1:5" s="1" customFormat="1" x14ac:dyDescent="0.25">
      <c r="A3" s="94" t="s">
        <v>407</v>
      </c>
      <c r="B3" s="94"/>
      <c r="C3" s="94"/>
      <c r="D3" s="94"/>
      <c r="E3" s="94"/>
    </row>
    <row r="4" spans="1:5" s="1" customFormat="1" x14ac:dyDescent="0.25">
      <c r="A4" s="94" t="s">
        <v>155</v>
      </c>
      <c r="B4" s="94"/>
      <c r="C4" s="94"/>
      <c r="D4" s="94"/>
      <c r="E4" s="94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2" t="s">
        <v>157</v>
      </c>
      <c r="B7" s="43" t="s">
        <v>158</v>
      </c>
      <c r="C7" s="44" t="s">
        <v>159</v>
      </c>
      <c r="D7" s="76" t="s">
        <v>160</v>
      </c>
      <c r="E7" s="45" t="s">
        <v>161</v>
      </c>
    </row>
    <row r="8" spans="1:5" x14ac:dyDescent="0.25">
      <c r="A8" s="12" t="s">
        <v>0</v>
      </c>
      <c r="B8" s="12" t="s">
        <v>1</v>
      </c>
      <c r="C8" s="78">
        <f>C9+C14+C18+C20+C24+C28</f>
        <v>5817584.9999999991</v>
      </c>
      <c r="D8" s="78">
        <f>D9+D14+D18+D20+D24+D28</f>
        <v>2551265.54</v>
      </c>
      <c r="E8" s="6">
        <f>C8-D8</f>
        <v>3266319.459999999</v>
      </c>
    </row>
    <row r="9" spans="1:5" x14ac:dyDescent="0.25">
      <c r="A9" s="12" t="s">
        <v>2</v>
      </c>
      <c r="B9" s="12" t="s">
        <v>3</v>
      </c>
      <c r="C9" s="78">
        <f>SUM(C10:C13)</f>
        <v>2241174.35</v>
      </c>
      <c r="D9" s="78">
        <f>SUM(D10:D13)</f>
        <v>819708.03</v>
      </c>
      <c r="E9" s="6">
        <f t="shared" ref="E9:E46" si="0">C9-D9</f>
        <v>1421466.32</v>
      </c>
    </row>
    <row r="10" spans="1:5" x14ac:dyDescent="0.25">
      <c r="A10" s="4" t="s">
        <v>4</v>
      </c>
      <c r="B10" s="4" t="s">
        <v>5</v>
      </c>
      <c r="C10" s="5">
        <v>1845717.3</v>
      </c>
      <c r="D10" s="5">
        <v>629163.25</v>
      </c>
      <c r="E10" s="6">
        <f t="shared" si="0"/>
        <v>1216554.05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16500</v>
      </c>
      <c r="D12" s="5">
        <v>3748.63</v>
      </c>
      <c r="E12" s="6">
        <f t="shared" si="0"/>
        <v>12751.369999999999</v>
      </c>
    </row>
    <row r="13" spans="1:5" x14ac:dyDescent="0.25">
      <c r="A13" s="4" t="s">
        <v>10</v>
      </c>
      <c r="B13" s="4" t="s">
        <v>11</v>
      </c>
      <c r="C13" s="5">
        <v>266472.05</v>
      </c>
      <c r="D13" s="5">
        <v>186796.15</v>
      </c>
      <c r="E13" s="6">
        <f t="shared" si="0"/>
        <v>79675.899999999994</v>
      </c>
    </row>
    <row r="14" spans="1:5" x14ac:dyDescent="0.25">
      <c r="A14" s="12" t="s">
        <v>12</v>
      </c>
      <c r="B14" s="12" t="s">
        <v>13</v>
      </c>
      <c r="C14" s="78">
        <f>SUM(C15:C17)</f>
        <v>2796701.58</v>
      </c>
      <c r="D14" s="78">
        <f>SUM(D15:D17)</f>
        <v>1348882.5</v>
      </c>
      <c r="E14" s="6">
        <f t="shared" si="0"/>
        <v>1447819.08</v>
      </c>
    </row>
    <row r="15" spans="1:5" x14ac:dyDescent="0.25">
      <c r="A15" s="4" t="s">
        <v>14</v>
      </c>
      <c r="B15" s="4" t="s">
        <v>5</v>
      </c>
      <c r="C15" s="5">
        <v>2227797.31</v>
      </c>
      <c r="D15" s="5">
        <v>1066884.23</v>
      </c>
      <c r="E15" s="6">
        <f t="shared" si="0"/>
        <v>1160913.08</v>
      </c>
    </row>
    <row r="16" spans="1:5" x14ac:dyDescent="0.25">
      <c r="A16" s="4" t="s">
        <v>15</v>
      </c>
      <c r="B16" s="4" t="s">
        <v>7</v>
      </c>
      <c r="C16" s="5">
        <v>190422</v>
      </c>
      <c r="D16" s="5">
        <v>0</v>
      </c>
      <c r="E16" s="6">
        <f t="shared" si="0"/>
        <v>190422</v>
      </c>
    </row>
    <row r="17" spans="1:5" s="1" customFormat="1" x14ac:dyDescent="0.25">
      <c r="A17" s="15">
        <v>51207</v>
      </c>
      <c r="B17" s="15" t="s">
        <v>11</v>
      </c>
      <c r="C17" s="5">
        <v>378482.27</v>
      </c>
      <c r="D17" s="5">
        <v>281998.27</v>
      </c>
      <c r="E17" s="6">
        <f t="shared" si="0"/>
        <v>96484</v>
      </c>
    </row>
    <row r="18" spans="1:5" x14ac:dyDescent="0.25">
      <c r="A18" s="12" t="s">
        <v>16</v>
      </c>
      <c r="B18" s="12" t="s">
        <v>17</v>
      </c>
      <c r="C18" s="78">
        <f>+C19</f>
        <v>56484.85</v>
      </c>
      <c r="D18" s="78">
        <f>+D19</f>
        <v>19434.490000000002</v>
      </c>
      <c r="E18" s="6">
        <f t="shared" si="0"/>
        <v>37050.36</v>
      </c>
    </row>
    <row r="19" spans="1:5" x14ac:dyDescent="0.25">
      <c r="A19" s="4" t="s">
        <v>18</v>
      </c>
      <c r="B19" s="4" t="s">
        <v>19</v>
      </c>
      <c r="C19" s="5">
        <v>56484.85</v>
      </c>
      <c r="D19" s="5">
        <v>19434.490000000002</v>
      </c>
      <c r="E19" s="6">
        <f t="shared" si="0"/>
        <v>37050.36</v>
      </c>
    </row>
    <row r="20" spans="1:5" x14ac:dyDescent="0.25">
      <c r="A20" s="12" t="s">
        <v>20</v>
      </c>
      <c r="B20" s="12" t="s">
        <v>21</v>
      </c>
      <c r="C20" s="78">
        <f>SUM(C21:C23)</f>
        <v>311829.58</v>
      </c>
      <c r="D20" s="78">
        <f>SUM(D21:D23)</f>
        <v>129619.28000000001</v>
      </c>
      <c r="E20" s="6">
        <f t="shared" si="0"/>
        <v>182210.3</v>
      </c>
    </row>
    <row r="21" spans="1:5" x14ac:dyDescent="0.25">
      <c r="A21" s="4" t="s">
        <v>22</v>
      </c>
      <c r="B21" s="4" t="s">
        <v>23</v>
      </c>
      <c r="C21" s="5">
        <v>116756.8</v>
      </c>
      <c r="D21" s="5">
        <v>48687.85</v>
      </c>
      <c r="E21" s="6">
        <f t="shared" si="0"/>
        <v>68068.950000000012</v>
      </c>
    </row>
    <row r="22" spans="1:5" x14ac:dyDescent="0.25">
      <c r="A22" s="4" t="s">
        <v>24</v>
      </c>
      <c r="B22" s="4" t="s">
        <v>25</v>
      </c>
      <c r="C22" s="5">
        <v>184877.95</v>
      </c>
      <c r="D22" s="5">
        <v>79253.63</v>
      </c>
      <c r="E22" s="6">
        <f t="shared" si="0"/>
        <v>105624.32000000001</v>
      </c>
    </row>
    <row r="23" spans="1:5" x14ac:dyDescent="0.25">
      <c r="A23" s="4" t="s">
        <v>26</v>
      </c>
      <c r="B23" s="4" t="s">
        <v>27</v>
      </c>
      <c r="C23" s="5">
        <v>10194.83</v>
      </c>
      <c r="D23" s="5">
        <v>1677.8</v>
      </c>
      <c r="E23" s="6">
        <f t="shared" si="0"/>
        <v>8517.0300000000007</v>
      </c>
    </row>
    <row r="24" spans="1:5" x14ac:dyDescent="0.25">
      <c r="A24" s="12" t="s">
        <v>28</v>
      </c>
      <c r="B24" s="12" t="s">
        <v>29</v>
      </c>
      <c r="C24" s="78">
        <f>SUM(C25:C27)</f>
        <v>281670.67000000004</v>
      </c>
      <c r="D24" s="78">
        <f>SUM(D25:D27)</f>
        <v>116776.29999999999</v>
      </c>
      <c r="E24" s="6">
        <f t="shared" si="0"/>
        <v>164894.37000000005</v>
      </c>
    </row>
    <row r="25" spans="1:5" x14ac:dyDescent="0.25">
      <c r="A25" s="4" t="s">
        <v>30</v>
      </c>
      <c r="B25" s="4" t="s">
        <v>23</v>
      </c>
      <c r="C25" s="5">
        <v>99257.26</v>
      </c>
      <c r="D25" s="5">
        <v>40443.879999999997</v>
      </c>
      <c r="E25" s="6">
        <f t="shared" si="0"/>
        <v>58813.38</v>
      </c>
    </row>
    <row r="26" spans="1:5" x14ac:dyDescent="0.25">
      <c r="A26" s="4" t="s">
        <v>31</v>
      </c>
      <c r="B26" s="4" t="s">
        <v>25</v>
      </c>
      <c r="C26" s="5">
        <v>177655.39</v>
      </c>
      <c r="D26" s="5">
        <v>74965.27</v>
      </c>
      <c r="E26" s="6">
        <f t="shared" si="0"/>
        <v>102690.12000000001</v>
      </c>
    </row>
    <row r="27" spans="1:5" x14ac:dyDescent="0.25">
      <c r="A27" s="4" t="s">
        <v>32</v>
      </c>
      <c r="B27" s="4" t="s">
        <v>27</v>
      </c>
      <c r="C27" s="5">
        <v>4758.0200000000004</v>
      </c>
      <c r="D27" s="5">
        <v>1367.15</v>
      </c>
      <c r="E27" s="6">
        <f t="shared" si="0"/>
        <v>3390.8700000000003</v>
      </c>
    </row>
    <row r="28" spans="1:5" s="1" customFormat="1" x14ac:dyDescent="0.25">
      <c r="A28" s="20">
        <v>517</v>
      </c>
      <c r="B28" s="12" t="s">
        <v>33</v>
      </c>
      <c r="C28" s="78">
        <f>C29+C30</f>
        <v>129723.97</v>
      </c>
      <c r="D28" s="78">
        <f>D29+D30</f>
        <v>116844.94</v>
      </c>
      <c r="E28" s="6">
        <f t="shared" si="0"/>
        <v>12879.029999999999</v>
      </c>
    </row>
    <row r="29" spans="1:5" s="1" customFormat="1" x14ac:dyDescent="0.25">
      <c r="A29" s="20">
        <v>51701</v>
      </c>
      <c r="B29" s="4" t="s">
        <v>402</v>
      </c>
      <c r="C29" s="5">
        <v>12499.6</v>
      </c>
      <c r="D29" s="78">
        <v>12499.6</v>
      </c>
      <c r="E29" s="6">
        <f t="shared" si="0"/>
        <v>0</v>
      </c>
    </row>
    <row r="30" spans="1:5" s="1" customFormat="1" x14ac:dyDescent="0.25">
      <c r="A30" s="15">
        <v>51702</v>
      </c>
      <c r="B30" s="4" t="s">
        <v>373</v>
      </c>
      <c r="C30" s="5">
        <v>117224.37</v>
      </c>
      <c r="D30" s="5">
        <v>104345.34</v>
      </c>
      <c r="E30" s="6">
        <f t="shared" si="0"/>
        <v>12879.029999999999</v>
      </c>
    </row>
    <row r="31" spans="1:5" x14ac:dyDescent="0.25">
      <c r="A31" s="12" t="s">
        <v>34</v>
      </c>
      <c r="B31" s="12" t="s">
        <v>35</v>
      </c>
      <c r="C31" s="78">
        <f>C32+C57+C61+C73+C77</f>
        <v>2092295.65</v>
      </c>
      <c r="D31" s="78">
        <f>D32+D57+D61+D73+D77</f>
        <v>922000.52</v>
      </c>
      <c r="E31" s="9">
        <f t="shared" si="0"/>
        <v>1170295.1299999999</v>
      </c>
    </row>
    <row r="32" spans="1:5" x14ac:dyDescent="0.25">
      <c r="A32" s="12" t="s">
        <v>36</v>
      </c>
      <c r="B32" s="12" t="s">
        <v>37</v>
      </c>
      <c r="C32" s="78">
        <f>SUM(C33:C56)</f>
        <v>1006380.1899999998</v>
      </c>
      <c r="D32" s="78">
        <f>SUM(D33:D56)</f>
        <v>475314.09</v>
      </c>
      <c r="E32" s="6">
        <f t="shared" si="0"/>
        <v>531066.09999999986</v>
      </c>
    </row>
    <row r="33" spans="1:5" x14ac:dyDescent="0.25">
      <c r="A33" s="4" t="s">
        <v>38</v>
      </c>
      <c r="B33" s="4" t="s">
        <v>39</v>
      </c>
      <c r="C33" s="5">
        <v>383611.16</v>
      </c>
      <c r="D33" s="5">
        <v>167705.32999999999</v>
      </c>
      <c r="E33" s="6">
        <f t="shared" si="0"/>
        <v>215905.83</v>
      </c>
    </row>
    <row r="34" spans="1:5" x14ac:dyDescent="0.25">
      <c r="A34" s="4" t="s">
        <v>40</v>
      </c>
      <c r="B34" s="4" t="s">
        <v>41</v>
      </c>
      <c r="C34" s="5">
        <v>29629.279999999999</v>
      </c>
      <c r="D34" s="5">
        <v>26440.28</v>
      </c>
      <c r="E34" s="6">
        <f t="shared" si="0"/>
        <v>3189</v>
      </c>
    </row>
    <row r="35" spans="1:5" x14ac:dyDescent="0.25">
      <c r="A35" s="4" t="s">
        <v>42</v>
      </c>
      <c r="B35" s="4" t="s">
        <v>43</v>
      </c>
      <c r="C35" s="5">
        <v>13426.86</v>
      </c>
      <c r="D35" s="5">
        <v>4923.2</v>
      </c>
      <c r="E35" s="6">
        <f t="shared" si="0"/>
        <v>8503.66</v>
      </c>
    </row>
    <row r="36" spans="1:5" x14ac:dyDescent="0.25">
      <c r="A36" s="4" t="s">
        <v>44</v>
      </c>
      <c r="B36" s="4" t="s">
        <v>45</v>
      </c>
      <c r="C36" s="5">
        <v>93252.38</v>
      </c>
      <c r="D36" s="5">
        <v>3779.38</v>
      </c>
      <c r="E36" s="6">
        <f t="shared" si="0"/>
        <v>89473</v>
      </c>
    </row>
    <row r="37" spans="1:5" x14ac:dyDescent="0.25">
      <c r="A37" s="4" t="s">
        <v>46</v>
      </c>
      <c r="B37" s="4" t="s">
        <v>47</v>
      </c>
      <c r="C37" s="5">
        <v>25935.82</v>
      </c>
      <c r="D37" s="5">
        <v>6328.99</v>
      </c>
      <c r="E37" s="6">
        <f t="shared" si="0"/>
        <v>19606.830000000002</v>
      </c>
    </row>
    <row r="38" spans="1:5" x14ac:dyDescent="0.25">
      <c r="A38" s="4" t="s">
        <v>48</v>
      </c>
      <c r="B38" s="4" t="s">
        <v>49</v>
      </c>
      <c r="C38" s="5">
        <v>864.95</v>
      </c>
      <c r="D38" s="5">
        <v>135.94999999999999</v>
      </c>
      <c r="E38" s="6">
        <f t="shared" si="0"/>
        <v>729</v>
      </c>
    </row>
    <row r="39" spans="1:5" x14ac:dyDescent="0.25">
      <c r="A39" s="4" t="s">
        <v>50</v>
      </c>
      <c r="B39" s="4" t="s">
        <v>51</v>
      </c>
      <c r="C39" s="5">
        <v>60526.43</v>
      </c>
      <c r="D39" s="5">
        <v>37695.47</v>
      </c>
      <c r="E39" s="6">
        <f t="shared" si="0"/>
        <v>22830.959999999999</v>
      </c>
    </row>
    <row r="40" spans="1:5" x14ac:dyDescent="0.25">
      <c r="A40" s="4" t="s">
        <v>52</v>
      </c>
      <c r="B40" s="4" t="s">
        <v>53</v>
      </c>
      <c r="C40" s="5">
        <v>20958.849999999999</v>
      </c>
      <c r="D40" s="5">
        <v>17049.25</v>
      </c>
      <c r="E40" s="6">
        <f t="shared" si="0"/>
        <v>3909.5999999999985</v>
      </c>
    </row>
    <row r="41" spans="1:5" s="1" customFormat="1" x14ac:dyDescent="0.25">
      <c r="A41" s="15">
        <v>54109</v>
      </c>
      <c r="B41" s="4" t="s">
        <v>342</v>
      </c>
      <c r="C41" s="5">
        <v>10984</v>
      </c>
      <c r="D41" s="5">
        <v>4647.75</v>
      </c>
      <c r="E41" s="6">
        <f t="shared" si="0"/>
        <v>6336.25</v>
      </c>
    </row>
    <row r="42" spans="1:5" s="1" customFormat="1" x14ac:dyDescent="0.25">
      <c r="A42" s="15">
        <v>54110</v>
      </c>
      <c r="B42" s="4" t="s">
        <v>345</v>
      </c>
      <c r="C42" s="5">
        <v>145753</v>
      </c>
      <c r="D42" s="5">
        <v>137253</v>
      </c>
      <c r="E42" s="6">
        <f t="shared" si="0"/>
        <v>8500</v>
      </c>
    </row>
    <row r="43" spans="1:5" x14ac:dyDescent="0.25">
      <c r="A43" s="4" t="s">
        <v>54</v>
      </c>
      <c r="B43" s="4" t="s">
        <v>55</v>
      </c>
      <c r="C43" s="5">
        <v>2901.9</v>
      </c>
      <c r="D43" s="5">
        <v>721.06</v>
      </c>
      <c r="E43" s="6">
        <f t="shared" si="0"/>
        <v>2180.84</v>
      </c>
    </row>
    <row r="44" spans="1:5" x14ac:dyDescent="0.25">
      <c r="A44" s="4" t="s">
        <v>56</v>
      </c>
      <c r="B44" s="4" t="s">
        <v>57</v>
      </c>
      <c r="C44" s="5">
        <v>6967.84</v>
      </c>
      <c r="D44" s="5">
        <v>1744.01</v>
      </c>
      <c r="E44" s="6">
        <f t="shared" si="0"/>
        <v>5223.83</v>
      </c>
    </row>
    <row r="45" spans="1:5" x14ac:dyDescent="0.25">
      <c r="A45" s="4" t="s">
        <v>58</v>
      </c>
      <c r="B45" s="4" t="s">
        <v>59</v>
      </c>
      <c r="C45" s="5">
        <v>1596.03</v>
      </c>
      <c r="D45" s="5">
        <v>596.03</v>
      </c>
      <c r="E45" s="6">
        <f t="shared" si="0"/>
        <v>1000</v>
      </c>
    </row>
    <row r="46" spans="1:5" x14ac:dyDescent="0.25">
      <c r="A46" s="4" t="s">
        <v>60</v>
      </c>
      <c r="B46" s="4" t="s">
        <v>61</v>
      </c>
      <c r="C46" s="5">
        <v>12719.39</v>
      </c>
      <c r="D46" s="5">
        <v>282.39</v>
      </c>
      <c r="E46" s="6">
        <f t="shared" si="0"/>
        <v>12437</v>
      </c>
    </row>
    <row r="47" spans="1:5" x14ac:dyDescent="0.25">
      <c r="A47" s="94"/>
      <c r="B47" s="94"/>
      <c r="C47" s="94"/>
      <c r="D47" s="94"/>
      <c r="E47" s="94"/>
    </row>
    <row r="48" spans="1:5" x14ac:dyDescent="0.25">
      <c r="A48" s="94" t="s">
        <v>154</v>
      </c>
      <c r="B48" s="94"/>
      <c r="C48" s="94"/>
      <c r="D48" s="94"/>
      <c r="E48" s="94"/>
    </row>
    <row r="49" spans="1:5" x14ac:dyDescent="0.25">
      <c r="A49" s="94" t="s">
        <v>337</v>
      </c>
      <c r="B49" s="94"/>
      <c r="C49" s="94"/>
      <c r="D49" s="94"/>
      <c r="E49" s="94"/>
    </row>
    <row r="50" spans="1:5" x14ac:dyDescent="0.25">
      <c r="A50" s="94" t="s">
        <v>408</v>
      </c>
      <c r="B50" s="94"/>
      <c r="C50" s="94"/>
      <c r="D50" s="94"/>
      <c r="E50" s="94"/>
    </row>
    <row r="51" spans="1:5" x14ac:dyDescent="0.25">
      <c r="A51" s="94" t="s">
        <v>155</v>
      </c>
      <c r="B51" s="94"/>
      <c r="C51" s="94"/>
      <c r="D51" s="94"/>
      <c r="E51" s="94"/>
    </row>
    <row r="52" spans="1:5" x14ac:dyDescent="0.25">
      <c r="A52" s="4" t="s">
        <v>62</v>
      </c>
      <c r="B52" s="4" t="s">
        <v>63</v>
      </c>
      <c r="C52" s="5">
        <v>12803.32</v>
      </c>
      <c r="D52" s="5">
        <v>2872.32</v>
      </c>
      <c r="E52" s="6">
        <f t="shared" ref="E52:E92" si="1">C52-D52</f>
        <v>9931</v>
      </c>
    </row>
    <row r="53" spans="1:5" x14ac:dyDescent="0.25">
      <c r="A53" s="4" t="s">
        <v>64</v>
      </c>
      <c r="B53" s="4" t="s">
        <v>65</v>
      </c>
      <c r="C53" s="5">
        <v>45</v>
      </c>
      <c r="D53" s="5">
        <v>45</v>
      </c>
      <c r="E53" s="6">
        <f t="shared" si="1"/>
        <v>0</v>
      </c>
    </row>
    <row r="54" spans="1:5" x14ac:dyDescent="0.25">
      <c r="A54" s="4" t="s">
        <v>66</v>
      </c>
      <c r="B54" s="4" t="s">
        <v>67</v>
      </c>
      <c r="C54" s="5">
        <v>50344.57</v>
      </c>
      <c r="D54" s="5">
        <v>10969.89</v>
      </c>
      <c r="E54" s="6">
        <f t="shared" si="1"/>
        <v>39374.68</v>
      </c>
    </row>
    <row r="55" spans="1:5" x14ac:dyDescent="0.25">
      <c r="A55" s="4" t="s">
        <v>68</v>
      </c>
      <c r="B55" s="4" t="s">
        <v>69</v>
      </c>
      <c r="C55" s="5">
        <v>16552.990000000002</v>
      </c>
      <c r="D55" s="5">
        <v>2789.24</v>
      </c>
      <c r="E55" s="6">
        <f t="shared" si="1"/>
        <v>13763.750000000002</v>
      </c>
    </row>
    <row r="56" spans="1:5" s="1" customFormat="1" x14ac:dyDescent="0.25">
      <c r="A56" s="4" t="s">
        <v>70</v>
      </c>
      <c r="B56" s="4" t="s">
        <v>71</v>
      </c>
      <c r="C56" s="5">
        <v>117506.42</v>
      </c>
      <c r="D56" s="5">
        <v>49335.55</v>
      </c>
      <c r="E56" s="6">
        <f t="shared" si="1"/>
        <v>68170.87</v>
      </c>
    </row>
    <row r="57" spans="1:5" x14ac:dyDescent="0.25">
      <c r="A57" s="12" t="s">
        <v>72</v>
      </c>
      <c r="B57" s="12" t="s">
        <v>73</v>
      </c>
      <c r="C57" s="78">
        <f>SUM(C58:C60)</f>
        <v>252931.25</v>
      </c>
      <c r="D57" s="78">
        <f>SUM(D58:D60)</f>
        <v>128923.90000000001</v>
      </c>
      <c r="E57" s="6">
        <f t="shared" si="1"/>
        <v>124007.34999999999</v>
      </c>
    </row>
    <row r="58" spans="1:5" x14ac:dyDescent="0.25">
      <c r="A58" s="4" t="s">
        <v>74</v>
      </c>
      <c r="B58" s="4" t="s">
        <v>75</v>
      </c>
      <c r="C58" s="5">
        <v>119450.07</v>
      </c>
      <c r="D58" s="5">
        <v>68315.070000000007</v>
      </c>
      <c r="E58" s="6">
        <f t="shared" si="1"/>
        <v>51135</v>
      </c>
    </row>
    <row r="59" spans="1:5" s="1" customFormat="1" x14ac:dyDescent="0.25">
      <c r="A59" s="4" t="s">
        <v>76</v>
      </c>
      <c r="B59" s="4" t="s">
        <v>77</v>
      </c>
      <c r="C59" s="5">
        <v>54328.22</v>
      </c>
      <c r="D59" s="5">
        <v>33638.22</v>
      </c>
      <c r="E59" s="6">
        <f t="shared" si="1"/>
        <v>20690</v>
      </c>
    </row>
    <row r="60" spans="1:5" x14ac:dyDescent="0.25">
      <c r="A60" s="4" t="s">
        <v>78</v>
      </c>
      <c r="B60" s="4" t="s">
        <v>79</v>
      </c>
      <c r="C60" s="5">
        <v>79152.960000000006</v>
      </c>
      <c r="D60" s="5">
        <v>26970.61</v>
      </c>
      <c r="E60" s="6">
        <f t="shared" si="1"/>
        <v>52182.350000000006</v>
      </c>
    </row>
    <row r="61" spans="1:5" x14ac:dyDescent="0.25">
      <c r="A61" s="12" t="s">
        <v>80</v>
      </c>
      <c r="B61" s="12" t="s">
        <v>81</v>
      </c>
      <c r="C61" s="78">
        <f>SUM(C62:C72)</f>
        <v>532153.33000000007</v>
      </c>
      <c r="D61" s="78">
        <f>SUM(D62:D72)</f>
        <v>179590.38999999998</v>
      </c>
      <c r="E61" s="6">
        <f t="shared" si="1"/>
        <v>352562.94000000006</v>
      </c>
    </row>
    <row r="62" spans="1:5" x14ac:dyDescent="0.25">
      <c r="A62" s="4" t="s">
        <v>82</v>
      </c>
      <c r="B62" s="4" t="s">
        <v>83</v>
      </c>
      <c r="C62" s="5">
        <v>4985.05</v>
      </c>
      <c r="D62" s="5">
        <v>985.05</v>
      </c>
      <c r="E62" s="6">
        <f t="shared" si="1"/>
        <v>4000</v>
      </c>
    </row>
    <row r="63" spans="1:5" x14ac:dyDescent="0.25">
      <c r="A63" s="4" t="s">
        <v>84</v>
      </c>
      <c r="B63" s="4" t="s">
        <v>85</v>
      </c>
      <c r="C63" s="5">
        <v>6128.27</v>
      </c>
      <c r="D63" s="5">
        <v>4978.2700000000004</v>
      </c>
      <c r="E63" s="6">
        <f t="shared" si="1"/>
        <v>1150</v>
      </c>
    </row>
    <row r="64" spans="1:5" x14ac:dyDescent="0.25">
      <c r="A64" s="4" t="s">
        <v>86</v>
      </c>
      <c r="B64" s="4" t="s">
        <v>87</v>
      </c>
      <c r="C64" s="5">
        <v>7521.3</v>
      </c>
      <c r="D64" s="5">
        <v>653.27</v>
      </c>
      <c r="E64" s="6">
        <f t="shared" si="1"/>
        <v>6868.0300000000007</v>
      </c>
    </row>
    <row r="65" spans="1:5" x14ac:dyDescent="0.25">
      <c r="A65" s="4" t="s">
        <v>88</v>
      </c>
      <c r="B65" s="4" t="s">
        <v>89</v>
      </c>
      <c r="C65" s="5">
        <v>138696</v>
      </c>
      <c r="D65" s="5">
        <v>58168</v>
      </c>
      <c r="E65" s="6">
        <f t="shared" si="1"/>
        <v>80528</v>
      </c>
    </row>
    <row r="66" spans="1:5" s="1" customFormat="1" x14ac:dyDescent="0.25">
      <c r="A66" s="15">
        <v>54307</v>
      </c>
      <c r="B66" s="15" t="s">
        <v>366</v>
      </c>
      <c r="C66" s="5">
        <v>600</v>
      </c>
      <c r="D66" s="5">
        <v>0</v>
      </c>
      <c r="E66" s="6">
        <f t="shared" si="1"/>
        <v>600</v>
      </c>
    </row>
    <row r="67" spans="1:5" x14ac:dyDescent="0.25">
      <c r="A67" s="4" t="s">
        <v>90</v>
      </c>
      <c r="B67" s="4" t="s">
        <v>91</v>
      </c>
      <c r="C67" s="5">
        <v>330.9</v>
      </c>
      <c r="D67" s="5">
        <v>88.62</v>
      </c>
      <c r="E67" s="6">
        <f t="shared" si="1"/>
        <v>242.27999999999997</v>
      </c>
    </row>
    <row r="68" spans="1:5" s="1" customFormat="1" x14ac:dyDescent="0.25">
      <c r="A68" s="15">
        <v>54312</v>
      </c>
      <c r="B68" s="4" t="s">
        <v>397</v>
      </c>
      <c r="C68" s="5">
        <v>45</v>
      </c>
      <c r="D68" s="5">
        <v>45</v>
      </c>
      <c r="E68" s="6">
        <f t="shared" si="1"/>
        <v>0</v>
      </c>
    </row>
    <row r="69" spans="1:5" s="1" customFormat="1" x14ac:dyDescent="0.25">
      <c r="A69" s="4" t="s">
        <v>92</v>
      </c>
      <c r="B69" s="4" t="s">
        <v>93</v>
      </c>
      <c r="C69" s="5">
        <v>22774</v>
      </c>
      <c r="D69" s="5">
        <v>1549.68</v>
      </c>
      <c r="E69" s="6">
        <f t="shared" si="1"/>
        <v>21224.32</v>
      </c>
    </row>
    <row r="70" spans="1:5" s="1" customFormat="1" x14ac:dyDescent="0.25">
      <c r="A70" s="4" t="s">
        <v>94</v>
      </c>
      <c r="B70" s="4" t="s">
        <v>95</v>
      </c>
      <c r="C70" s="5">
        <v>20012.939999999999</v>
      </c>
      <c r="D70" s="5">
        <v>5300.23</v>
      </c>
      <c r="E70" s="6">
        <f t="shared" si="1"/>
        <v>14712.71</v>
      </c>
    </row>
    <row r="71" spans="1:5" x14ac:dyDescent="0.25">
      <c r="A71" s="4" t="s">
        <v>96</v>
      </c>
      <c r="B71" s="4" t="s">
        <v>97</v>
      </c>
      <c r="C71" s="5">
        <v>26067.84</v>
      </c>
      <c r="D71" s="5">
        <v>10347.84</v>
      </c>
      <c r="E71" s="6">
        <f t="shared" si="1"/>
        <v>15720</v>
      </c>
    </row>
    <row r="72" spans="1:5" x14ac:dyDescent="0.25">
      <c r="A72" s="4" t="s">
        <v>98</v>
      </c>
      <c r="B72" s="4" t="s">
        <v>99</v>
      </c>
      <c r="C72" s="5">
        <v>304992.03000000003</v>
      </c>
      <c r="D72" s="5">
        <v>97474.43</v>
      </c>
      <c r="E72" s="6">
        <f t="shared" si="1"/>
        <v>207517.60000000003</v>
      </c>
    </row>
    <row r="73" spans="1:5" x14ac:dyDescent="0.25">
      <c r="A73" s="15" t="s">
        <v>100</v>
      </c>
      <c r="B73" s="12" t="s">
        <v>101</v>
      </c>
      <c r="C73" s="78">
        <f>SUM(C74:C76)</f>
        <v>176222.88</v>
      </c>
      <c r="D73" s="78">
        <f>SUM(D74:D76)</f>
        <v>74651.14</v>
      </c>
      <c r="E73" s="9">
        <f t="shared" si="1"/>
        <v>101571.74</v>
      </c>
    </row>
    <row r="74" spans="1:5" s="1" customFormat="1" x14ac:dyDescent="0.25">
      <c r="A74" s="15">
        <v>54402</v>
      </c>
      <c r="B74" s="4" t="s">
        <v>391</v>
      </c>
      <c r="C74" s="5">
        <v>878.64</v>
      </c>
      <c r="D74" s="5">
        <v>878.64</v>
      </c>
      <c r="E74" s="6">
        <f t="shared" si="1"/>
        <v>0</v>
      </c>
    </row>
    <row r="75" spans="1:5" x14ac:dyDescent="0.25">
      <c r="A75" s="4" t="s">
        <v>102</v>
      </c>
      <c r="B75" s="4" t="s">
        <v>103</v>
      </c>
      <c r="C75" s="5">
        <v>170842.5</v>
      </c>
      <c r="D75" s="5">
        <v>71660</v>
      </c>
      <c r="E75" s="6">
        <f t="shared" si="1"/>
        <v>99182.5</v>
      </c>
    </row>
    <row r="76" spans="1:5" x14ac:dyDescent="0.25">
      <c r="A76" s="4" t="s">
        <v>104</v>
      </c>
      <c r="B76" s="4" t="s">
        <v>105</v>
      </c>
      <c r="C76" s="5">
        <v>4501.74</v>
      </c>
      <c r="D76" s="5">
        <v>2112.5</v>
      </c>
      <c r="E76" s="6">
        <f t="shared" si="1"/>
        <v>2389.2399999999998</v>
      </c>
    </row>
    <row r="77" spans="1:5" x14ac:dyDescent="0.25">
      <c r="A77" s="12" t="s">
        <v>106</v>
      </c>
      <c r="B77" s="12" t="s">
        <v>107</v>
      </c>
      <c r="C77" s="78">
        <f>SUM(C78:C81)</f>
        <v>124608</v>
      </c>
      <c r="D77" s="78">
        <f>SUM(D78:D81)</f>
        <v>63521</v>
      </c>
      <c r="E77" s="6">
        <f t="shared" si="1"/>
        <v>61087</v>
      </c>
    </row>
    <row r="78" spans="1:5" x14ac:dyDescent="0.25">
      <c r="A78" s="4" t="s">
        <v>108</v>
      </c>
      <c r="B78" s="4" t="s">
        <v>109</v>
      </c>
      <c r="C78" s="5">
        <v>93500.25</v>
      </c>
      <c r="D78" s="5">
        <v>54823.25</v>
      </c>
      <c r="E78" s="6">
        <f t="shared" si="1"/>
        <v>38677</v>
      </c>
    </row>
    <row r="79" spans="1:5" s="1" customFormat="1" x14ac:dyDescent="0.25">
      <c r="A79" s="15">
        <v>54504</v>
      </c>
      <c r="B79" s="4" t="s">
        <v>374</v>
      </c>
      <c r="C79" s="5">
        <v>2000</v>
      </c>
      <c r="D79" s="5">
        <v>0</v>
      </c>
      <c r="E79" s="6">
        <f t="shared" si="1"/>
        <v>2000</v>
      </c>
    </row>
    <row r="80" spans="1:5" x14ac:dyDescent="0.25">
      <c r="A80" s="4" t="s">
        <v>110</v>
      </c>
      <c r="B80" s="4" t="s">
        <v>111</v>
      </c>
      <c r="C80" s="5">
        <v>2110</v>
      </c>
      <c r="D80" s="5">
        <v>0</v>
      </c>
      <c r="E80" s="6">
        <f t="shared" si="1"/>
        <v>2110</v>
      </c>
    </row>
    <row r="81" spans="1:5" s="1" customFormat="1" x14ac:dyDescent="0.25">
      <c r="A81" s="15">
        <v>54599</v>
      </c>
      <c r="B81" s="4" t="s">
        <v>375</v>
      </c>
      <c r="C81" s="5">
        <v>26997.75</v>
      </c>
      <c r="D81" s="5">
        <v>8697.75</v>
      </c>
      <c r="E81" s="6">
        <f>C81-D81</f>
        <v>18300</v>
      </c>
    </row>
    <row r="82" spans="1:5" x14ac:dyDescent="0.25">
      <c r="A82" s="12" t="s">
        <v>112</v>
      </c>
      <c r="B82" s="12" t="s">
        <v>113</v>
      </c>
      <c r="C82" s="78">
        <f>C85+C87+C91+C83</f>
        <v>224058</v>
      </c>
      <c r="D82" s="78">
        <f>D85+D87+D91</f>
        <v>59331.180000000008</v>
      </c>
      <c r="E82" s="6">
        <f t="shared" si="1"/>
        <v>164726.82</v>
      </c>
    </row>
    <row r="83" spans="1:5" s="1" customFormat="1" x14ac:dyDescent="0.25">
      <c r="A83" s="20">
        <v>551</v>
      </c>
      <c r="B83" s="12" t="s">
        <v>376</v>
      </c>
      <c r="C83" s="78">
        <f>C84</f>
        <v>365</v>
      </c>
      <c r="D83" s="78">
        <f>D84</f>
        <v>0</v>
      </c>
      <c r="E83" s="6">
        <f t="shared" si="1"/>
        <v>365</v>
      </c>
    </row>
    <row r="84" spans="1:5" s="1" customFormat="1" x14ac:dyDescent="0.25">
      <c r="A84" s="15">
        <v>55101</v>
      </c>
      <c r="B84" s="4" t="s">
        <v>377</v>
      </c>
      <c r="C84" s="5">
        <v>365</v>
      </c>
      <c r="D84" s="78">
        <v>0</v>
      </c>
      <c r="E84" s="6">
        <f t="shared" si="1"/>
        <v>365</v>
      </c>
    </row>
    <row r="85" spans="1:5" x14ac:dyDescent="0.25">
      <c r="A85" s="12" t="s">
        <v>114</v>
      </c>
      <c r="B85" s="12" t="s">
        <v>115</v>
      </c>
      <c r="C85" s="78">
        <f>C86</f>
        <v>29975.46</v>
      </c>
      <c r="D85" s="78">
        <f>D86</f>
        <v>15177.2</v>
      </c>
      <c r="E85" s="6">
        <f t="shared" si="1"/>
        <v>14798.259999999998</v>
      </c>
    </row>
    <row r="86" spans="1:5" x14ac:dyDescent="0.25">
      <c r="A86" s="4" t="s">
        <v>116</v>
      </c>
      <c r="B86" s="4" t="s">
        <v>117</v>
      </c>
      <c r="C86" s="5">
        <v>29975.46</v>
      </c>
      <c r="D86" s="5">
        <v>15177.2</v>
      </c>
      <c r="E86" s="6">
        <f t="shared" si="1"/>
        <v>14798.259999999998</v>
      </c>
    </row>
    <row r="87" spans="1:5" x14ac:dyDescent="0.25">
      <c r="A87" s="12" t="s">
        <v>118</v>
      </c>
      <c r="B87" s="12" t="s">
        <v>119</v>
      </c>
      <c r="C87" s="78">
        <f>SUM(C88:C90)</f>
        <v>76939.539999999994</v>
      </c>
      <c r="D87" s="78">
        <f>SUM(D88:D90)</f>
        <v>44153.98000000001</v>
      </c>
      <c r="E87" s="9">
        <f t="shared" si="1"/>
        <v>32785.559999999983</v>
      </c>
    </row>
    <row r="88" spans="1:5" x14ac:dyDescent="0.25">
      <c r="A88" s="4" t="s">
        <v>120</v>
      </c>
      <c r="B88" s="4" t="s">
        <v>121</v>
      </c>
      <c r="C88" s="5">
        <v>4500</v>
      </c>
      <c r="D88" s="5">
        <v>2052.84</v>
      </c>
      <c r="E88" s="6">
        <f t="shared" si="1"/>
        <v>2447.16</v>
      </c>
    </row>
    <row r="89" spans="1:5" x14ac:dyDescent="0.25">
      <c r="A89" s="4" t="s">
        <v>122</v>
      </c>
      <c r="B89" s="4" t="s">
        <v>123</v>
      </c>
      <c r="C89" s="5">
        <v>65574.539999999994</v>
      </c>
      <c r="D89" s="5">
        <v>38040.980000000003</v>
      </c>
      <c r="E89" s="6">
        <f t="shared" si="1"/>
        <v>27533.55999999999</v>
      </c>
    </row>
    <row r="90" spans="1:5" s="1" customFormat="1" x14ac:dyDescent="0.25">
      <c r="A90" s="4" t="s">
        <v>124</v>
      </c>
      <c r="B90" s="4" t="s">
        <v>125</v>
      </c>
      <c r="C90" s="5">
        <v>6865</v>
      </c>
      <c r="D90" s="5">
        <v>4060.16</v>
      </c>
      <c r="E90" s="6">
        <f t="shared" si="1"/>
        <v>2804.84</v>
      </c>
    </row>
    <row r="91" spans="1:5" s="1" customFormat="1" x14ac:dyDescent="0.25">
      <c r="A91" s="12" t="s">
        <v>126</v>
      </c>
      <c r="B91" s="12" t="s">
        <v>127</v>
      </c>
      <c r="C91" s="78">
        <f>SUM(C92:C92)</f>
        <v>116778</v>
      </c>
      <c r="D91" s="78">
        <f>SUM(D92:D92)</f>
        <v>0</v>
      </c>
      <c r="E91" s="9">
        <f t="shared" si="1"/>
        <v>116778</v>
      </c>
    </row>
    <row r="92" spans="1:5" s="1" customFormat="1" x14ac:dyDescent="0.25">
      <c r="A92" s="15">
        <v>55799</v>
      </c>
      <c r="B92" s="4" t="s">
        <v>348</v>
      </c>
      <c r="C92" s="5">
        <v>116778</v>
      </c>
      <c r="D92" s="5">
        <v>0</v>
      </c>
      <c r="E92" s="6">
        <f t="shared" si="1"/>
        <v>116778</v>
      </c>
    </row>
    <row r="93" spans="1:5" x14ac:dyDescent="0.25">
      <c r="A93" s="94" t="s">
        <v>154</v>
      </c>
      <c r="B93" s="94"/>
      <c r="C93" s="94"/>
      <c r="D93" s="94"/>
      <c r="E93" s="94"/>
    </row>
    <row r="94" spans="1:5" x14ac:dyDescent="0.25">
      <c r="A94" s="94" t="s">
        <v>337</v>
      </c>
      <c r="B94" s="94"/>
      <c r="C94" s="94"/>
      <c r="D94" s="94"/>
      <c r="E94" s="94"/>
    </row>
    <row r="95" spans="1:5" x14ac:dyDescent="0.25">
      <c r="A95" s="94" t="s">
        <v>408</v>
      </c>
      <c r="B95" s="94"/>
      <c r="C95" s="94"/>
      <c r="D95" s="94"/>
      <c r="E95" s="94"/>
    </row>
    <row r="96" spans="1:5" x14ac:dyDescent="0.25">
      <c r="A96" s="94" t="s">
        <v>155</v>
      </c>
      <c r="B96" s="94"/>
      <c r="C96" s="94"/>
      <c r="D96" s="94"/>
      <c r="E96" s="94"/>
    </row>
    <row r="97" spans="1:5" x14ac:dyDescent="0.25">
      <c r="A97" s="3" t="s">
        <v>156</v>
      </c>
      <c r="B97" s="2"/>
      <c r="C97" s="2"/>
      <c r="D97" s="2"/>
      <c r="E97" s="2"/>
    </row>
    <row r="98" spans="1:5" x14ac:dyDescent="0.25">
      <c r="A98" s="12" t="s">
        <v>128</v>
      </c>
      <c r="B98" s="12" t="s">
        <v>129</v>
      </c>
      <c r="C98" s="78">
        <f>C99+C101</f>
        <v>3281775</v>
      </c>
      <c r="D98" s="78">
        <f>D99+D101</f>
        <v>1634700</v>
      </c>
      <c r="E98" s="9">
        <f t="shared" ref="E98:E119" si="2">C98-D98</f>
        <v>1647075</v>
      </c>
    </row>
    <row r="99" spans="1:5" x14ac:dyDescent="0.25">
      <c r="A99" s="12" t="s">
        <v>130</v>
      </c>
      <c r="B99" s="12" t="s">
        <v>131</v>
      </c>
      <c r="C99" s="78">
        <f>C100</f>
        <v>3223245</v>
      </c>
      <c r="D99" s="78">
        <f>D100</f>
        <v>1624400</v>
      </c>
      <c r="E99" s="6">
        <f t="shared" si="2"/>
        <v>1598845</v>
      </c>
    </row>
    <row r="100" spans="1:5" x14ac:dyDescent="0.25">
      <c r="A100" s="4" t="s">
        <v>132</v>
      </c>
      <c r="B100" s="4" t="s">
        <v>131</v>
      </c>
      <c r="C100" s="5">
        <v>3223245</v>
      </c>
      <c r="D100" s="5">
        <v>1624400</v>
      </c>
      <c r="E100" s="6">
        <f t="shared" si="2"/>
        <v>1598845</v>
      </c>
    </row>
    <row r="101" spans="1:5" x14ac:dyDescent="0.25">
      <c r="A101" s="12" t="s">
        <v>133</v>
      </c>
      <c r="B101" s="12" t="s">
        <v>134</v>
      </c>
      <c r="C101" s="78">
        <f>SUM(C102:C103)</f>
        <v>58530</v>
      </c>
      <c r="D101" s="78">
        <f>SUM(D102:D103)</f>
        <v>10300</v>
      </c>
      <c r="E101" s="9">
        <f t="shared" si="2"/>
        <v>48230</v>
      </c>
    </row>
    <row r="102" spans="1:5" x14ac:dyDescent="0.25">
      <c r="A102" s="4" t="s">
        <v>135</v>
      </c>
      <c r="B102" s="4" t="s">
        <v>136</v>
      </c>
      <c r="C102" s="5">
        <v>6103</v>
      </c>
      <c r="D102" s="5">
        <v>4350</v>
      </c>
      <c r="E102" s="6">
        <f t="shared" si="2"/>
        <v>1753</v>
      </c>
    </row>
    <row r="103" spans="1:5" x14ac:dyDescent="0.25">
      <c r="A103" s="4" t="s">
        <v>137</v>
      </c>
      <c r="B103" s="4" t="s">
        <v>138</v>
      </c>
      <c r="C103" s="5">
        <v>52427</v>
      </c>
      <c r="D103" s="5">
        <v>5950</v>
      </c>
      <c r="E103" s="6">
        <f t="shared" si="2"/>
        <v>46477</v>
      </c>
    </row>
    <row r="104" spans="1:5" x14ac:dyDescent="0.25">
      <c r="A104" s="12" t="s">
        <v>139</v>
      </c>
      <c r="B104" s="12" t="s">
        <v>140</v>
      </c>
      <c r="C104" s="78">
        <f>C105+C115+C111+C113</f>
        <v>1984600.35</v>
      </c>
      <c r="D104" s="78">
        <f>D105+D115+D111+D113</f>
        <v>10708.16</v>
      </c>
      <c r="E104" s="6">
        <f t="shared" si="2"/>
        <v>1973892.1900000002</v>
      </c>
    </row>
    <row r="105" spans="1:5" x14ac:dyDescent="0.25">
      <c r="A105" s="12" t="s">
        <v>141</v>
      </c>
      <c r="B105" s="12" t="s">
        <v>142</v>
      </c>
      <c r="C105" s="78">
        <f>SUM(C106:C110)</f>
        <v>168203</v>
      </c>
      <c r="D105" s="78">
        <f>SUM(D106:D110)</f>
        <v>4336.16</v>
      </c>
      <c r="E105" s="9">
        <f t="shared" si="2"/>
        <v>163866.84</v>
      </c>
    </row>
    <row r="106" spans="1:5" x14ac:dyDescent="0.25">
      <c r="A106" s="4" t="s">
        <v>143</v>
      </c>
      <c r="B106" s="4" t="s">
        <v>144</v>
      </c>
      <c r="C106" s="5">
        <v>7170</v>
      </c>
      <c r="D106" s="5">
        <v>0</v>
      </c>
      <c r="E106" s="6">
        <f t="shared" si="2"/>
        <v>7170</v>
      </c>
    </row>
    <row r="107" spans="1:5" x14ac:dyDescent="0.25">
      <c r="A107" s="4" t="s">
        <v>145</v>
      </c>
      <c r="B107" s="4" t="s">
        <v>146</v>
      </c>
      <c r="C107" s="5">
        <v>44289.01</v>
      </c>
      <c r="D107" s="5">
        <v>0</v>
      </c>
      <c r="E107" s="6">
        <f t="shared" si="2"/>
        <v>44289.01</v>
      </c>
    </row>
    <row r="108" spans="1:5" s="1" customFormat="1" x14ac:dyDescent="0.25">
      <c r="A108" s="15">
        <v>61104</v>
      </c>
      <c r="B108" s="4" t="s">
        <v>147</v>
      </c>
      <c r="C108" s="5">
        <v>17392</v>
      </c>
      <c r="D108" s="5">
        <v>452</v>
      </c>
      <c r="E108" s="6">
        <f t="shared" si="2"/>
        <v>16940</v>
      </c>
    </row>
    <row r="109" spans="1:5" s="1" customFormat="1" x14ac:dyDescent="0.25">
      <c r="A109" s="15">
        <v>61105</v>
      </c>
      <c r="B109" s="4" t="s">
        <v>378</v>
      </c>
      <c r="C109" s="5">
        <v>93797</v>
      </c>
      <c r="D109" s="5">
        <v>0</v>
      </c>
      <c r="E109" s="6">
        <f t="shared" si="2"/>
        <v>93797</v>
      </c>
    </row>
    <row r="110" spans="1:5" x14ac:dyDescent="0.25">
      <c r="A110" s="4" t="s">
        <v>148</v>
      </c>
      <c r="B110" s="4" t="s">
        <v>149</v>
      </c>
      <c r="C110" s="5">
        <v>5554.99</v>
      </c>
      <c r="D110" s="5">
        <v>3884.16</v>
      </c>
      <c r="E110" s="6">
        <f t="shared" si="2"/>
        <v>1670.83</v>
      </c>
    </row>
    <row r="111" spans="1:5" s="1" customFormat="1" x14ac:dyDescent="0.25">
      <c r="A111" s="20">
        <v>612</v>
      </c>
      <c r="B111" s="12" t="s">
        <v>312</v>
      </c>
      <c r="C111" s="78">
        <f>C112</f>
        <v>1790731</v>
      </c>
      <c r="D111" s="78">
        <f>D112</f>
        <v>0</v>
      </c>
      <c r="E111" s="9">
        <f t="shared" si="2"/>
        <v>1790731</v>
      </c>
    </row>
    <row r="112" spans="1:5" s="1" customFormat="1" x14ac:dyDescent="0.25">
      <c r="A112" s="15">
        <v>61201</v>
      </c>
      <c r="B112" s="4" t="s">
        <v>379</v>
      </c>
      <c r="C112" s="5">
        <v>1790731</v>
      </c>
      <c r="D112" s="5">
        <v>0</v>
      </c>
      <c r="E112" s="6">
        <f t="shared" si="2"/>
        <v>1790731</v>
      </c>
    </row>
    <row r="113" spans="1:5" s="1" customFormat="1" x14ac:dyDescent="0.25">
      <c r="A113" s="20">
        <v>613</v>
      </c>
      <c r="B113" s="20" t="s">
        <v>247</v>
      </c>
      <c r="C113" s="85">
        <f>C114</f>
        <v>1495</v>
      </c>
      <c r="D113" s="85">
        <f>D114</f>
        <v>0</v>
      </c>
      <c r="E113" s="86">
        <f t="shared" si="2"/>
        <v>1495</v>
      </c>
    </row>
    <row r="114" spans="1:5" s="1" customFormat="1" x14ac:dyDescent="0.25">
      <c r="A114" s="15">
        <v>61399</v>
      </c>
      <c r="B114" s="15" t="s">
        <v>380</v>
      </c>
      <c r="C114" s="5">
        <v>1495</v>
      </c>
      <c r="D114" s="5">
        <v>0</v>
      </c>
      <c r="E114" s="6">
        <f t="shared" si="2"/>
        <v>1495</v>
      </c>
    </row>
    <row r="115" spans="1:5" x14ac:dyDescent="0.25">
      <c r="A115" s="12" t="s">
        <v>150</v>
      </c>
      <c r="B115" s="12" t="s">
        <v>151</v>
      </c>
      <c r="C115" s="78">
        <f>C116</f>
        <v>24171.35</v>
      </c>
      <c r="D115" s="78">
        <f>D116</f>
        <v>6372</v>
      </c>
      <c r="E115" s="9">
        <f t="shared" si="2"/>
        <v>17799.349999999999</v>
      </c>
    </row>
    <row r="116" spans="1:5" x14ac:dyDescent="0.25">
      <c r="A116" s="4" t="s">
        <v>152</v>
      </c>
      <c r="B116" s="4" t="s">
        <v>153</v>
      </c>
      <c r="C116" s="5">
        <v>24171.35</v>
      </c>
      <c r="D116" s="5">
        <v>6372</v>
      </c>
      <c r="E116" s="6">
        <f t="shared" si="2"/>
        <v>17799.349999999999</v>
      </c>
    </row>
    <row r="117" spans="1:5" s="1" customFormat="1" x14ac:dyDescent="0.25">
      <c r="A117" s="15">
        <v>71</v>
      </c>
      <c r="B117" s="15" t="s">
        <v>381</v>
      </c>
      <c r="C117" s="5">
        <f>C118</f>
        <v>608290</v>
      </c>
      <c r="D117" s="5">
        <f>D118</f>
        <v>0</v>
      </c>
      <c r="E117" s="6">
        <f t="shared" si="2"/>
        <v>608290</v>
      </c>
    </row>
    <row r="118" spans="1:5" s="1" customFormat="1" x14ac:dyDescent="0.25">
      <c r="A118" s="15">
        <v>711</v>
      </c>
      <c r="B118" s="4" t="s">
        <v>382</v>
      </c>
      <c r="C118" s="5">
        <f>C119</f>
        <v>608290</v>
      </c>
      <c r="D118" s="5">
        <f>D119</f>
        <v>0</v>
      </c>
      <c r="E118" s="6">
        <f t="shared" si="2"/>
        <v>608290</v>
      </c>
    </row>
    <row r="119" spans="1:5" s="1" customFormat="1" x14ac:dyDescent="0.25">
      <c r="A119" s="15">
        <v>71101</v>
      </c>
      <c r="B119" s="4" t="s">
        <v>383</v>
      </c>
      <c r="C119" s="5">
        <v>608290</v>
      </c>
      <c r="D119" s="5">
        <v>0</v>
      </c>
      <c r="E119" s="6">
        <f t="shared" si="2"/>
        <v>608290</v>
      </c>
    </row>
    <row r="120" spans="1:5" x14ac:dyDescent="0.25">
      <c r="A120" s="2"/>
      <c r="B120" s="8" t="s">
        <v>162</v>
      </c>
      <c r="C120" s="11">
        <f>C8+C31+C82+C98+C104+C117</f>
        <v>14008603.999999998</v>
      </c>
      <c r="D120" s="11">
        <f>D8+D31+D82+D98+D104+D117</f>
        <v>5178005.4000000004</v>
      </c>
      <c r="E120" s="11">
        <f>E8+E31+E82+E98+E104+E117</f>
        <v>8830598.5999999996</v>
      </c>
    </row>
    <row r="121" spans="1:5" x14ac:dyDescent="0.25">
      <c r="A121" s="1"/>
      <c r="B121" s="10" t="s">
        <v>163</v>
      </c>
      <c r="C121" s="9">
        <f t="shared" ref="C121:E122" si="3">C120</f>
        <v>14008603.999999998</v>
      </c>
      <c r="D121" s="9">
        <f t="shared" si="3"/>
        <v>5178005.4000000004</v>
      </c>
      <c r="E121" s="9">
        <f t="shared" si="3"/>
        <v>8830598.5999999996</v>
      </c>
    </row>
    <row r="122" spans="1:5" x14ac:dyDescent="0.25">
      <c r="A122" s="1"/>
      <c r="B122" s="10" t="s">
        <v>164</v>
      </c>
      <c r="C122" s="9">
        <f t="shared" si="3"/>
        <v>14008603.999999998</v>
      </c>
      <c r="D122" s="9">
        <f t="shared" si="3"/>
        <v>5178005.4000000004</v>
      </c>
      <c r="E122" s="9">
        <f t="shared" si="3"/>
        <v>8830598.5999999996</v>
      </c>
    </row>
    <row r="123" spans="1:5" x14ac:dyDescent="0.25">
      <c r="A123" s="56"/>
      <c r="B123" s="56"/>
      <c r="C123" s="54"/>
      <c r="D123" s="54"/>
      <c r="E123" s="55"/>
    </row>
    <row r="124" spans="1:5" s="1" customFormat="1" x14ac:dyDescent="0.25">
      <c r="A124" s="57"/>
      <c r="B124" s="56"/>
      <c r="C124" s="54"/>
      <c r="D124" s="54"/>
      <c r="E124" s="55"/>
    </row>
    <row r="125" spans="1:5" x14ac:dyDescent="0.25">
      <c r="A125" s="57"/>
      <c r="B125" s="56"/>
      <c r="C125" s="54"/>
      <c r="D125" s="54"/>
      <c r="E125" s="55"/>
    </row>
    <row r="126" spans="1:5" x14ac:dyDescent="0.25">
      <c r="A126" s="56"/>
      <c r="B126" s="56"/>
      <c r="C126" s="54"/>
      <c r="D126" s="54"/>
      <c r="E126" s="55"/>
    </row>
    <row r="127" spans="1:5" x14ac:dyDescent="0.25">
      <c r="A127" s="56"/>
      <c r="B127" s="56"/>
      <c r="C127" s="54"/>
      <c r="D127" s="54"/>
      <c r="E127" s="55"/>
    </row>
    <row r="128" spans="1:5" x14ac:dyDescent="0.25">
      <c r="A128" s="56"/>
      <c r="B128" s="56"/>
      <c r="C128" s="54"/>
      <c r="D128" s="54"/>
      <c r="E128" s="55"/>
    </row>
    <row r="129" spans="1:5" x14ac:dyDescent="0.25">
      <c r="A129" s="56"/>
      <c r="B129" s="56"/>
      <c r="C129" s="54"/>
      <c r="D129" s="54"/>
      <c r="E129" s="55"/>
    </row>
    <row r="130" spans="1:5" x14ac:dyDescent="0.25">
      <c r="A130" s="56"/>
      <c r="B130" s="56"/>
      <c r="C130" s="54"/>
      <c r="D130" s="54"/>
      <c r="E130" s="55"/>
    </row>
    <row r="131" spans="1:5" x14ac:dyDescent="0.25">
      <c r="A131" s="53"/>
      <c r="B131" s="58"/>
      <c r="C131" s="59"/>
      <c r="D131" s="59"/>
      <c r="E131" s="59"/>
    </row>
    <row r="132" spans="1:5" x14ac:dyDescent="0.25">
      <c r="A132" s="60"/>
      <c r="B132" s="61"/>
      <c r="C132" s="59"/>
      <c r="D132" s="59"/>
      <c r="E132" s="59"/>
    </row>
    <row r="133" spans="1:5" x14ac:dyDescent="0.25">
      <c r="A133" s="60"/>
      <c r="B133" s="61"/>
      <c r="C133" s="59"/>
      <c r="D133" s="59"/>
      <c r="E133" s="59"/>
    </row>
    <row r="134" spans="1:5" x14ac:dyDescent="0.25">
      <c r="A134" s="60"/>
      <c r="B134" s="60"/>
      <c r="C134" s="60"/>
      <c r="D134" s="60"/>
      <c r="E134" s="60"/>
    </row>
  </sheetData>
  <mergeCells count="13">
    <mergeCell ref="A94:E94"/>
    <mergeCell ref="A95:E95"/>
    <mergeCell ref="A96:E96"/>
    <mergeCell ref="A1:E1"/>
    <mergeCell ref="A2:E2"/>
    <mergeCell ref="A3:E3"/>
    <mergeCell ref="A4:E4"/>
    <mergeCell ref="A47:E47"/>
    <mergeCell ref="A48:E48"/>
    <mergeCell ref="A49:E49"/>
    <mergeCell ref="A50:E50"/>
    <mergeCell ref="A93:E93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8"/>
  <sheetViews>
    <sheetView workbookViewId="0">
      <selection activeCell="E35" sqref="E35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4" t="s">
        <v>154</v>
      </c>
      <c r="B1" s="94"/>
      <c r="C1" s="94"/>
      <c r="D1" s="94"/>
      <c r="E1" s="94"/>
    </row>
    <row r="2" spans="1:5" x14ac:dyDescent="0.25">
      <c r="A2" s="94" t="s">
        <v>339</v>
      </c>
      <c r="B2" s="94"/>
      <c r="C2" s="94"/>
      <c r="D2" s="94"/>
      <c r="E2" s="94"/>
    </row>
    <row r="3" spans="1:5" x14ac:dyDescent="0.25">
      <c r="A3" s="94" t="s">
        <v>409</v>
      </c>
      <c r="B3" s="94"/>
      <c r="C3" s="94"/>
      <c r="D3" s="94"/>
      <c r="E3" s="94"/>
    </row>
    <row r="4" spans="1:5" x14ac:dyDescent="0.25">
      <c r="A4" s="94" t="s">
        <v>155</v>
      </c>
      <c r="B4" s="94"/>
      <c r="C4" s="94"/>
      <c r="D4" s="94"/>
      <c r="E4" s="94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7" t="s">
        <v>157</v>
      </c>
      <c r="B7" s="68" t="s">
        <v>158</v>
      </c>
      <c r="C7" s="69" t="s">
        <v>159</v>
      </c>
      <c r="D7" s="68" t="s">
        <v>160</v>
      </c>
      <c r="E7" s="70" t="s">
        <v>161</v>
      </c>
    </row>
    <row r="8" spans="1:5" x14ac:dyDescent="0.25">
      <c r="A8" s="19" t="s">
        <v>165</v>
      </c>
      <c r="B8" s="13" t="s">
        <v>166</v>
      </c>
      <c r="C8" s="66">
        <f>C9+C11</f>
        <v>2946779</v>
      </c>
      <c r="D8" s="66">
        <f>D9+D11+D13</f>
        <v>124824.59</v>
      </c>
      <c r="E8" s="63">
        <f>C8-D8</f>
        <v>2821954.41</v>
      </c>
    </row>
    <row r="9" spans="1:5" x14ac:dyDescent="0.25">
      <c r="A9" s="20" t="s">
        <v>167</v>
      </c>
      <c r="B9" s="17" t="s">
        <v>168</v>
      </c>
      <c r="C9" s="79">
        <f>C10</f>
        <v>2416068</v>
      </c>
      <c r="D9" s="79">
        <f>D10</f>
        <v>0</v>
      </c>
      <c r="E9" s="64">
        <f t="shared" ref="E9:E32" si="0">C9-D9</f>
        <v>2416068</v>
      </c>
    </row>
    <row r="10" spans="1:5" x14ac:dyDescent="0.25">
      <c r="A10" s="15" t="s">
        <v>169</v>
      </c>
      <c r="B10" s="17" t="s">
        <v>170</v>
      </c>
      <c r="C10" s="64">
        <v>2416068</v>
      </c>
      <c r="D10" s="64">
        <v>0</v>
      </c>
      <c r="E10" s="64">
        <f t="shared" si="0"/>
        <v>2416068</v>
      </c>
    </row>
    <row r="11" spans="1:5" x14ac:dyDescent="0.25">
      <c r="A11" s="19" t="s">
        <v>171</v>
      </c>
      <c r="B11" s="16" t="s">
        <v>172</v>
      </c>
      <c r="C11" s="66">
        <f>C12</f>
        <v>530711</v>
      </c>
      <c r="D11" s="66">
        <f>D12</f>
        <v>122283.65</v>
      </c>
      <c r="E11" s="63">
        <f t="shared" si="0"/>
        <v>408427.35</v>
      </c>
    </row>
    <row r="12" spans="1:5" x14ac:dyDescent="0.25">
      <c r="A12" s="15" t="s">
        <v>173</v>
      </c>
      <c r="B12" s="17" t="s">
        <v>174</v>
      </c>
      <c r="C12" s="64">
        <v>530711</v>
      </c>
      <c r="D12" s="64">
        <v>122283.65</v>
      </c>
      <c r="E12" s="64">
        <f t="shared" si="0"/>
        <v>408427.35</v>
      </c>
    </row>
    <row r="13" spans="1:5" s="1" customFormat="1" x14ac:dyDescent="0.25">
      <c r="A13" s="20">
        <v>143</v>
      </c>
      <c r="B13" s="21" t="s">
        <v>392</v>
      </c>
      <c r="C13" s="64">
        <f>C14</f>
        <v>0</v>
      </c>
      <c r="D13" s="64">
        <f>D14</f>
        <v>2540.94</v>
      </c>
      <c r="E13" s="64">
        <f t="shared" si="0"/>
        <v>-2540.94</v>
      </c>
    </row>
    <row r="14" spans="1:5" s="1" customFormat="1" x14ac:dyDescent="0.25">
      <c r="A14" s="15">
        <v>14399</v>
      </c>
      <c r="B14" s="17" t="s">
        <v>393</v>
      </c>
      <c r="C14" s="64">
        <v>0</v>
      </c>
      <c r="D14" s="64">
        <v>2540.94</v>
      </c>
      <c r="E14" s="64">
        <f t="shared" si="0"/>
        <v>-2540.94</v>
      </c>
    </row>
    <row r="15" spans="1:5" x14ac:dyDescent="0.25">
      <c r="A15" s="20" t="s">
        <v>175</v>
      </c>
      <c r="B15" s="21" t="s">
        <v>176</v>
      </c>
      <c r="C15" s="79">
        <f>C16+C19+C21</f>
        <v>667722</v>
      </c>
      <c r="D15" s="79">
        <f>D16+D19+D21</f>
        <v>100899.81</v>
      </c>
      <c r="E15" s="64">
        <f t="shared" si="0"/>
        <v>566822.18999999994</v>
      </c>
    </row>
    <row r="16" spans="1:5" s="1" customFormat="1" x14ac:dyDescent="0.25">
      <c r="A16" s="20">
        <v>151</v>
      </c>
      <c r="B16" s="21" t="s">
        <v>367</v>
      </c>
      <c r="C16" s="79">
        <f>C17+C18</f>
        <v>600480</v>
      </c>
      <c r="D16" s="79">
        <f>D17+D18</f>
        <v>68200.62</v>
      </c>
      <c r="E16" s="64">
        <f t="shared" si="0"/>
        <v>532279.38</v>
      </c>
    </row>
    <row r="17" spans="1:5" s="1" customFormat="1" x14ac:dyDescent="0.25">
      <c r="A17" s="15">
        <v>15105</v>
      </c>
      <c r="B17" s="17" t="s">
        <v>368</v>
      </c>
      <c r="C17" s="64">
        <v>600480</v>
      </c>
      <c r="D17" s="64">
        <v>63203.46</v>
      </c>
      <c r="E17" s="64">
        <f t="shared" si="0"/>
        <v>537276.54</v>
      </c>
    </row>
    <row r="18" spans="1:5" s="1" customFormat="1" x14ac:dyDescent="0.25">
      <c r="A18" s="15">
        <v>15199</v>
      </c>
      <c r="B18" s="17" t="s">
        <v>369</v>
      </c>
      <c r="C18" s="79">
        <v>0</v>
      </c>
      <c r="D18" s="64">
        <v>4997.16</v>
      </c>
      <c r="E18" s="64">
        <f t="shared" si="0"/>
        <v>-4997.16</v>
      </c>
    </row>
    <row r="19" spans="1:5" x14ac:dyDescent="0.25">
      <c r="A19" s="19" t="s">
        <v>177</v>
      </c>
      <c r="B19" s="13" t="s">
        <v>178</v>
      </c>
      <c r="C19" s="66">
        <f>C20</f>
        <v>0</v>
      </c>
      <c r="D19" s="66">
        <f>D20</f>
        <v>788.2</v>
      </c>
      <c r="E19" s="63">
        <f t="shared" si="0"/>
        <v>-788.2</v>
      </c>
    </row>
    <row r="20" spans="1:5" x14ac:dyDescent="0.25">
      <c r="A20" s="15" t="s">
        <v>179</v>
      </c>
      <c r="B20" s="17" t="s">
        <v>180</v>
      </c>
      <c r="C20" s="64">
        <v>0</v>
      </c>
      <c r="D20" s="64">
        <v>788.2</v>
      </c>
      <c r="E20" s="64">
        <f t="shared" si="0"/>
        <v>-788.2</v>
      </c>
    </row>
    <row r="21" spans="1:5" s="1" customFormat="1" x14ac:dyDescent="0.25">
      <c r="A21" s="19">
        <v>157</v>
      </c>
      <c r="B21" s="13" t="s">
        <v>362</v>
      </c>
      <c r="C21" s="66">
        <f>C22</f>
        <v>67242</v>
      </c>
      <c r="D21" s="66">
        <f>D22</f>
        <v>31910.99</v>
      </c>
      <c r="E21" s="79">
        <f t="shared" si="0"/>
        <v>35331.009999999995</v>
      </c>
    </row>
    <row r="22" spans="1:5" s="1" customFormat="1" x14ac:dyDescent="0.25">
      <c r="A22" s="14">
        <v>15799</v>
      </c>
      <c r="B22" s="16" t="s">
        <v>265</v>
      </c>
      <c r="C22" s="63">
        <v>67242</v>
      </c>
      <c r="D22" s="63">
        <v>31910.99</v>
      </c>
      <c r="E22" s="64">
        <f t="shared" si="0"/>
        <v>35331.009999999995</v>
      </c>
    </row>
    <row r="23" spans="1:5" x14ac:dyDescent="0.25">
      <c r="A23" s="19" t="s">
        <v>181</v>
      </c>
      <c r="B23" s="13" t="s">
        <v>182</v>
      </c>
      <c r="C23" s="66">
        <f>C24</f>
        <v>10329128</v>
      </c>
      <c r="D23" s="66">
        <f>D24</f>
        <v>5047940.99</v>
      </c>
      <c r="E23" s="63">
        <f t="shared" si="0"/>
        <v>5281187.01</v>
      </c>
    </row>
    <row r="24" spans="1:5" x14ac:dyDescent="0.25">
      <c r="A24" s="15" t="s">
        <v>183</v>
      </c>
      <c r="B24" s="17" t="s">
        <v>184</v>
      </c>
      <c r="C24" s="79">
        <f>C25+C26</f>
        <v>10329128</v>
      </c>
      <c r="D24" s="79">
        <f>D25+D26</f>
        <v>5047940.99</v>
      </c>
      <c r="E24" s="64">
        <f t="shared" si="0"/>
        <v>5281187.01</v>
      </c>
    </row>
    <row r="25" spans="1:5" x14ac:dyDescent="0.25">
      <c r="A25" s="15" t="s">
        <v>185</v>
      </c>
      <c r="B25" s="17" t="s">
        <v>186</v>
      </c>
      <c r="C25" s="64">
        <v>7079508</v>
      </c>
      <c r="D25" s="64">
        <v>3423540.99</v>
      </c>
      <c r="E25" s="64">
        <f t="shared" si="0"/>
        <v>3655967.01</v>
      </c>
    </row>
    <row r="26" spans="1:5" s="1" customFormat="1" x14ac:dyDescent="0.25">
      <c r="A26" s="15">
        <v>1624201</v>
      </c>
      <c r="B26" s="17" t="s">
        <v>370</v>
      </c>
      <c r="C26" s="64">
        <v>3249620</v>
      </c>
      <c r="D26" s="64">
        <v>1624400</v>
      </c>
      <c r="E26" s="64">
        <f t="shared" si="0"/>
        <v>1625220</v>
      </c>
    </row>
    <row r="27" spans="1:5" x14ac:dyDescent="0.25">
      <c r="A27" s="19" t="s">
        <v>187</v>
      </c>
      <c r="B27" s="13" t="s">
        <v>188</v>
      </c>
      <c r="C27" s="66">
        <f>C28</f>
        <v>0</v>
      </c>
      <c r="D27" s="66">
        <f>D28</f>
        <v>51717.17</v>
      </c>
      <c r="E27" s="66">
        <f t="shared" si="0"/>
        <v>-51717.17</v>
      </c>
    </row>
    <row r="28" spans="1:5" x14ac:dyDescent="0.25">
      <c r="A28" s="20" t="s">
        <v>189</v>
      </c>
      <c r="B28" s="21" t="s">
        <v>190</v>
      </c>
      <c r="C28" s="79">
        <f>C29</f>
        <v>0</v>
      </c>
      <c r="D28" s="79">
        <f>D29</f>
        <v>51717.17</v>
      </c>
      <c r="E28" s="79">
        <f t="shared" si="0"/>
        <v>-51717.17</v>
      </c>
    </row>
    <row r="29" spans="1:5" x14ac:dyDescent="0.25">
      <c r="A29" s="15" t="s">
        <v>191</v>
      </c>
      <c r="B29" s="18" t="s">
        <v>180</v>
      </c>
      <c r="C29" s="64">
        <v>0</v>
      </c>
      <c r="D29" s="63">
        <v>51717.17</v>
      </c>
      <c r="E29" s="64">
        <f t="shared" si="0"/>
        <v>-51717.17</v>
      </c>
    </row>
    <row r="30" spans="1:5" s="1" customFormat="1" x14ac:dyDescent="0.25">
      <c r="A30" s="15">
        <v>31</v>
      </c>
      <c r="B30" s="15" t="s">
        <v>388</v>
      </c>
      <c r="C30" s="64">
        <v>0</v>
      </c>
      <c r="D30" s="66">
        <f>D31</f>
        <v>7149475.0499999998</v>
      </c>
      <c r="E30" s="79">
        <f t="shared" si="0"/>
        <v>-7149475.0499999998</v>
      </c>
    </row>
    <row r="31" spans="1:5" s="1" customFormat="1" x14ac:dyDescent="0.25">
      <c r="A31" s="15">
        <v>311</v>
      </c>
      <c r="B31" s="15" t="s">
        <v>389</v>
      </c>
      <c r="C31" s="64">
        <v>0</v>
      </c>
      <c r="D31" s="63">
        <f>D32</f>
        <v>7149475.0499999998</v>
      </c>
      <c r="E31" s="64">
        <f t="shared" si="0"/>
        <v>-7149475.0499999998</v>
      </c>
    </row>
    <row r="32" spans="1:5" s="1" customFormat="1" x14ac:dyDescent="0.25">
      <c r="A32" s="15">
        <v>31101</v>
      </c>
      <c r="B32" s="15" t="s">
        <v>390</v>
      </c>
      <c r="C32" s="64">
        <v>0</v>
      </c>
      <c r="D32" s="63">
        <v>7149475.0499999998</v>
      </c>
      <c r="E32" s="64">
        <f t="shared" si="0"/>
        <v>-7149475.0499999998</v>
      </c>
    </row>
    <row r="33" spans="1:6" x14ac:dyDescent="0.25">
      <c r="A33" s="7"/>
      <c r="B33" s="8" t="s">
        <v>162</v>
      </c>
      <c r="C33" s="65">
        <f>C8+C15+C23+C27</f>
        <v>13943629</v>
      </c>
      <c r="D33" s="65">
        <f>D8+D15+D23+D27+D30</f>
        <v>12474857.609999999</v>
      </c>
      <c r="E33" s="65">
        <f>C33-D33</f>
        <v>1468771.3900000006</v>
      </c>
      <c r="F33" s="74"/>
    </row>
    <row r="34" spans="1:6" x14ac:dyDescent="0.25">
      <c r="A34" s="1"/>
      <c r="B34" s="10" t="s">
        <v>163</v>
      </c>
      <c r="C34" s="66">
        <f t="shared" ref="C34:E35" si="1">C33</f>
        <v>13943629</v>
      </c>
      <c r="D34" s="66">
        <f t="shared" si="1"/>
        <v>12474857.609999999</v>
      </c>
      <c r="E34" s="66">
        <f t="shared" si="1"/>
        <v>1468771.3900000006</v>
      </c>
    </row>
    <row r="35" spans="1:6" x14ac:dyDescent="0.25">
      <c r="A35" s="1"/>
      <c r="B35" s="10" t="s">
        <v>164</v>
      </c>
      <c r="C35" s="66">
        <f t="shared" si="1"/>
        <v>13943629</v>
      </c>
      <c r="D35" s="66">
        <f t="shared" si="1"/>
        <v>12474857.609999999</v>
      </c>
      <c r="E35" s="66">
        <f t="shared" si="1"/>
        <v>1468771.3900000006</v>
      </c>
    </row>
    <row r="36" spans="1:6" x14ac:dyDescent="0.25">
      <c r="A36" s="60"/>
      <c r="B36" s="61"/>
      <c r="C36" s="62"/>
      <c r="D36" s="62"/>
      <c r="E36" s="62"/>
    </row>
    <row r="37" spans="1:6" x14ac:dyDescent="0.25">
      <c r="A37" s="60"/>
      <c r="B37" s="61"/>
      <c r="C37" s="62"/>
      <c r="D37" s="62"/>
      <c r="E37" s="62"/>
    </row>
    <row r="38" spans="1:6" x14ac:dyDescent="0.25">
      <c r="A38" s="60"/>
      <c r="B38" s="60"/>
      <c r="C38" s="60"/>
      <c r="D38" s="60"/>
      <c r="E38" s="60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0"/>
  <sheetViews>
    <sheetView topLeftCell="A77" workbookViewId="0">
      <selection activeCell="D92" sqref="D92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4" t="s">
        <v>203</v>
      </c>
      <c r="B1" s="94"/>
      <c r="C1" s="94"/>
      <c r="D1" s="94"/>
      <c r="E1" s="13"/>
      <c r="F1" s="13"/>
      <c r="G1" s="13"/>
      <c r="H1" s="13"/>
      <c r="I1" s="13"/>
      <c r="J1" s="13"/>
      <c r="K1" s="13"/>
    </row>
    <row r="2" spans="1:11" x14ac:dyDescent="0.25">
      <c r="A2" s="94" t="s">
        <v>343</v>
      </c>
      <c r="B2" s="94"/>
      <c r="C2" s="94"/>
      <c r="D2" s="94"/>
      <c r="E2" s="13"/>
      <c r="F2" s="13"/>
      <c r="G2" s="13"/>
      <c r="H2" s="13"/>
      <c r="I2" s="13"/>
      <c r="J2" s="13"/>
      <c r="K2" s="13"/>
    </row>
    <row r="3" spans="1:11" x14ac:dyDescent="0.25">
      <c r="A3" s="94" t="s">
        <v>410</v>
      </c>
      <c r="B3" s="94"/>
      <c r="C3" s="94"/>
      <c r="D3" s="94"/>
      <c r="E3" s="13"/>
      <c r="F3" s="13"/>
      <c r="G3" s="13"/>
      <c r="H3" s="13"/>
      <c r="I3" s="13"/>
      <c r="J3" s="13"/>
      <c r="K3" s="13"/>
    </row>
    <row r="4" spans="1:11" x14ac:dyDescent="0.25">
      <c r="A4" s="94" t="s">
        <v>155</v>
      </c>
      <c r="B4" s="94"/>
      <c r="C4" s="94"/>
      <c r="D4" s="94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335</v>
      </c>
      <c r="B7" s="23" t="s">
        <v>286</v>
      </c>
      <c r="C7" s="34"/>
      <c r="D7" s="23" t="s">
        <v>287</v>
      </c>
    </row>
    <row r="8" spans="1:11" x14ac:dyDescent="0.25">
      <c r="A8" s="3" t="s">
        <v>288</v>
      </c>
      <c r="B8" s="46"/>
      <c r="C8" s="46"/>
      <c r="D8" s="47">
        <f>B9+B14+B18</f>
        <v>3724349.05</v>
      </c>
      <c r="E8" s="46"/>
    </row>
    <row r="9" spans="1:11" x14ac:dyDescent="0.25">
      <c r="A9" s="3" t="s">
        <v>289</v>
      </c>
      <c r="B9" s="47">
        <f>SUM(B10:B13)</f>
        <v>2149808.31</v>
      </c>
      <c r="C9" s="46"/>
      <c r="D9" s="46"/>
      <c r="E9" s="46"/>
    </row>
    <row r="10" spans="1:11" s="1" customFormat="1" x14ac:dyDescent="0.25">
      <c r="A10" s="2" t="s">
        <v>398</v>
      </c>
      <c r="B10" s="46">
        <v>815</v>
      </c>
      <c r="C10" s="46"/>
      <c r="D10" s="46"/>
      <c r="E10" s="46"/>
    </row>
    <row r="11" spans="1:11" x14ac:dyDescent="0.25">
      <c r="A11" s="2" t="s">
        <v>290</v>
      </c>
      <c r="B11" s="46">
        <v>1416186.34</v>
      </c>
      <c r="C11" s="46"/>
      <c r="D11" s="46"/>
      <c r="E11" s="46"/>
    </row>
    <row r="12" spans="1:11" x14ac:dyDescent="0.25">
      <c r="A12" s="2" t="s">
        <v>291</v>
      </c>
      <c r="B12" s="46">
        <v>712765.67</v>
      </c>
      <c r="C12" s="46"/>
      <c r="D12" s="46"/>
      <c r="E12" s="46"/>
    </row>
    <row r="13" spans="1:11" x14ac:dyDescent="0.25">
      <c r="A13" s="2" t="s">
        <v>292</v>
      </c>
      <c r="B13" s="46">
        <v>20041.3</v>
      </c>
      <c r="C13" s="46"/>
      <c r="D13" s="46"/>
      <c r="E13" s="46"/>
    </row>
    <row r="14" spans="1:11" x14ac:dyDescent="0.25">
      <c r="A14" s="3" t="s">
        <v>293</v>
      </c>
      <c r="B14" s="47">
        <f>B15+B16+B17</f>
        <v>1186761.3599999999</v>
      </c>
      <c r="C14" s="46"/>
      <c r="D14" s="46"/>
      <c r="E14" s="46"/>
    </row>
    <row r="15" spans="1:11" x14ac:dyDescent="0.25">
      <c r="A15" s="2" t="s">
        <v>216</v>
      </c>
      <c r="B15" s="46">
        <v>92525.29</v>
      </c>
      <c r="C15" s="46"/>
      <c r="D15" s="46"/>
      <c r="E15" s="46"/>
    </row>
    <row r="16" spans="1:11" x14ac:dyDescent="0.25">
      <c r="A16" s="2" t="s">
        <v>217</v>
      </c>
      <c r="B16" s="46">
        <v>1093825.18</v>
      </c>
      <c r="C16" s="46"/>
      <c r="D16" s="46"/>
      <c r="E16" s="46"/>
    </row>
    <row r="17" spans="1:5" x14ac:dyDescent="0.25">
      <c r="A17" s="2" t="s">
        <v>294</v>
      </c>
      <c r="B17" s="46">
        <v>410.89</v>
      </c>
      <c r="C17" s="46"/>
      <c r="D17" s="46"/>
      <c r="E17" s="46"/>
    </row>
    <row r="18" spans="1:5" x14ac:dyDescent="0.25">
      <c r="A18" s="3" t="s">
        <v>295</v>
      </c>
      <c r="B18" s="47">
        <f>B19</f>
        <v>387779.38</v>
      </c>
      <c r="C18" s="46"/>
      <c r="D18" s="46"/>
      <c r="E18" s="46"/>
    </row>
    <row r="19" spans="1:5" s="1" customFormat="1" x14ac:dyDescent="0.25">
      <c r="A19" s="2" t="s">
        <v>209</v>
      </c>
      <c r="B19" s="46">
        <v>387779.38</v>
      </c>
      <c r="C19" s="46"/>
      <c r="D19" s="46"/>
      <c r="E19" s="46"/>
    </row>
    <row r="20" spans="1:5" x14ac:dyDescent="0.25">
      <c r="A20" s="3" t="s">
        <v>296</v>
      </c>
      <c r="B20" s="46"/>
      <c r="C20" s="46"/>
      <c r="D20" s="47">
        <f>B21+B23+B25+B29</f>
        <v>102527648.96000001</v>
      </c>
      <c r="E20" s="46"/>
    </row>
    <row r="21" spans="1:5" x14ac:dyDescent="0.25">
      <c r="A21" s="3" t="s">
        <v>297</v>
      </c>
      <c r="B21" s="47">
        <f>B22</f>
        <v>2191199.04</v>
      </c>
      <c r="C21" s="46"/>
      <c r="D21" s="46"/>
      <c r="E21" s="46"/>
    </row>
    <row r="22" spans="1:5" x14ac:dyDescent="0.25">
      <c r="A22" s="2" t="s">
        <v>298</v>
      </c>
      <c r="B22" s="46">
        <v>2191199.04</v>
      </c>
      <c r="C22" s="46"/>
      <c r="D22" s="46"/>
      <c r="E22" s="46"/>
    </row>
    <row r="23" spans="1:5" x14ac:dyDescent="0.25">
      <c r="A23" s="3" t="s">
        <v>358</v>
      </c>
      <c r="B23" s="47">
        <f>B24</f>
        <v>77048513.620000005</v>
      </c>
      <c r="C23" s="46"/>
      <c r="D23" s="46"/>
      <c r="E23" s="46"/>
    </row>
    <row r="24" spans="1:5" x14ac:dyDescent="0.25">
      <c r="A24" s="2" t="s">
        <v>299</v>
      </c>
      <c r="B24" s="46">
        <v>77048513.620000005</v>
      </c>
      <c r="C24" s="46"/>
      <c r="D24" s="46"/>
      <c r="E24" s="46"/>
    </row>
    <row r="25" spans="1:5" x14ac:dyDescent="0.25">
      <c r="A25" s="3" t="s">
        <v>300</v>
      </c>
      <c r="B25" s="47">
        <f>B26+B27+B28</f>
        <v>22893602.309999999</v>
      </c>
      <c r="C25" s="46"/>
      <c r="D25" s="46"/>
      <c r="E25" s="46"/>
    </row>
    <row r="26" spans="1:5" x14ac:dyDescent="0.25">
      <c r="A26" s="2" t="s">
        <v>301</v>
      </c>
      <c r="B26" s="46">
        <v>87488.11</v>
      </c>
      <c r="C26" s="46"/>
      <c r="D26" s="46"/>
      <c r="E26" s="46"/>
    </row>
    <row r="27" spans="1:5" x14ac:dyDescent="0.25">
      <c r="A27" s="2" t="s">
        <v>302</v>
      </c>
      <c r="B27" s="46">
        <v>816421.23</v>
      </c>
      <c r="C27" s="46"/>
      <c r="D27" s="46"/>
      <c r="E27" s="46"/>
    </row>
    <row r="28" spans="1:5" x14ac:dyDescent="0.25">
      <c r="A28" s="2" t="s">
        <v>303</v>
      </c>
      <c r="B28" s="46">
        <v>21989692.969999999</v>
      </c>
      <c r="C28" s="46"/>
      <c r="D28" s="46"/>
      <c r="E28" s="46"/>
    </row>
    <row r="29" spans="1:5" x14ac:dyDescent="0.25">
      <c r="A29" s="3" t="s">
        <v>333</v>
      </c>
      <c r="B29" s="47">
        <f>B30+B31+B32</f>
        <v>394333.99</v>
      </c>
      <c r="C29" s="46"/>
      <c r="D29" s="46"/>
      <c r="E29" s="46"/>
    </row>
    <row r="30" spans="1:5" x14ac:dyDescent="0.25">
      <c r="A30" s="2" t="s">
        <v>304</v>
      </c>
      <c r="B30" s="46">
        <v>40093.82</v>
      </c>
      <c r="C30" s="46"/>
      <c r="D30" s="46"/>
      <c r="E30" s="46"/>
    </row>
    <row r="31" spans="1:5" x14ac:dyDescent="0.25">
      <c r="A31" s="2" t="s">
        <v>344</v>
      </c>
      <c r="B31" s="46">
        <v>428418.89</v>
      </c>
      <c r="C31" s="46"/>
      <c r="D31" s="46"/>
      <c r="E31" s="46"/>
    </row>
    <row r="32" spans="1:5" x14ac:dyDescent="0.25">
      <c r="A32" s="2" t="s">
        <v>305</v>
      </c>
      <c r="B32" s="46">
        <v>-74178.720000000001</v>
      </c>
      <c r="C32" s="46"/>
      <c r="D32" s="46"/>
      <c r="E32" s="46"/>
    </row>
    <row r="33" spans="1:5" x14ac:dyDescent="0.25">
      <c r="A33" s="3" t="s">
        <v>306</v>
      </c>
      <c r="B33" s="46"/>
      <c r="C33" s="46"/>
      <c r="D33" s="47">
        <f>SUM(B34)</f>
        <v>32847185.449999999</v>
      </c>
      <c r="E33" s="46"/>
    </row>
    <row r="34" spans="1:5" x14ac:dyDescent="0.25">
      <c r="A34" s="3" t="s">
        <v>307</v>
      </c>
      <c r="B34" s="47">
        <f>SUM(B35:B44)</f>
        <v>32847185.449999999</v>
      </c>
      <c r="C34" s="46"/>
      <c r="D34" s="46"/>
      <c r="E34" s="46"/>
    </row>
    <row r="35" spans="1:5" s="1" customFormat="1" x14ac:dyDescent="0.25">
      <c r="A35" s="2" t="s">
        <v>371</v>
      </c>
      <c r="B35" s="46">
        <v>1421.19</v>
      </c>
      <c r="C35" s="46"/>
      <c r="D35" s="46"/>
      <c r="E35" s="46"/>
    </row>
    <row r="36" spans="1:5" x14ac:dyDescent="0.25">
      <c r="A36" s="2" t="s">
        <v>45</v>
      </c>
      <c r="B36" s="46">
        <v>188</v>
      </c>
      <c r="C36" s="46"/>
      <c r="D36" s="46"/>
      <c r="E36" s="46"/>
    </row>
    <row r="37" spans="1:5" x14ac:dyDescent="0.25">
      <c r="A37" s="2" t="s">
        <v>308</v>
      </c>
      <c r="B37" s="46">
        <v>8391.65</v>
      </c>
      <c r="C37" s="46"/>
      <c r="D37" s="46"/>
      <c r="E37" s="46"/>
    </row>
    <row r="38" spans="1:5" x14ac:dyDescent="0.25">
      <c r="A38" s="2" t="s">
        <v>49</v>
      </c>
      <c r="B38" s="46">
        <v>10284.39</v>
      </c>
      <c r="C38" s="46"/>
      <c r="D38" s="46"/>
      <c r="E38" s="46"/>
    </row>
    <row r="39" spans="1:5" x14ac:dyDescent="0.25">
      <c r="A39" s="2" t="s">
        <v>233</v>
      </c>
      <c r="B39" s="46">
        <v>92599.3</v>
      </c>
      <c r="C39" s="46"/>
      <c r="D39" s="46"/>
      <c r="E39" s="46"/>
    </row>
    <row r="40" spans="1:5" x14ac:dyDescent="0.25">
      <c r="A40" s="2" t="s">
        <v>234</v>
      </c>
      <c r="B40" s="46">
        <v>2445.56</v>
      </c>
      <c r="C40" s="46"/>
      <c r="D40" s="46"/>
      <c r="E40" s="46"/>
    </row>
    <row r="41" spans="1:5" x14ac:dyDescent="0.25">
      <c r="A41" s="2" t="s">
        <v>285</v>
      </c>
      <c r="B41" s="46">
        <v>52517.36</v>
      </c>
      <c r="C41" s="46"/>
      <c r="D41" s="46"/>
      <c r="E41" s="46"/>
    </row>
    <row r="42" spans="1:5" x14ac:dyDescent="0.25">
      <c r="A42" s="2" t="s">
        <v>71</v>
      </c>
      <c r="B42" s="46">
        <v>41590.14</v>
      </c>
      <c r="C42" s="46"/>
      <c r="D42" s="46"/>
      <c r="E42" s="46"/>
    </row>
    <row r="43" spans="1:5" s="1" customFormat="1" x14ac:dyDescent="0.25">
      <c r="A43" s="2" t="s">
        <v>245</v>
      </c>
      <c r="B43" s="46">
        <v>282.73</v>
      </c>
      <c r="C43" s="46"/>
      <c r="D43" s="46"/>
      <c r="E43" s="46"/>
    </row>
    <row r="44" spans="1:5" x14ac:dyDescent="0.25">
      <c r="A44" s="2" t="s">
        <v>309</v>
      </c>
      <c r="B44" s="46">
        <v>32637465.129999999</v>
      </c>
      <c r="C44" s="46"/>
      <c r="D44" s="46"/>
      <c r="E44" s="46"/>
    </row>
    <row r="45" spans="1:5" x14ac:dyDescent="0.25">
      <c r="A45" s="3" t="s">
        <v>310</v>
      </c>
      <c r="B45" s="46"/>
      <c r="C45" s="46"/>
      <c r="D45" s="47">
        <f>SUM(B46)</f>
        <v>1125526.0600000005</v>
      </c>
      <c r="E45" s="46"/>
    </row>
    <row r="46" spans="1:5" x14ac:dyDescent="0.25">
      <c r="A46" s="3" t="s">
        <v>311</v>
      </c>
      <c r="B46" s="47">
        <f>SUM(B47:B54)</f>
        <v>1125526.0600000005</v>
      </c>
      <c r="C46" s="46"/>
      <c r="D46" s="46"/>
      <c r="E46" s="46"/>
    </row>
    <row r="47" spans="1:5" x14ac:dyDescent="0.25">
      <c r="A47" s="2" t="s">
        <v>312</v>
      </c>
      <c r="B47" s="46">
        <v>721414.8</v>
      </c>
      <c r="C47" s="46"/>
      <c r="D47" s="46"/>
      <c r="E47" s="46"/>
    </row>
    <row r="48" spans="1:5" x14ac:dyDescent="0.25">
      <c r="A48" s="2" t="s">
        <v>357</v>
      </c>
      <c r="B48" s="46">
        <v>14768.34</v>
      </c>
      <c r="C48" s="46"/>
      <c r="D48" s="46"/>
      <c r="E48" s="46"/>
    </row>
    <row r="49" spans="1:5" x14ac:dyDescent="0.25">
      <c r="A49" s="2" t="s">
        <v>313</v>
      </c>
      <c r="B49" s="46">
        <v>41320.82</v>
      </c>
      <c r="C49" s="46"/>
      <c r="D49" s="46"/>
      <c r="E49" s="46"/>
    </row>
    <row r="50" spans="1:5" x14ac:dyDescent="0.25">
      <c r="A50" s="2" t="s">
        <v>314</v>
      </c>
      <c r="B50" s="46">
        <v>280065.53999999998</v>
      </c>
      <c r="C50" s="46"/>
      <c r="D50" s="46"/>
      <c r="E50" s="46"/>
    </row>
    <row r="51" spans="1:5" x14ac:dyDescent="0.25">
      <c r="A51" s="2" t="s">
        <v>315</v>
      </c>
      <c r="B51" s="46">
        <v>13988.81</v>
      </c>
      <c r="C51" s="46"/>
      <c r="D51" s="46"/>
      <c r="E51" s="46"/>
    </row>
    <row r="52" spans="1:5" x14ac:dyDescent="0.25">
      <c r="A52" s="2" t="s">
        <v>316</v>
      </c>
      <c r="B52" s="46">
        <v>1875563.93</v>
      </c>
      <c r="C52" s="46"/>
      <c r="D52" s="46"/>
      <c r="E52" s="46"/>
    </row>
    <row r="53" spans="1:5" x14ac:dyDescent="0.25">
      <c r="A53" s="2" t="s">
        <v>245</v>
      </c>
      <c r="B53" s="46">
        <v>870608.93</v>
      </c>
      <c r="C53" s="46"/>
      <c r="D53" s="46"/>
      <c r="E53" s="46"/>
    </row>
    <row r="54" spans="1:5" x14ac:dyDescent="0.25">
      <c r="A54" s="2" t="s">
        <v>349</v>
      </c>
      <c r="B54" s="46">
        <v>-2692205.11</v>
      </c>
      <c r="C54" s="46"/>
      <c r="D54" s="46"/>
      <c r="E54" s="46"/>
    </row>
    <row r="55" spans="1:5" x14ac:dyDescent="0.25">
      <c r="A55" s="3" t="s">
        <v>317</v>
      </c>
      <c r="B55" s="46"/>
      <c r="C55" s="46"/>
      <c r="D55" s="52">
        <f>D8+D20+D33+D45</f>
        <v>140224709.52000001</v>
      </c>
      <c r="E55" s="46"/>
    </row>
    <row r="56" spans="1:5" s="1" customFormat="1" x14ac:dyDescent="0.25">
      <c r="A56" s="3"/>
      <c r="B56" s="46"/>
      <c r="C56" s="46"/>
      <c r="D56" s="52"/>
      <c r="E56" s="46"/>
    </row>
    <row r="57" spans="1:5" s="1" customFormat="1" x14ac:dyDescent="0.25">
      <c r="A57" s="94" t="s">
        <v>203</v>
      </c>
      <c r="B57" s="94"/>
      <c r="C57" s="94"/>
      <c r="D57" s="94"/>
      <c r="E57" s="46"/>
    </row>
    <row r="58" spans="1:5" s="1" customFormat="1" x14ac:dyDescent="0.25">
      <c r="A58" s="94" t="s">
        <v>343</v>
      </c>
      <c r="B58" s="94"/>
      <c r="C58" s="94"/>
      <c r="D58" s="94"/>
      <c r="E58" s="46"/>
    </row>
    <row r="59" spans="1:5" s="1" customFormat="1" x14ac:dyDescent="0.25">
      <c r="A59" s="94" t="s">
        <v>410</v>
      </c>
      <c r="B59" s="94"/>
      <c r="C59" s="94"/>
      <c r="D59" s="94"/>
      <c r="E59" s="46"/>
    </row>
    <row r="60" spans="1:5" s="1" customFormat="1" x14ac:dyDescent="0.25">
      <c r="A60" s="94" t="s">
        <v>155</v>
      </c>
      <c r="B60" s="94"/>
      <c r="C60" s="94"/>
      <c r="D60" s="94"/>
      <c r="E60" s="46"/>
    </row>
    <row r="61" spans="1:5" s="1" customFormat="1" x14ac:dyDescent="0.25">
      <c r="A61" s="3" t="s">
        <v>156</v>
      </c>
      <c r="B61" s="3"/>
      <c r="C61" s="3"/>
      <c r="D61" s="2"/>
      <c r="E61" s="46"/>
    </row>
    <row r="62" spans="1:5" s="16" customFormat="1" ht="15" customHeight="1" x14ac:dyDescent="0.2"/>
    <row r="63" spans="1:5" x14ac:dyDescent="0.25">
      <c r="A63" s="23" t="s">
        <v>336</v>
      </c>
      <c r="B63" s="51" t="s">
        <v>286</v>
      </c>
      <c r="C63" s="52"/>
      <c r="D63" s="51" t="s">
        <v>287</v>
      </c>
    </row>
    <row r="64" spans="1:5" x14ac:dyDescent="0.25">
      <c r="A64" s="3" t="s">
        <v>318</v>
      </c>
      <c r="B64" s="46"/>
      <c r="C64" s="46"/>
      <c r="D64" s="47">
        <f>B65+B69</f>
        <v>1693366.4500000002</v>
      </c>
    </row>
    <row r="65" spans="1:4" x14ac:dyDescent="0.25">
      <c r="A65" s="3" t="s">
        <v>319</v>
      </c>
      <c r="B65" s="47">
        <f>SUM(B66:B68)</f>
        <v>1063794.1000000001</v>
      </c>
      <c r="C65" s="46"/>
      <c r="D65" s="46"/>
    </row>
    <row r="66" spans="1:4" x14ac:dyDescent="0.25">
      <c r="A66" s="2" t="s">
        <v>218</v>
      </c>
      <c r="B66" s="46">
        <v>1045848.99</v>
      </c>
      <c r="C66" s="46"/>
      <c r="D66" s="46"/>
    </row>
    <row r="67" spans="1:4" s="1" customFormat="1" x14ac:dyDescent="0.25">
      <c r="A67" s="2" t="s">
        <v>400</v>
      </c>
      <c r="B67" s="46">
        <v>17863.02</v>
      </c>
      <c r="C67" s="46"/>
      <c r="D67" s="46"/>
    </row>
    <row r="68" spans="1:4" x14ac:dyDescent="0.25">
      <c r="A68" s="2" t="s">
        <v>219</v>
      </c>
      <c r="B68" s="46">
        <v>82.09</v>
      </c>
      <c r="C68" s="46"/>
      <c r="D68" s="47"/>
    </row>
    <row r="69" spans="1:4" x14ac:dyDescent="0.25">
      <c r="A69" s="3" t="s">
        <v>320</v>
      </c>
      <c r="B69" s="47">
        <f>SUM(B70:B75)</f>
        <v>629572.35000000009</v>
      </c>
      <c r="C69" s="46"/>
      <c r="D69" s="46"/>
    </row>
    <row r="70" spans="1:4" s="1" customFormat="1" x14ac:dyDescent="0.25">
      <c r="A70" s="2" t="s">
        <v>212</v>
      </c>
      <c r="B70" s="46">
        <v>240055.97</v>
      </c>
      <c r="C70" s="46"/>
      <c r="D70" s="46"/>
    </row>
    <row r="71" spans="1:4" s="1" customFormat="1" x14ac:dyDescent="0.25">
      <c r="A71" s="2" t="s">
        <v>361</v>
      </c>
      <c r="B71" s="46">
        <v>363298.64</v>
      </c>
      <c r="C71" s="46"/>
      <c r="D71" s="46"/>
    </row>
    <row r="72" spans="1:4" s="1" customFormat="1" x14ac:dyDescent="0.25">
      <c r="A72" s="2" t="s">
        <v>384</v>
      </c>
      <c r="B72" s="46">
        <v>23909.67</v>
      </c>
      <c r="C72" s="46"/>
      <c r="D72" s="46"/>
    </row>
    <row r="73" spans="1:4" s="1" customFormat="1" x14ac:dyDescent="0.25">
      <c r="A73" s="2" t="s">
        <v>213</v>
      </c>
      <c r="B73" s="46">
        <v>1142</v>
      </c>
      <c r="C73" s="46"/>
      <c r="D73" s="46"/>
    </row>
    <row r="74" spans="1:4" s="1" customFormat="1" x14ac:dyDescent="0.25">
      <c r="A74" s="2" t="s">
        <v>385</v>
      </c>
      <c r="B74" s="46">
        <v>1117.06</v>
      </c>
      <c r="C74" s="46"/>
      <c r="D74" s="46"/>
    </row>
    <row r="75" spans="1:4" s="1" customFormat="1" x14ac:dyDescent="0.25">
      <c r="A75" s="2" t="s">
        <v>214</v>
      </c>
      <c r="B75" s="46">
        <v>49.01</v>
      </c>
      <c r="C75" s="46"/>
      <c r="D75" s="46"/>
    </row>
    <row r="76" spans="1:4" s="1" customFormat="1" x14ac:dyDescent="0.25">
      <c r="A76" s="3" t="s">
        <v>338</v>
      </c>
      <c r="B76" s="46"/>
      <c r="C76" s="46"/>
      <c r="D76" s="47">
        <f>B77+B80</f>
        <v>244829881.41</v>
      </c>
    </row>
    <row r="77" spans="1:4" s="1" customFormat="1" x14ac:dyDescent="0.25">
      <c r="A77" s="3" t="s">
        <v>321</v>
      </c>
      <c r="B77" s="47">
        <f>SUM(B78:B79)</f>
        <v>169544198.37</v>
      </c>
      <c r="C77" s="46"/>
      <c r="D77" s="46"/>
    </row>
    <row r="78" spans="1:4" s="1" customFormat="1" x14ac:dyDescent="0.25">
      <c r="A78" s="2" t="s">
        <v>322</v>
      </c>
      <c r="B78" s="46">
        <v>55355920.289999999</v>
      </c>
      <c r="C78" s="46"/>
      <c r="D78" s="46"/>
    </row>
    <row r="79" spans="1:4" s="1" customFormat="1" x14ac:dyDescent="0.25">
      <c r="A79" s="2" t="s">
        <v>323</v>
      </c>
      <c r="B79" s="46">
        <v>114188278.08</v>
      </c>
      <c r="C79" s="46"/>
      <c r="D79" s="46"/>
    </row>
    <row r="80" spans="1:4" s="1" customFormat="1" x14ac:dyDescent="0.25">
      <c r="A80" s="3" t="s">
        <v>324</v>
      </c>
      <c r="B80" s="47">
        <f>SUM(B81:B82)</f>
        <v>75285683.039999992</v>
      </c>
      <c r="C80" s="46"/>
      <c r="D80" s="46"/>
    </row>
    <row r="81" spans="1:4" s="1" customFormat="1" x14ac:dyDescent="0.25">
      <c r="A81" s="2" t="s">
        <v>325</v>
      </c>
      <c r="B81" s="46">
        <v>1326285.47</v>
      </c>
      <c r="C81" s="46"/>
      <c r="D81" s="46"/>
    </row>
    <row r="82" spans="1:4" x14ac:dyDescent="0.25">
      <c r="A82" s="2" t="s">
        <v>326</v>
      </c>
      <c r="B82" s="46">
        <v>73959397.569999993</v>
      </c>
      <c r="C82" s="46"/>
      <c r="D82" s="46"/>
    </row>
    <row r="83" spans="1:4" x14ac:dyDescent="0.25">
      <c r="A83" s="3" t="s">
        <v>327</v>
      </c>
      <c r="B83" s="46"/>
      <c r="C83" s="46"/>
      <c r="D83" s="47">
        <f>B84+B88</f>
        <v>-81437143.429999992</v>
      </c>
    </row>
    <row r="84" spans="1:4" x14ac:dyDescent="0.25">
      <c r="A84" s="3" t="s">
        <v>328</v>
      </c>
      <c r="B84" s="47">
        <f>SUM(B85:B87)</f>
        <v>-81027313.849999994</v>
      </c>
      <c r="C84" s="46"/>
    </row>
    <row r="85" spans="1:4" x14ac:dyDescent="0.25">
      <c r="A85" s="2" t="s">
        <v>329</v>
      </c>
      <c r="B85" s="46">
        <v>21052789.75</v>
      </c>
      <c r="C85" s="46"/>
      <c r="D85" s="46"/>
    </row>
    <row r="86" spans="1:4" x14ac:dyDescent="0.25">
      <c r="A86" s="2" t="s">
        <v>330</v>
      </c>
      <c r="B86" s="46">
        <v>530099.53</v>
      </c>
      <c r="C86" s="46"/>
      <c r="D86" s="46"/>
    </row>
    <row r="87" spans="1:4" x14ac:dyDescent="0.25">
      <c r="A87" s="2" t="s">
        <v>331</v>
      </c>
      <c r="B87" s="46">
        <v>-102610203.13</v>
      </c>
      <c r="C87" s="46"/>
      <c r="D87" s="46"/>
    </row>
    <row r="88" spans="1:4" x14ac:dyDescent="0.25">
      <c r="A88" s="3" t="s">
        <v>340</v>
      </c>
      <c r="B88" s="47">
        <f>B89+B90</f>
        <v>-409829.58</v>
      </c>
      <c r="C88" s="46"/>
      <c r="D88" s="46"/>
    </row>
    <row r="89" spans="1:4" s="1" customFormat="1" x14ac:dyDescent="0.25">
      <c r="A89" s="2" t="s">
        <v>403</v>
      </c>
      <c r="B89" s="46">
        <v>-409049.26</v>
      </c>
      <c r="C89" s="46"/>
      <c r="D89" s="46"/>
    </row>
    <row r="90" spans="1:4" x14ac:dyDescent="0.25">
      <c r="A90" s="2" t="s">
        <v>341</v>
      </c>
      <c r="B90" s="46">
        <v>-780.32</v>
      </c>
      <c r="C90" s="46"/>
      <c r="D90" s="46"/>
    </row>
    <row r="91" spans="1:4" x14ac:dyDescent="0.25">
      <c r="A91" s="3" t="s">
        <v>332</v>
      </c>
      <c r="B91" s="47">
        <f>D55-D64-D76-D83</f>
        <v>-24861394.909999982</v>
      </c>
      <c r="C91" s="46"/>
      <c r="D91" s="47">
        <f>B91</f>
        <v>-24861394.909999982</v>
      </c>
    </row>
    <row r="92" spans="1:4" x14ac:dyDescent="0.25">
      <c r="A92" s="3" t="s">
        <v>334</v>
      </c>
      <c r="B92" s="46"/>
      <c r="C92" s="46"/>
      <c r="D92" s="47">
        <f>SUM(D64+D76+D91+D83)</f>
        <v>140224709.51999998</v>
      </c>
    </row>
    <row r="95" spans="1:4" s="1" customFormat="1" x14ac:dyDescent="0.25"/>
    <row r="96" spans="1:4" s="1" customFormat="1" x14ac:dyDescent="0.25"/>
    <row r="99" spans="1:4" x14ac:dyDescent="0.25">
      <c r="A99" s="2"/>
      <c r="B99" s="46"/>
      <c r="C99" s="46"/>
      <c r="D99" s="46"/>
    </row>
    <row r="100" spans="1:4" x14ac:dyDescent="0.25">
      <c r="A100" s="2"/>
      <c r="B100" s="46"/>
      <c r="C100" s="46"/>
      <c r="D100" s="46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2"/>
  <sheetViews>
    <sheetView topLeftCell="A57" workbookViewId="0">
      <selection activeCell="J34" sqref="J3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4" t="s">
        <v>203</v>
      </c>
      <c r="B1" s="94"/>
      <c r="C1" s="94"/>
      <c r="D1" s="94"/>
      <c r="E1" s="94"/>
      <c r="F1" s="94"/>
      <c r="G1" s="94"/>
      <c r="H1" s="94"/>
      <c r="I1" s="94"/>
      <c r="J1" s="94"/>
    </row>
    <row r="2" spans="1:12" x14ac:dyDescent="0.25">
      <c r="A2" s="94" t="s">
        <v>221</v>
      </c>
      <c r="B2" s="94"/>
      <c r="C2" s="94"/>
      <c r="D2" s="94"/>
      <c r="E2" s="94"/>
      <c r="F2" s="94"/>
      <c r="G2" s="94"/>
      <c r="H2" s="94"/>
      <c r="I2" s="94"/>
      <c r="J2" s="94"/>
    </row>
    <row r="3" spans="1:12" x14ac:dyDescent="0.25">
      <c r="A3" s="94" t="s">
        <v>411</v>
      </c>
      <c r="B3" s="94"/>
      <c r="C3" s="94"/>
      <c r="D3" s="94"/>
      <c r="E3" s="94"/>
      <c r="F3" s="94"/>
      <c r="G3" s="94"/>
      <c r="H3" s="94"/>
      <c r="I3" s="94"/>
      <c r="J3" s="94"/>
    </row>
    <row r="4" spans="1:12" x14ac:dyDescent="0.25">
      <c r="A4" s="94" t="s">
        <v>155</v>
      </c>
      <c r="B4" s="94"/>
      <c r="C4" s="94"/>
      <c r="D4" s="94"/>
      <c r="E4" s="94"/>
      <c r="F4" s="94"/>
      <c r="G4" s="94"/>
      <c r="H4" s="94"/>
      <c r="I4" s="94"/>
      <c r="J4" s="94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222</v>
      </c>
      <c r="B7" s="3"/>
      <c r="C7" s="23" t="s">
        <v>194</v>
      </c>
      <c r="D7" s="3"/>
      <c r="E7" s="23" t="s">
        <v>195</v>
      </c>
      <c r="F7" s="3"/>
      <c r="G7" s="23" t="s">
        <v>284</v>
      </c>
      <c r="H7" s="3"/>
      <c r="I7" s="23" t="s">
        <v>194</v>
      </c>
      <c r="J7" s="3"/>
      <c r="K7" s="23" t="s">
        <v>195</v>
      </c>
      <c r="L7" s="2"/>
    </row>
    <row r="8" spans="1:12" x14ac:dyDescent="0.25">
      <c r="A8" s="3" t="s">
        <v>223</v>
      </c>
      <c r="B8" s="2"/>
      <c r="C8" s="47">
        <f>SUM(C9:C15)</f>
        <v>43797625.710000001</v>
      </c>
      <c r="D8" s="2"/>
      <c r="E8" s="48">
        <v>0</v>
      </c>
      <c r="F8" s="2"/>
      <c r="G8" s="3" t="s">
        <v>248</v>
      </c>
      <c r="H8" s="2"/>
      <c r="I8" s="47">
        <f>SUM(I9:I11)</f>
        <v>38837895.029999994</v>
      </c>
      <c r="J8" s="2"/>
      <c r="K8" s="49">
        <v>0</v>
      </c>
      <c r="L8" s="2"/>
    </row>
    <row r="9" spans="1:12" x14ac:dyDescent="0.25">
      <c r="A9" s="2" t="s">
        <v>224</v>
      </c>
      <c r="B9" s="2"/>
      <c r="C9" s="46">
        <v>1390296.58</v>
      </c>
      <c r="D9" s="2"/>
      <c r="E9" s="48">
        <v>0</v>
      </c>
      <c r="F9" s="2"/>
      <c r="G9" s="2" t="s">
        <v>249</v>
      </c>
      <c r="H9" s="2"/>
      <c r="I9" s="46">
        <v>13633430.289999999</v>
      </c>
      <c r="J9" s="2"/>
      <c r="K9" s="48">
        <v>0</v>
      </c>
      <c r="L9" s="2"/>
    </row>
    <row r="10" spans="1:12" x14ac:dyDescent="0.25">
      <c r="A10" s="2" t="s">
        <v>225</v>
      </c>
      <c r="B10" s="2"/>
      <c r="C10" s="46">
        <v>33036629.18</v>
      </c>
      <c r="D10" s="2"/>
      <c r="E10" s="48">
        <v>0</v>
      </c>
      <c r="F10" s="2"/>
      <c r="G10" s="2" t="s">
        <v>250</v>
      </c>
      <c r="H10" s="2"/>
      <c r="I10" s="46">
        <v>25178291.84</v>
      </c>
      <c r="J10" s="2"/>
      <c r="K10" s="48">
        <v>0</v>
      </c>
      <c r="L10" s="2"/>
    </row>
    <row r="11" spans="1:12" x14ac:dyDescent="0.25">
      <c r="A11" s="2" t="s">
        <v>226</v>
      </c>
      <c r="B11" s="2"/>
      <c r="C11" s="46">
        <v>2590015.7799999998</v>
      </c>
      <c r="D11" s="2"/>
      <c r="E11" s="48">
        <v>0</v>
      </c>
      <c r="F11" s="2"/>
      <c r="G11" s="2" t="s">
        <v>354</v>
      </c>
      <c r="H11" s="2"/>
      <c r="I11" s="46">
        <v>26172.9</v>
      </c>
      <c r="J11" s="2"/>
      <c r="K11" s="48">
        <v>0</v>
      </c>
      <c r="L11" s="2"/>
    </row>
    <row r="12" spans="1:12" x14ac:dyDescent="0.25">
      <c r="A12" s="2" t="s">
        <v>227</v>
      </c>
      <c r="B12" s="2"/>
      <c r="C12" s="46">
        <v>2360565.1</v>
      </c>
      <c r="D12" s="2"/>
      <c r="E12" s="48">
        <v>0</v>
      </c>
      <c r="F12" s="2"/>
      <c r="G12" s="3" t="s">
        <v>251</v>
      </c>
      <c r="H12" s="2"/>
      <c r="I12" s="47">
        <f>SUM(I13:I15)</f>
        <v>34161675.789999999</v>
      </c>
      <c r="J12" s="2"/>
      <c r="K12" s="49">
        <v>0</v>
      </c>
      <c r="L12" s="2"/>
    </row>
    <row r="13" spans="1:12" s="1" customFormat="1" x14ac:dyDescent="0.25">
      <c r="A13" s="2" t="s">
        <v>228</v>
      </c>
      <c r="B13" s="2"/>
      <c r="C13" s="46">
        <v>1761003.26</v>
      </c>
      <c r="D13" s="2"/>
      <c r="E13" s="48">
        <v>0</v>
      </c>
      <c r="F13" s="2"/>
      <c r="G13" s="2" t="s">
        <v>372</v>
      </c>
      <c r="H13" s="2"/>
      <c r="I13" s="46">
        <v>75999</v>
      </c>
      <c r="J13" s="2"/>
      <c r="K13" s="49"/>
      <c r="L13" s="2"/>
    </row>
    <row r="14" spans="1:12" x14ac:dyDescent="0.25">
      <c r="A14" s="2" t="s">
        <v>33</v>
      </c>
      <c r="B14" s="2"/>
      <c r="C14" s="46">
        <v>1878530.34</v>
      </c>
      <c r="D14" s="2"/>
      <c r="E14" s="48">
        <v>0</v>
      </c>
      <c r="F14" s="2"/>
      <c r="G14" s="2" t="s">
        <v>252</v>
      </c>
      <c r="H14" s="2"/>
      <c r="I14" s="46">
        <v>30079837.190000001</v>
      </c>
      <c r="J14" s="2"/>
      <c r="K14" s="48">
        <v>0</v>
      </c>
      <c r="L14" s="2"/>
    </row>
    <row r="15" spans="1:12" x14ac:dyDescent="0.25">
      <c r="A15" s="2" t="s">
        <v>229</v>
      </c>
      <c r="B15" s="2"/>
      <c r="C15" s="46">
        <v>780585.47</v>
      </c>
      <c r="D15" s="2"/>
      <c r="E15" s="48">
        <v>0</v>
      </c>
      <c r="F15" s="2"/>
      <c r="G15" s="2" t="s">
        <v>253</v>
      </c>
      <c r="H15" s="2"/>
      <c r="I15" s="46">
        <v>4005839.6</v>
      </c>
      <c r="J15" s="2"/>
      <c r="K15" s="48">
        <v>0</v>
      </c>
      <c r="L15" s="2"/>
    </row>
    <row r="16" spans="1:12" x14ac:dyDescent="0.25">
      <c r="A16" s="3" t="s">
        <v>230</v>
      </c>
      <c r="B16" s="3"/>
      <c r="C16" s="47">
        <f>SUM(C18:C32)</f>
        <v>10822652.560000001</v>
      </c>
      <c r="D16" s="3"/>
      <c r="E16" s="49">
        <v>0</v>
      </c>
      <c r="F16" s="2"/>
      <c r="G16" s="3" t="s">
        <v>254</v>
      </c>
      <c r="H16" s="2"/>
      <c r="I16" s="47">
        <f>I17+I18</f>
        <v>130832275.98</v>
      </c>
      <c r="J16" s="2"/>
      <c r="K16" s="48">
        <v>0</v>
      </c>
      <c r="L16" s="2"/>
    </row>
    <row r="17" spans="1:12" s="1" customFormat="1" x14ac:dyDescent="0.25">
      <c r="A17" s="3"/>
      <c r="B17" s="3"/>
      <c r="C17" s="47"/>
      <c r="D17" s="3"/>
      <c r="E17" s="49"/>
      <c r="F17" s="2"/>
      <c r="G17" s="2" t="s">
        <v>413</v>
      </c>
      <c r="H17" s="2"/>
      <c r="I17" s="46">
        <v>8500</v>
      </c>
      <c r="J17" s="2"/>
      <c r="K17" s="48"/>
      <c r="L17" s="2"/>
    </row>
    <row r="18" spans="1:12" x14ac:dyDescent="0.25">
      <c r="A18" s="2" t="s">
        <v>231</v>
      </c>
      <c r="B18" s="2"/>
      <c r="C18" s="46">
        <v>513025.18</v>
      </c>
      <c r="D18" s="2"/>
      <c r="E18" s="48">
        <v>0</v>
      </c>
      <c r="F18" s="2"/>
      <c r="G18" s="2" t="s">
        <v>255</v>
      </c>
      <c r="H18" s="2"/>
      <c r="I18" s="46">
        <v>130823775.98</v>
      </c>
      <c r="J18" s="2"/>
      <c r="K18" s="48">
        <v>0</v>
      </c>
      <c r="L18" s="2"/>
    </row>
    <row r="19" spans="1:12" x14ac:dyDescent="0.25">
      <c r="A19" s="2" t="s">
        <v>45</v>
      </c>
      <c r="B19" s="2"/>
      <c r="C19" s="46">
        <v>79443.72</v>
      </c>
      <c r="D19" s="2"/>
      <c r="E19" s="48">
        <v>0</v>
      </c>
      <c r="F19" s="2"/>
      <c r="G19" s="3" t="s">
        <v>256</v>
      </c>
      <c r="H19" s="2"/>
      <c r="I19" s="47">
        <f>SUM(I20:I25)</f>
        <v>7172640.3399999999</v>
      </c>
      <c r="J19" s="2"/>
      <c r="K19" s="49">
        <v>0</v>
      </c>
      <c r="L19" s="2"/>
    </row>
    <row r="20" spans="1:12" x14ac:dyDescent="0.25">
      <c r="A20" s="2" t="s">
        <v>232</v>
      </c>
      <c r="B20" s="2"/>
      <c r="C20" s="46">
        <v>130328.79</v>
      </c>
      <c r="D20" s="2"/>
      <c r="E20" s="48">
        <v>0</v>
      </c>
      <c r="F20" s="2"/>
      <c r="G20" s="2" t="s">
        <v>257</v>
      </c>
      <c r="H20" s="2"/>
      <c r="I20" s="46">
        <v>223858.34</v>
      </c>
      <c r="J20" s="2"/>
      <c r="K20" s="48">
        <v>0</v>
      </c>
      <c r="L20" s="2"/>
    </row>
    <row r="21" spans="1:12" x14ac:dyDescent="0.25">
      <c r="A21" s="2" t="s">
        <v>49</v>
      </c>
      <c r="B21" s="2"/>
      <c r="C21" s="46">
        <v>88193.93</v>
      </c>
      <c r="D21" s="2"/>
      <c r="E21" s="48">
        <v>0</v>
      </c>
      <c r="F21" s="2"/>
      <c r="G21" s="2" t="s">
        <v>258</v>
      </c>
      <c r="H21" s="2"/>
      <c r="I21" s="46">
        <v>405402.4</v>
      </c>
      <c r="J21" s="2"/>
      <c r="K21" s="48">
        <v>0</v>
      </c>
      <c r="L21" s="2"/>
    </row>
    <row r="22" spans="1:12" x14ac:dyDescent="0.25">
      <c r="A22" s="2" t="s">
        <v>233</v>
      </c>
      <c r="B22" s="2"/>
      <c r="C22" s="46">
        <v>563092.72</v>
      </c>
      <c r="D22" s="2"/>
      <c r="E22" s="48">
        <v>0</v>
      </c>
      <c r="F22" s="2"/>
      <c r="G22" s="2" t="s">
        <v>259</v>
      </c>
      <c r="H22" s="2"/>
      <c r="I22" s="46">
        <v>6487242.0899999999</v>
      </c>
      <c r="J22" s="2"/>
      <c r="K22" s="48">
        <v>0</v>
      </c>
      <c r="L22" s="2"/>
    </row>
    <row r="23" spans="1:12" x14ac:dyDescent="0.25">
      <c r="A23" s="2" t="s">
        <v>234</v>
      </c>
      <c r="B23" s="2"/>
      <c r="C23" s="46">
        <v>92444.38</v>
      </c>
      <c r="D23" s="2"/>
      <c r="E23" s="48">
        <v>0</v>
      </c>
      <c r="F23" s="2"/>
      <c r="G23" s="2" t="s">
        <v>260</v>
      </c>
      <c r="H23" s="2"/>
      <c r="I23" s="46">
        <v>4647.41</v>
      </c>
      <c r="J23" s="2"/>
      <c r="K23" s="48">
        <v>0</v>
      </c>
      <c r="L23" s="2"/>
    </row>
    <row r="24" spans="1:12" x14ac:dyDescent="0.25">
      <c r="A24" s="2" t="s">
        <v>285</v>
      </c>
      <c r="B24" s="2"/>
      <c r="C24" s="46">
        <v>116292.59</v>
      </c>
      <c r="D24" s="2"/>
      <c r="E24" s="48">
        <v>0</v>
      </c>
      <c r="F24" s="2"/>
      <c r="G24" s="2" t="s">
        <v>261</v>
      </c>
      <c r="H24" s="2"/>
      <c r="I24" s="46">
        <v>33073.050000000003</v>
      </c>
      <c r="J24" s="2"/>
      <c r="K24" s="48">
        <v>0</v>
      </c>
      <c r="L24" s="2"/>
    </row>
    <row r="25" spans="1:12" x14ac:dyDescent="0.25">
      <c r="A25" s="2" t="s">
        <v>350</v>
      </c>
      <c r="B25" s="2"/>
      <c r="C25" s="46">
        <v>1036909.05</v>
      </c>
      <c r="D25" s="2"/>
      <c r="E25" s="48">
        <v>0</v>
      </c>
      <c r="F25" s="2"/>
      <c r="G25" s="2" t="s">
        <v>262</v>
      </c>
      <c r="H25" s="2"/>
      <c r="I25" s="46">
        <v>18417.05</v>
      </c>
      <c r="J25" s="2"/>
      <c r="K25" s="48">
        <v>0</v>
      </c>
      <c r="L25" s="2"/>
    </row>
    <row r="26" spans="1:12" x14ac:dyDescent="0.25">
      <c r="A26" s="2" t="s">
        <v>235</v>
      </c>
      <c r="B26" s="2"/>
      <c r="C26" s="46">
        <v>165873.01</v>
      </c>
      <c r="D26" s="2"/>
      <c r="E26" s="48">
        <v>0</v>
      </c>
      <c r="F26" s="2"/>
      <c r="G26" s="3" t="s">
        <v>263</v>
      </c>
      <c r="H26" s="2"/>
      <c r="I26" s="47">
        <f>SUM(I27:I30)</f>
        <v>129480444.65000001</v>
      </c>
      <c r="J26" s="2"/>
      <c r="K26" s="49">
        <v>0</v>
      </c>
      <c r="L26" s="2"/>
    </row>
    <row r="27" spans="1:12" x14ac:dyDescent="0.25">
      <c r="A27" s="2" t="s">
        <v>236</v>
      </c>
      <c r="B27" s="2"/>
      <c r="C27" s="46">
        <v>175927.19</v>
      </c>
      <c r="D27" s="2"/>
      <c r="E27" s="48">
        <v>0</v>
      </c>
      <c r="F27" s="2"/>
      <c r="G27" s="2" t="s">
        <v>264</v>
      </c>
      <c r="H27" s="2"/>
      <c r="I27" s="46">
        <v>39026.89</v>
      </c>
      <c r="J27" s="2"/>
      <c r="K27" s="48">
        <v>0</v>
      </c>
      <c r="L27" s="2"/>
    </row>
    <row r="28" spans="1:12" x14ac:dyDescent="0.25">
      <c r="A28" s="2" t="s">
        <v>237</v>
      </c>
      <c r="B28" s="2"/>
      <c r="C28" s="46">
        <v>562836.1</v>
      </c>
      <c r="D28" s="2"/>
      <c r="E28" s="48">
        <v>0</v>
      </c>
      <c r="F28" s="2"/>
      <c r="G28" s="2" t="s">
        <v>265</v>
      </c>
      <c r="H28" s="2"/>
      <c r="I28" s="46">
        <v>2874739</v>
      </c>
      <c r="J28" s="2"/>
      <c r="K28" s="48">
        <v>0</v>
      </c>
      <c r="L28" s="2"/>
    </row>
    <row r="29" spans="1:12" x14ac:dyDescent="0.25">
      <c r="A29" s="2" t="s">
        <v>238</v>
      </c>
      <c r="B29" s="2"/>
      <c r="C29" s="46">
        <v>4271339.74</v>
      </c>
      <c r="D29" s="2"/>
      <c r="E29" s="48">
        <v>0</v>
      </c>
      <c r="F29" s="2"/>
      <c r="G29" s="2" t="s">
        <v>355</v>
      </c>
      <c r="H29" s="2"/>
      <c r="I29" s="46">
        <v>29598348.210000001</v>
      </c>
      <c r="J29" s="2"/>
      <c r="K29" s="48">
        <v>0</v>
      </c>
      <c r="L29" s="2"/>
    </row>
    <row r="30" spans="1:12" x14ac:dyDescent="0.25">
      <c r="A30" s="2" t="s">
        <v>239</v>
      </c>
      <c r="B30" s="2"/>
      <c r="C30" s="46">
        <v>177589.07</v>
      </c>
      <c r="D30" s="2"/>
      <c r="E30" s="48">
        <v>0</v>
      </c>
      <c r="F30" s="2"/>
      <c r="G30" s="2" t="s">
        <v>266</v>
      </c>
      <c r="H30" s="2"/>
      <c r="I30" s="46">
        <v>96968330.549999997</v>
      </c>
      <c r="J30" s="2"/>
      <c r="K30" s="48">
        <v>0</v>
      </c>
      <c r="L30" s="2"/>
    </row>
    <row r="31" spans="1:12" x14ac:dyDescent="0.25">
      <c r="A31" s="2" t="s">
        <v>240</v>
      </c>
      <c r="B31" s="2"/>
      <c r="C31" s="46">
        <v>943654.14</v>
      </c>
      <c r="D31" s="2"/>
      <c r="E31" s="48">
        <v>0</v>
      </c>
      <c r="F31" s="2"/>
      <c r="G31" s="50" t="s">
        <v>267</v>
      </c>
      <c r="H31" s="2"/>
      <c r="I31" s="47">
        <f>I26+I19+I16+I12+I8</f>
        <v>340484931.79000002</v>
      </c>
      <c r="J31" s="2"/>
      <c r="K31" s="48">
        <v>0</v>
      </c>
      <c r="L31" s="2"/>
    </row>
    <row r="32" spans="1:12" x14ac:dyDescent="0.25">
      <c r="A32" s="2" t="s">
        <v>241</v>
      </c>
      <c r="B32" s="2"/>
      <c r="C32" s="46">
        <v>1905702.95</v>
      </c>
      <c r="D32" s="2"/>
      <c r="E32" s="49">
        <v>0</v>
      </c>
      <c r="F32" s="2"/>
      <c r="G32" s="50" t="s">
        <v>332</v>
      </c>
      <c r="H32" s="2"/>
      <c r="I32" s="47">
        <f>C72-I31</f>
        <v>24861394.909999967</v>
      </c>
      <c r="J32" s="2"/>
      <c r="K32" s="48">
        <v>0</v>
      </c>
      <c r="L32" s="2"/>
    </row>
    <row r="33" spans="1:12" x14ac:dyDescent="0.25">
      <c r="A33" s="3" t="s">
        <v>242</v>
      </c>
      <c r="B33" s="2"/>
      <c r="C33" s="47">
        <f>SUM(C34:C46)</f>
        <v>449769.07</v>
      </c>
      <c r="D33" s="2"/>
      <c r="E33" s="48">
        <v>0</v>
      </c>
      <c r="F33" s="2"/>
      <c r="G33" s="50" t="s">
        <v>356</v>
      </c>
      <c r="H33" s="2"/>
      <c r="I33" s="47">
        <f>I31+I32</f>
        <v>365346326.69999999</v>
      </c>
      <c r="J33" s="2"/>
      <c r="K33" s="49">
        <v>0</v>
      </c>
      <c r="L33" s="2"/>
    </row>
    <row r="34" spans="1:12" x14ac:dyDescent="0.25">
      <c r="A34" s="2" t="s">
        <v>243</v>
      </c>
      <c r="B34" s="2"/>
      <c r="C34" s="46">
        <v>23285.18</v>
      </c>
      <c r="D34" s="2"/>
      <c r="E34" s="48">
        <v>0</v>
      </c>
      <c r="F34" s="2"/>
      <c r="L34" s="2"/>
    </row>
    <row r="35" spans="1:12" x14ac:dyDescent="0.25">
      <c r="A35" s="2" t="s">
        <v>315</v>
      </c>
      <c r="B35" s="2"/>
      <c r="C35" s="46">
        <v>860.81</v>
      </c>
      <c r="D35" s="2"/>
      <c r="E35" s="48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244</v>
      </c>
      <c r="B36" s="2"/>
      <c r="C36" s="46">
        <v>5600.98</v>
      </c>
      <c r="D36" s="2"/>
      <c r="E36" s="48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245</v>
      </c>
      <c r="B37" s="2"/>
      <c r="C37" s="46">
        <v>117039.48</v>
      </c>
      <c r="D37" s="2"/>
      <c r="E37" s="48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246</v>
      </c>
      <c r="B38" s="2"/>
      <c r="C38" s="46">
        <v>1711.26</v>
      </c>
      <c r="D38" s="2"/>
      <c r="E38" s="48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A39" s="2" t="s">
        <v>247</v>
      </c>
      <c r="B39" s="2"/>
      <c r="C39" s="46">
        <v>215714.29</v>
      </c>
      <c r="D39" s="2"/>
      <c r="E39" s="48">
        <v>0</v>
      </c>
      <c r="F39" s="2"/>
      <c r="G39" s="2"/>
      <c r="H39" s="2"/>
      <c r="I39" s="2"/>
      <c r="J39" s="2"/>
      <c r="K39" s="2"/>
      <c r="L39" s="2"/>
    </row>
    <row r="40" spans="1:12" s="1" customFormat="1" x14ac:dyDescent="0.25"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94"/>
      <c r="B41" s="94"/>
      <c r="C41" s="94"/>
      <c r="D41" s="94"/>
      <c r="E41" s="94"/>
      <c r="F41" s="94"/>
      <c r="G41" s="94"/>
      <c r="H41" s="94"/>
      <c r="I41" s="94"/>
      <c r="J41" s="94"/>
    </row>
    <row r="42" spans="1:12" s="1" customFormat="1" x14ac:dyDescent="0.25">
      <c r="A42" s="94" t="s">
        <v>221</v>
      </c>
      <c r="B42" s="94"/>
      <c r="C42" s="94"/>
      <c r="D42" s="94"/>
      <c r="E42" s="94"/>
      <c r="F42" s="94"/>
      <c r="G42" s="94"/>
      <c r="H42" s="94"/>
      <c r="I42" s="94"/>
      <c r="J42" s="94"/>
    </row>
    <row r="43" spans="1:12" s="1" customFormat="1" x14ac:dyDescent="0.25">
      <c r="A43" s="94" t="s">
        <v>412</v>
      </c>
      <c r="B43" s="94"/>
      <c r="C43" s="94"/>
      <c r="D43" s="94"/>
      <c r="E43" s="94"/>
      <c r="F43" s="94"/>
      <c r="G43" s="94"/>
      <c r="H43" s="94"/>
      <c r="I43" s="94"/>
      <c r="J43" s="94"/>
    </row>
    <row r="44" spans="1:12" s="1" customFormat="1" x14ac:dyDescent="0.25">
      <c r="A44" s="94" t="s">
        <v>155</v>
      </c>
      <c r="B44" s="94"/>
      <c r="C44" s="94"/>
      <c r="D44" s="94"/>
      <c r="E44" s="94"/>
      <c r="F44" s="94"/>
      <c r="G44" s="94"/>
      <c r="H44" s="94"/>
      <c r="I44" s="94"/>
      <c r="J44" s="94"/>
    </row>
    <row r="45" spans="1:12" s="1" customFormat="1" x14ac:dyDescent="0.25">
      <c r="A45" s="3" t="s">
        <v>156</v>
      </c>
      <c r="B45" s="3"/>
      <c r="C45" s="2"/>
      <c r="D45" s="2"/>
      <c r="E45" s="2"/>
      <c r="F45" s="2"/>
      <c r="G45" s="2"/>
    </row>
    <row r="46" spans="1:12" x14ac:dyDescent="0.25">
      <c r="A46" s="2" t="s">
        <v>359</v>
      </c>
      <c r="B46" s="2"/>
      <c r="C46" s="46">
        <v>85557.07</v>
      </c>
      <c r="D46" s="2"/>
      <c r="E46" s="48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3" t="s">
        <v>113</v>
      </c>
      <c r="B47" s="2"/>
      <c r="C47" s="47">
        <f>SUM(C48:C52)</f>
        <v>121690298.56</v>
      </c>
      <c r="D47" s="2"/>
      <c r="E47" s="48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351</v>
      </c>
      <c r="B48" s="2"/>
      <c r="C48" s="46">
        <v>83788.59</v>
      </c>
      <c r="D48" s="2"/>
      <c r="E48" s="48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115</v>
      </c>
      <c r="B49" s="2"/>
      <c r="C49" s="46">
        <v>130386.16</v>
      </c>
      <c r="D49" s="2"/>
      <c r="E49" s="48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352</v>
      </c>
      <c r="B50" s="2"/>
      <c r="C50" s="46">
        <v>38792692.609999999</v>
      </c>
      <c r="D50" s="2"/>
      <c r="E50" s="48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268</v>
      </c>
      <c r="B51" s="2"/>
      <c r="C51" s="46">
        <v>73967192.840000004</v>
      </c>
      <c r="D51" s="2"/>
      <c r="E51" s="48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269</v>
      </c>
      <c r="B52" s="2"/>
      <c r="C52" s="46">
        <v>8716238.3599999994</v>
      </c>
      <c r="D52" s="2"/>
      <c r="E52" s="48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3" t="s">
        <v>270</v>
      </c>
      <c r="B53" s="2"/>
      <c r="C53" s="47">
        <f>SUM(C54:C58)</f>
        <v>48873149.57</v>
      </c>
      <c r="D53" s="2"/>
      <c r="E53" s="48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271</v>
      </c>
      <c r="B54" s="2"/>
      <c r="C54" s="46">
        <v>1624400</v>
      </c>
      <c r="D54" s="2"/>
      <c r="E54" s="48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272</v>
      </c>
      <c r="B55" s="2"/>
      <c r="C55" s="46">
        <v>17280350.73</v>
      </c>
      <c r="D55" s="2"/>
      <c r="E55" s="48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134</v>
      </c>
      <c r="B56" s="2"/>
      <c r="C56" s="46">
        <v>218092.15</v>
      </c>
      <c r="D56" s="2"/>
      <c r="E56" s="48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273</v>
      </c>
      <c r="B57" s="2"/>
      <c r="C57" s="46">
        <v>25717924.960000001</v>
      </c>
      <c r="D57" s="2"/>
      <c r="E57" s="48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274</v>
      </c>
      <c r="B58" s="2"/>
      <c r="C58" s="46">
        <v>4032381.73</v>
      </c>
      <c r="D58" s="2"/>
      <c r="E58" s="48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3" t="s">
        <v>275</v>
      </c>
      <c r="B59" s="2"/>
      <c r="C59" s="47">
        <f>SUM(C60:C66)</f>
        <v>54241402.100000001</v>
      </c>
      <c r="D59" s="2"/>
      <c r="E59" s="48">
        <v>0</v>
      </c>
      <c r="F59" s="2"/>
      <c r="G59" s="2"/>
      <c r="H59" s="2"/>
      <c r="I59" s="2"/>
      <c r="J59" s="2"/>
      <c r="K59" s="2"/>
      <c r="L59" s="2"/>
    </row>
    <row r="60" spans="1:12" s="1" customFormat="1" x14ac:dyDescent="0.25">
      <c r="A60" s="2" t="s">
        <v>363</v>
      </c>
      <c r="B60" s="2"/>
      <c r="C60" s="46">
        <v>25.65</v>
      </c>
      <c r="D60" s="2"/>
      <c r="E60" s="48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276</v>
      </c>
      <c r="B61" s="2"/>
      <c r="C61" s="46">
        <v>5036691.6399999997</v>
      </c>
      <c r="D61" s="2"/>
      <c r="E61" s="48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353</v>
      </c>
      <c r="B62" s="2"/>
      <c r="C62" s="46">
        <v>1416.71</v>
      </c>
      <c r="D62" s="2"/>
      <c r="E62" s="48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360</v>
      </c>
      <c r="B63" s="2"/>
      <c r="C63" s="46">
        <v>88726.27</v>
      </c>
      <c r="D63" s="2"/>
      <c r="E63" s="48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277</v>
      </c>
      <c r="B64" s="2"/>
      <c r="C64" s="46">
        <v>47481243.460000001</v>
      </c>
      <c r="D64" s="2"/>
      <c r="E64" s="48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278</v>
      </c>
      <c r="B65" s="2"/>
      <c r="C65" s="46">
        <v>1631305.72</v>
      </c>
      <c r="D65" s="2"/>
      <c r="E65" s="48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279</v>
      </c>
      <c r="B66" s="2"/>
      <c r="C66" s="46">
        <v>1992.65</v>
      </c>
      <c r="D66" s="2"/>
      <c r="E66" s="48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3" t="s">
        <v>280</v>
      </c>
      <c r="B67" s="2"/>
      <c r="C67" s="47">
        <f>SUM(C68:C71)</f>
        <v>85471429.129999995</v>
      </c>
      <c r="D67" s="2"/>
      <c r="E67" s="48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281</v>
      </c>
      <c r="B68" s="2"/>
      <c r="C68" s="46">
        <v>757579.16</v>
      </c>
      <c r="D68" s="2"/>
      <c r="E68" s="48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2" t="s">
        <v>282</v>
      </c>
      <c r="B69" s="2"/>
      <c r="C69" s="46">
        <v>21716.25</v>
      </c>
      <c r="D69" s="2"/>
      <c r="E69" s="48">
        <v>0</v>
      </c>
      <c r="F69" s="2"/>
      <c r="G69" s="2"/>
      <c r="H69" s="2"/>
      <c r="I69" s="2"/>
      <c r="J69" s="2"/>
      <c r="K69" s="2"/>
      <c r="L69" s="2"/>
    </row>
    <row r="70" spans="1:12" s="1" customFormat="1" x14ac:dyDescent="0.25">
      <c r="A70" s="2" t="s">
        <v>364</v>
      </c>
      <c r="B70" s="2"/>
      <c r="C70" s="46">
        <v>15613.58</v>
      </c>
      <c r="D70" s="2"/>
      <c r="E70" s="48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2" t="s">
        <v>266</v>
      </c>
      <c r="B71" s="2"/>
      <c r="C71" s="46">
        <v>84676520.140000001</v>
      </c>
      <c r="D71" s="2"/>
      <c r="E71" s="48">
        <v>0</v>
      </c>
      <c r="F71" s="2"/>
      <c r="G71" s="2"/>
      <c r="H71" s="2"/>
      <c r="I71" s="2"/>
      <c r="J71" s="2"/>
      <c r="K71" s="2"/>
      <c r="L71" s="2"/>
    </row>
    <row r="72" spans="1:12" x14ac:dyDescent="0.25">
      <c r="A72" s="50" t="s">
        <v>283</v>
      </c>
      <c r="C72" s="47">
        <f>C67+C59+C53+C47+C33+C16+C8</f>
        <v>365346326.69999999</v>
      </c>
      <c r="E72" s="48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2019</vt:lpstr>
      <vt:lpstr>composicion de Flujo fondos</vt:lpstr>
      <vt:lpstr>ESTADO DE EJEC. PRES.EGRESOS 19</vt:lpstr>
      <vt:lpstr>ESTADO EJEC. PRES. INGRESOS 19</vt:lpstr>
      <vt:lpstr>Estado Situacion Financiera 19</vt:lpstr>
      <vt:lpstr>EstadRendimiento Economico 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2019-06-10T17:17:23Z</cp:lastPrinted>
  <dcterms:created xsi:type="dcterms:W3CDTF">2016-09-19T20:30:24Z</dcterms:created>
  <dcterms:modified xsi:type="dcterms:W3CDTF">2019-10-21T16:54:58Z</dcterms:modified>
</cp:coreProperties>
</file>