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9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B88" i="7" l="1"/>
  <c r="B18" i="7"/>
  <c r="C28" i="2" l="1"/>
  <c r="E29" i="2"/>
  <c r="H17" i="6"/>
  <c r="C28" i="6"/>
  <c r="C20" i="6"/>
  <c r="C17" i="6"/>
  <c r="B9" i="7" l="1"/>
  <c r="E68" i="2" l="1"/>
  <c r="H9" i="6"/>
  <c r="B68" i="7" l="1"/>
  <c r="E13" i="3"/>
  <c r="E14" i="3"/>
  <c r="D13" i="3"/>
  <c r="C13" i="3"/>
  <c r="D73" i="2"/>
  <c r="C73" i="2"/>
  <c r="E74" i="2"/>
  <c r="D30" i="3" l="1"/>
  <c r="E30" i="3" s="1"/>
  <c r="D31" i="3"/>
  <c r="E31" i="3" s="1"/>
  <c r="E32" i="3"/>
  <c r="C14" i="4" l="1"/>
  <c r="C8" i="5" l="1"/>
  <c r="C15" i="3" l="1"/>
  <c r="C8" i="3"/>
  <c r="C27" i="3"/>
  <c r="D118" i="2" l="1"/>
  <c r="D117" i="2" s="1"/>
  <c r="C118" i="2"/>
  <c r="C117" i="2" s="1"/>
  <c r="E119" i="2"/>
  <c r="E118" i="2"/>
  <c r="D113" i="2"/>
  <c r="C113" i="2"/>
  <c r="D111" i="2"/>
  <c r="C111" i="2"/>
  <c r="E112" i="2"/>
  <c r="E114" i="2"/>
  <c r="E109" i="2"/>
  <c r="D83" i="2"/>
  <c r="C83" i="2"/>
  <c r="E84" i="2"/>
  <c r="D77" i="2"/>
  <c r="C77" i="2"/>
  <c r="E81" i="2"/>
  <c r="E79" i="2"/>
  <c r="E117" i="2" l="1"/>
  <c r="E111" i="2"/>
  <c r="E113" i="2"/>
  <c r="E83" i="2"/>
  <c r="D14" i="2"/>
  <c r="C14" i="2"/>
  <c r="E17" i="2"/>
  <c r="I12" i="5" l="1"/>
  <c r="B83" i="7"/>
  <c r="B34" i="7"/>
  <c r="D24" i="3"/>
  <c r="C24" i="3"/>
  <c r="E26" i="3"/>
  <c r="D16" i="3"/>
  <c r="C16" i="3"/>
  <c r="E18" i="3"/>
  <c r="E17" i="3"/>
  <c r="E16" i="3" l="1"/>
  <c r="E66" i="2"/>
  <c r="E69" i="2" l="1"/>
  <c r="C58" i="5" l="1"/>
  <c r="E22" i="3" l="1"/>
  <c r="D21" i="3"/>
  <c r="C21" i="3"/>
  <c r="E21" i="3" l="1"/>
  <c r="D28" i="2" l="1"/>
  <c r="D115" i="2"/>
  <c r="C32" i="2"/>
  <c r="E30" i="2"/>
  <c r="D24" i="2"/>
  <c r="E28" i="2" l="1"/>
  <c r="D32" i="2" l="1"/>
  <c r="E13" i="2" l="1"/>
  <c r="E55" i="2" l="1"/>
  <c r="D82" i="7" l="1"/>
  <c r="D19" i="3" l="1"/>
  <c r="D15" i="3" s="1"/>
  <c r="B21" i="7"/>
  <c r="C32" i="5" l="1"/>
  <c r="D28" i="3" l="1"/>
  <c r="D27" i="3" s="1"/>
  <c r="D23" i="3"/>
  <c r="D11" i="3"/>
  <c r="D8" i="3" s="1"/>
  <c r="D9" i="3"/>
  <c r="C19" i="3"/>
  <c r="C28" i="3"/>
  <c r="C23" i="3"/>
  <c r="C33" i="3" s="1"/>
  <c r="C11" i="3"/>
  <c r="C9" i="3"/>
  <c r="I25" i="5"/>
  <c r="I18" i="5"/>
  <c r="I16" i="5"/>
  <c r="I8" i="5"/>
  <c r="C66" i="5"/>
  <c r="C52" i="5"/>
  <c r="C46" i="5"/>
  <c r="C16" i="5"/>
  <c r="D33" i="3" l="1"/>
  <c r="C71" i="5"/>
  <c r="I30" i="5"/>
  <c r="D105" i="2"/>
  <c r="D104" i="2" s="1"/>
  <c r="D101" i="2"/>
  <c r="D99" i="2"/>
  <c r="D91" i="2"/>
  <c r="D87" i="2"/>
  <c r="D85" i="2"/>
  <c r="D61" i="2"/>
  <c r="D57" i="2"/>
  <c r="D20" i="2"/>
  <c r="D18" i="2"/>
  <c r="D9" i="2"/>
  <c r="C115" i="2"/>
  <c r="C105" i="2"/>
  <c r="C104" i="2" s="1"/>
  <c r="C101" i="2"/>
  <c r="C99" i="2"/>
  <c r="C91" i="2"/>
  <c r="C87" i="2"/>
  <c r="C85" i="2"/>
  <c r="C61" i="2"/>
  <c r="C57" i="2"/>
  <c r="C24" i="2"/>
  <c r="C20" i="2"/>
  <c r="C18" i="2"/>
  <c r="C9" i="2"/>
  <c r="C82" i="2" l="1"/>
  <c r="C8" i="2"/>
  <c r="D8" i="2"/>
  <c r="C98" i="2"/>
  <c r="D82" i="2"/>
  <c r="D98" i="2"/>
  <c r="D31" i="2"/>
  <c r="D120" i="2" l="1"/>
  <c r="B79" i="7"/>
  <c r="B76" i="7"/>
  <c r="B65" i="7"/>
  <c r="D64" i="7" s="1"/>
  <c r="B46" i="7"/>
  <c r="B29" i="7"/>
  <c r="B25" i="7"/>
  <c r="B23" i="7"/>
  <c r="B14" i="7"/>
  <c r="D8" i="7" s="1"/>
  <c r="E92" i="2" l="1"/>
  <c r="E42" i="2" l="1"/>
  <c r="E41" i="2" l="1"/>
  <c r="D75" i="7" l="1"/>
  <c r="C9" i="6"/>
  <c r="H26" i="6" s="1"/>
  <c r="H28" i="6" s="1"/>
  <c r="C9" i="4"/>
  <c r="C16" i="4"/>
  <c r="C11" i="4"/>
  <c r="C19" i="4" l="1"/>
  <c r="E108" i="2"/>
  <c r="D45" i="7" l="1"/>
  <c r="D20" i="7"/>
  <c r="D33" i="7"/>
  <c r="D55" i="7" l="1"/>
  <c r="B91" i="7" s="1"/>
  <c r="D91" i="7" s="1"/>
  <c r="D92" i="7" s="1"/>
  <c r="D34" i="3"/>
  <c r="D35" i="3" s="1"/>
  <c r="E33" i="3"/>
  <c r="E29" i="3"/>
  <c r="E28" i="3"/>
  <c r="E27" i="3"/>
  <c r="E25" i="3"/>
  <c r="E24" i="3"/>
  <c r="E23" i="3"/>
  <c r="E20" i="3"/>
  <c r="E19" i="3"/>
  <c r="E15" i="3"/>
  <c r="E12" i="3"/>
  <c r="E11" i="3"/>
  <c r="E10" i="3"/>
  <c r="E9" i="3"/>
  <c r="E8" i="3"/>
  <c r="D121" i="2"/>
  <c r="D122" i="2" s="1"/>
  <c r="E116" i="2"/>
  <c r="E115" i="2"/>
  <c r="E110" i="2"/>
  <c r="E107" i="2"/>
  <c r="E106" i="2"/>
  <c r="E105" i="2"/>
  <c r="E104" i="2"/>
  <c r="E103" i="2"/>
  <c r="E102" i="2"/>
  <c r="E101" i="2"/>
  <c r="E100" i="2"/>
  <c r="E99" i="2"/>
  <c r="E98" i="2"/>
  <c r="E91" i="2"/>
  <c r="E90" i="2"/>
  <c r="E89" i="2"/>
  <c r="E88" i="2"/>
  <c r="E87" i="2"/>
  <c r="E86" i="2"/>
  <c r="E85" i="2"/>
  <c r="E82" i="2"/>
  <c r="E80" i="2"/>
  <c r="E78" i="2"/>
  <c r="E77" i="2"/>
  <c r="E76" i="2"/>
  <c r="E75" i="2"/>
  <c r="E72" i="2"/>
  <c r="E71" i="2"/>
  <c r="E70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1" i="5" l="1"/>
  <c r="I32" i="5" s="1"/>
  <c r="C34" i="3"/>
  <c r="C35" i="3" s="1"/>
  <c r="E34" i="3"/>
  <c r="E35" i="3" s="1"/>
  <c r="E73" i="2"/>
  <c r="C31" i="2"/>
  <c r="C120" i="2" s="1"/>
  <c r="C121" i="2" s="1"/>
  <c r="C122" i="2" s="1"/>
  <c r="E31" i="2" l="1"/>
  <c r="E120" i="2" s="1"/>
  <c r="E121" i="2" s="1"/>
  <c r="E122" i="2" s="1"/>
</calcChain>
</file>

<file path=xl/sharedStrings.xml><?xml version="1.0" encoding="utf-8"?>
<sst xmlns="http://schemas.openxmlformats.org/spreadsheetml/2006/main" count="510" uniqueCount="413">
  <si>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</si>
  <si>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</si>
  <si>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</si>
  <si>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</si>
  <si>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</si>
  <si>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</si>
  <si>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</si>
  <si>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</si>
  <si>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</si>
  <si>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</si>
  <si>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</si>
  <si>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</si>
  <si>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</si>
  <si>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</si>
  <si>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</si>
  <si>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</si>
  <si>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</si>
  <si>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</si>
  <si>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</si>
  <si>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</si>
  <si>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</si>
  <si>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</si>
  <si>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</si>
  <si>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</si>
  <si>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</si>
  <si>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</si>
  <si>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</si>
  <si>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</si>
  <si>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</si>
  <si>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</si>
  <si>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</si>
  <si>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</si>
  <si>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</si>
  <si>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</si>
  <si>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</si>
  <si>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</si>
  <si>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</si>
  <si>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</si>
  <si>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</si>
  <si>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</si>
  <si>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</si>
  <si>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</si>
  <si>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</si>
  <si>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</si>
  <si>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</si>
  <si>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</si>
  <si>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</si>
  <si>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</si>
  <si>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</si>
  <si>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</si>
  <si>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</si>
  <si>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</si>
  <si>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</si>
  <si>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</si>
  <si>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</si>
  <si>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</si>
  <si>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</si>
  <si>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</si>
  <si>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</si>
  <si>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</si>
  <si>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</si>
  <si>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</si>
  <si>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</si>
  <si>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</si>
  <si>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</si>
  <si>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</si>
  <si>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</si>
  <si>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</si>
  <si>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</si>
  <si>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</si>
  <si>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</si>
  <si>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</si>
  <si>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</si>
  <si>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</si>
  <si>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</si>
  <si>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</si>
  <si>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</si>
  <si>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</si>
  <si>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</si>
  <si>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</si>
  <si>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</si>
  <si>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</si>
  <si>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</si>
  <si>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</si>
  <si>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</si>
  <si>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</si>
  <si>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</si>
  <si>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</si>
  <si>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</si>
  <si>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</si>
  <si>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</si>
  <si>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</si>
  <si>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</si>
  <si>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</si>
  <si>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</si>
  <si>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</si>
  <si>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</si>
  <si>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</si>
  <si>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</si>
  <si>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</si>
  <si>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</si>
  <si>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</si>
  <si>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</si>
  <si>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</si>
  <si>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</si>
  <si>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</si>
  <si>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</si>
  <si>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</si>
  <si>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</si>
  <si>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</si>
  <si>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</si>
  <si>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</si>
  <si>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</si>
  <si>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</si>
  <si>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</si>
  <si>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</si>
  <si>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</si>
  <si>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</si>
  <si>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</si>
  <si>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</si>
  <si>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</si>
  <si>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</si>
  <si>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</si>
  <si>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</si>
  <si>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</si>
  <si>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</si>
  <si>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</si>
  <si>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</si>
  <si>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</si>
  <si>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</si>
  <si>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</si>
  <si>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</si>
  <si>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</si>
  <si>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</si>
  <si>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</si>
  <si>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</si>
  <si>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</si>
  <si>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</si>
  <si>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</si>
  <si>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</si>
  <si>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</si>
  <si>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</si>
  <si>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</si>
  <si>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</si>
  <si>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</si>
  <si>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</si>
  <si>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</si>
  <si>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</si>
  <si>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</si>
  <si>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</si>
  <si>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</si>
  <si>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</si>
  <si>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</si>
  <si>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</si>
  <si>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</si>
  <si>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</si>
  <si>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</si>
  <si>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</si>
  <si>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</si>
  <si>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</si>
  <si>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</si>
  <si>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</si>
  <si>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</si>
  <si>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</si>
  <si>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</si>
  <si>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</si>
  <si>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</si>
  <si>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</si>
  <si>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</si>
  <si>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</si>
  <si>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</si>
  <si>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</si>
  <si>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</si>
  <si>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</si>
  <si>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</si>
  <si>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</si>
  <si>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</si>
  <si>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</si>
  <si>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</si>
  <si>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</si>
  <si>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</si>
  <si>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</si>
  <si>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</si>
  <si>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</si>
  <si>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</si>
  <si>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</si>
  <si>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</si>
  <si>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</si>
  <si>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</si>
  <si>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</si>
  <si>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</si>
  <si>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</si>
  <si>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</si>
  <si>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</si>
  <si>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</si>
  <si>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</si>
  <si>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</si>
  <si>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</si>
  <si>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</si>
  <si>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</si>
  <si>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</si>
  <si>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</si>
  <si>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</si>
  <si>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</si>
  <si>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</si>
  <si>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</si>
  <si>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</si>
  <si>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</si>
  <si>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</si>
  <si>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</si>
  <si>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</si>
  <si>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</si>
  <si>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</si>
  <si>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</si>
  <si>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</si>
  <si>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</si>
  <si>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</si>
  <si>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</si>
  <si>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</si>
  <si>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</si>
  <si>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</si>
  <si>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</si>
  <si>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</si>
  <si>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</si>
  <si>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</si>
  <si>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</si>
  <si>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</si>
  <si>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</si>
  <si>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</si>
  <si>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</si>
  <si>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</si>
  <si>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</si>
  <si>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</si>
  <si>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</si>
  <si>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</si>
  <si>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</si>
  <si>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</si>
  <si>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</si>
  <si>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</si>
  <si>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</si>
  <si>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</si>
  <si>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</si>
  <si>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</si>
  <si>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</si>
  <si>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</si>
  <si>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</si>
  <si>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</si>
  <si>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</si>
  <si>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</si>
  <si>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</si>
  <si>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</si>
  <si>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</si>
  <si>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</si>
  <si>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</si>
  <si>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</si>
  <si>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</si>
  <si>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</si>
  <si>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</si>
  <si>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</si>
  <si>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</si>
  <si>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</si>
  <si>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</si>
  <si>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</si>
  <si>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</si>
  <si>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</si>
  <si>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</si>
  <si>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</si>
  <si>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</si>
  <si>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</si>
  <si>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</si>
  <si>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</si>
  <si>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</si>
  <si>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</si>
  <si>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</si>
  <si>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</si>
  <si>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</si>
  <si>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</si>
  <si>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</si>
  <si>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</si>
  <si>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</si>
  <si>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</si>
  <si>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</si>
  <si>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</si>
  <si>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</si>
  <si>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</si>
  <si>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</si>
  <si>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</si>
  <si>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</si>
  <si>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</si>
  <si>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</si>
  <si>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</si>
  <si>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</si>
  <si>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</si>
  <si>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</si>
  <si>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</si>
  <si>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</si>
  <si>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</si>
  <si>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</si>
  <si>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</si>
  <si>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</si>
  <si>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</si>
  <si>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</si>
  <si>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</si>
  <si>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</si>
  <si>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</si>
  <si>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</si>
  <si>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</si>
  <si>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</si>
  <si>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</si>
  <si>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</si>
  <si>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</si>
  <si>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</si>
  <si>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</si>
  <si>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</si>
  <si>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</si>
  <si>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</si>
  <si>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</si>
  <si>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</si>
  <si>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</si>
  <si>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</si>
  <si>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</si>
  <si>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</si>
  <si>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</si>
  <si>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</si>
  <si>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</si>
  <si>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</si>
  <si>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</si>
  <si>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</si>
  <si>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</si>
  <si>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</si>
  <si>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</si>
  <si>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</si>
  <si>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</si>
  <si>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</si>
  <si>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</si>
  <si>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</si>
  <si>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</si>
  <si>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</si>
  <si>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</si>
  <si>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</si>
  <si>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</si>
  <si>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</si>
  <si>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</si>
  <si>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</si>
  <si>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</si>
  <si>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</si>
  <si>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</si>
  <si>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</si>
  <si>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</si>
  <si>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</si>
  <si>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</si>
  <si>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</si>
  <si>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</si>
  <si>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</si>
  <si>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</si>
  <si>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</si>
  <si>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</si>
  <si>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</si>
  <si>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</si>
  <si>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</si>
  <si>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</si>
  <si>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</si>
  <si>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</si>
  <si>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</si>
  <si>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</si>
  <si>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</si>
  <si>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</si>
  <si>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</si>
  <si>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</si>
  <si>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</si>
  <si>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</si>
  <si>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</si>
  <si>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Resultado Ejercicio Corriente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</si>
  <si>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</si>
  <si>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</si>
  <si>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</si>
  <si>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</si>
  <si>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</si>
  <si>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</si>
  <si>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</si>
  <si>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</si>
  <si>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</si>
  <si>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</si>
  <si>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</si>
  <si>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</si>
  <si>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</si>
  <si>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</si>
  <si>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</si>
  <si>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</si>
  <si>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</si>
  <si>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</si>
  <si>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</si>
  <si>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</si>
  <si>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</si>
  <si>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</si>
  <si>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</si>
  <si>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AUMENTO NETO DE DISPONIBILIDADES</t>
  </si>
  <si>
    <t>TOTAL USOS</t>
  </si>
  <si>
    <t>Servicios Portuarios, Aeroportuarios y Ferroviarios</t>
  </si>
  <si>
    <t>Caja General</t>
  </si>
  <si>
    <t>Del  1  de  Enero  al  31  de  Mayo de  2019</t>
  </si>
  <si>
    <t>Del  1  de  Enero  al  31  de  Mayo  del  2019</t>
  </si>
  <si>
    <t>D.M. x Endeudamiento Publico</t>
  </si>
  <si>
    <t>Anticipos por Intereses</t>
  </si>
  <si>
    <t>Depositos Retenciones Fiscales</t>
  </si>
  <si>
    <t>Reporte Acumulado del 1 de Enero al  31  de Mayo  del   2019</t>
  </si>
  <si>
    <t>Al Personal de Servicios Permanentes</t>
  </si>
  <si>
    <t>Reporte Acumulado del 1 de Enero al 31  de Mayo del  2019</t>
  </si>
  <si>
    <t>Reporte Acumulado del  1  de  Enero  al  31  de  Mayo  de  2019</t>
  </si>
  <si>
    <t>al  31  de  Mayo de 2019</t>
  </si>
  <si>
    <t>Detrimento de fondos</t>
  </si>
  <si>
    <t>Del  1  de  Enero  al  31  de  Mayo  de  2019</t>
  </si>
  <si>
    <t>Del 1 de Enero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</si>
</sst>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43" fontId="2" fillId="0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A2" sqref="A2:F2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4" t="s">
        <v>203</v>
      </c>
      <c r="B1" s="94"/>
      <c r="C1" s="94"/>
      <c r="D1" s="94"/>
      <c r="E1" s="94"/>
      <c r="F1" s="94"/>
    </row>
    <row r="2" spans="1:6" x14ac:dyDescent="0.25">
      <c r="A2" s="94" t="s">
        <v>346</v>
      </c>
      <c r="B2" s="94"/>
      <c r="C2" s="94"/>
      <c r="D2" s="94"/>
      <c r="E2" s="94"/>
      <c r="F2" s="94"/>
    </row>
    <row r="3" spans="1:6" x14ac:dyDescent="0.25">
      <c r="A3" s="94" t="s">
        <v>400</v>
      </c>
      <c r="B3" s="94"/>
      <c r="C3" s="94"/>
      <c r="D3" s="94"/>
      <c r="E3" s="94"/>
      <c r="F3" s="94"/>
    </row>
    <row r="4" spans="1:6" x14ac:dyDescent="0.25">
      <c r="A4" s="94" t="s">
        <v>155</v>
      </c>
      <c r="B4" s="94"/>
      <c r="C4" s="94"/>
      <c r="D4" s="94"/>
      <c r="E4" s="94"/>
      <c r="F4" s="94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365</v>
      </c>
    </row>
    <row r="7" spans="1:6" s="1" customFormat="1" x14ac:dyDescent="0.25">
      <c r="A7" s="23" t="s">
        <v>193</v>
      </c>
      <c r="B7" s="34"/>
      <c r="C7" s="77" t="s">
        <v>194</v>
      </c>
      <c r="D7" s="34"/>
      <c r="E7" s="77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1" t="s">
        <v>192</v>
      </c>
      <c r="B9" s="72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3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-7171561.8300000001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4044149.6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11215711.43</v>
      </c>
      <c r="D13" s="29"/>
      <c r="E13" s="25">
        <v>0</v>
      </c>
      <c r="F13" s="22"/>
    </row>
    <row r="14" spans="1:6" s="1" customFormat="1" x14ac:dyDescent="0.25">
      <c r="A14" s="87" t="s">
        <v>387</v>
      </c>
      <c r="B14" s="87"/>
      <c r="C14" s="88">
        <f>C15</f>
        <v>7149475.0499999998</v>
      </c>
      <c r="D14" s="88"/>
      <c r="E14" s="38"/>
      <c r="F14" s="22"/>
    </row>
    <row r="15" spans="1:6" s="1" customFormat="1" x14ac:dyDescent="0.25">
      <c r="A15" s="89" t="s">
        <v>388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280856.39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715100.27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434243.88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2076147.7099999995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4"/>
  <sheetViews>
    <sheetView workbookViewId="0">
      <selection activeCell="A2" sqref="A2:J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 t="s">
        <v>347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 t="s">
        <v>401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SUM(C10:C15)</f>
        <v>4044149.6000000006</v>
      </c>
      <c r="D9" s="40"/>
      <c r="E9" s="38">
        <v>0</v>
      </c>
      <c r="F9" s="25"/>
      <c r="G9" s="24" t="s">
        <v>206</v>
      </c>
      <c r="H9" s="39">
        <f>SUM(H10:H16)</f>
        <v>11215711.43</v>
      </c>
      <c r="I9" s="40"/>
      <c r="J9" s="38">
        <v>0</v>
      </c>
    </row>
    <row r="10" spans="1:10" x14ac:dyDescent="0.25">
      <c r="A10" s="31" t="s">
        <v>207</v>
      </c>
      <c r="B10" s="31"/>
      <c r="C10" s="81">
        <v>115753.3</v>
      </c>
      <c r="D10" s="81"/>
      <c r="E10" s="75">
        <v>0</v>
      </c>
      <c r="F10" s="75"/>
      <c r="G10" s="82" t="s">
        <v>212</v>
      </c>
      <c r="H10" s="81">
        <v>1657565.86</v>
      </c>
      <c r="I10" s="37"/>
      <c r="J10" s="25">
        <v>0</v>
      </c>
    </row>
    <row r="11" spans="1:10" x14ac:dyDescent="0.25">
      <c r="A11" s="31" t="s">
        <v>208</v>
      </c>
      <c r="B11" s="31"/>
      <c r="C11" s="81">
        <v>70048.160000000003</v>
      </c>
      <c r="D11" s="81"/>
      <c r="E11" s="75">
        <v>0</v>
      </c>
      <c r="F11" s="75"/>
      <c r="G11" s="82" t="s">
        <v>361</v>
      </c>
      <c r="H11" s="81">
        <v>411543.88</v>
      </c>
      <c r="I11" s="37"/>
      <c r="J11" s="25">
        <v>0</v>
      </c>
    </row>
    <row r="12" spans="1:10" x14ac:dyDescent="0.25">
      <c r="A12" s="31" t="s">
        <v>209</v>
      </c>
      <c r="B12" s="31"/>
      <c r="C12" s="81">
        <v>3259869.39</v>
      </c>
      <c r="D12" s="81"/>
      <c r="E12" s="75">
        <v>0</v>
      </c>
      <c r="F12" s="75"/>
      <c r="G12" s="1" t="s">
        <v>385</v>
      </c>
      <c r="H12" s="81">
        <v>9465.86</v>
      </c>
      <c r="J12" s="25">
        <v>0</v>
      </c>
    </row>
    <row r="13" spans="1:10" x14ac:dyDescent="0.25">
      <c r="A13" s="31" t="s">
        <v>210</v>
      </c>
      <c r="B13" s="31"/>
      <c r="C13" s="81">
        <v>48352.49</v>
      </c>
      <c r="D13" s="81"/>
      <c r="E13" s="75">
        <v>0</v>
      </c>
      <c r="F13" s="75"/>
      <c r="G13" s="82" t="s">
        <v>213</v>
      </c>
      <c r="H13" s="81">
        <v>1145866</v>
      </c>
      <c r="I13" s="37"/>
      <c r="J13" s="25">
        <v>0</v>
      </c>
    </row>
    <row r="14" spans="1:10" x14ac:dyDescent="0.25">
      <c r="A14" s="31" t="s">
        <v>395</v>
      </c>
      <c r="B14" s="31"/>
      <c r="C14" s="81">
        <v>30</v>
      </c>
      <c r="D14" s="81"/>
      <c r="E14" s="75">
        <v>0</v>
      </c>
      <c r="F14" s="75"/>
      <c r="G14" s="82" t="s">
        <v>386</v>
      </c>
      <c r="H14" s="81">
        <v>5795.37</v>
      </c>
      <c r="I14" s="37"/>
      <c r="J14" s="25">
        <v>0</v>
      </c>
    </row>
    <row r="15" spans="1:10" x14ac:dyDescent="0.25">
      <c r="A15" s="31" t="s">
        <v>211</v>
      </c>
      <c r="B15" s="31"/>
      <c r="C15" s="81">
        <v>550096.26</v>
      </c>
      <c r="D15" s="81"/>
      <c r="E15" s="75">
        <v>0</v>
      </c>
      <c r="F15" s="75"/>
      <c r="G15" s="82" t="s">
        <v>214</v>
      </c>
      <c r="H15" s="81">
        <v>7985474.46</v>
      </c>
      <c r="I15" s="37"/>
      <c r="J15" s="25">
        <v>0</v>
      </c>
    </row>
    <row r="16" spans="1:10" x14ac:dyDescent="0.25">
      <c r="A16" s="31"/>
      <c r="B16" s="31"/>
      <c r="C16" s="81"/>
      <c r="D16" s="81"/>
      <c r="E16" s="75"/>
      <c r="F16" s="75"/>
      <c r="G16" s="82"/>
      <c r="H16" s="81"/>
      <c r="I16" s="37"/>
      <c r="J16" s="25"/>
    </row>
    <row r="17" spans="1:10" x14ac:dyDescent="0.25">
      <c r="A17" s="24" t="s">
        <v>388</v>
      </c>
      <c r="B17" s="31"/>
      <c r="C17" s="90">
        <f>C18</f>
        <v>7149475.0499999998</v>
      </c>
      <c r="D17" s="81"/>
      <c r="E17" s="38">
        <v>0</v>
      </c>
      <c r="G17" s="24" t="s">
        <v>215</v>
      </c>
      <c r="H17" s="39">
        <f>SUM(H18:H23)</f>
        <v>434243.87999999995</v>
      </c>
      <c r="I17" s="37"/>
      <c r="J17" s="38">
        <v>0</v>
      </c>
    </row>
    <row r="18" spans="1:10" x14ac:dyDescent="0.25">
      <c r="A18" s="31" t="s">
        <v>402</v>
      </c>
      <c r="B18" s="82"/>
      <c r="C18" s="81">
        <v>7149475.0499999998</v>
      </c>
      <c r="D18" s="81"/>
      <c r="G18" s="32" t="s">
        <v>216</v>
      </c>
      <c r="H18" s="81">
        <v>90732.99</v>
      </c>
      <c r="J18" s="25">
        <v>0</v>
      </c>
    </row>
    <row r="19" spans="1:10" x14ac:dyDescent="0.25">
      <c r="A19" s="31"/>
      <c r="B19" s="82"/>
      <c r="C19" s="81"/>
      <c r="D19" s="81"/>
      <c r="G19" s="32" t="s">
        <v>217</v>
      </c>
      <c r="H19" s="81">
        <v>271178.99</v>
      </c>
      <c r="J19" s="25">
        <v>0</v>
      </c>
    </row>
    <row r="20" spans="1:10" x14ac:dyDescent="0.25">
      <c r="A20" s="24" t="s">
        <v>215</v>
      </c>
      <c r="B20" s="28"/>
      <c r="C20" s="39">
        <f>SUM(C21:C26)</f>
        <v>715100.27000000014</v>
      </c>
      <c r="D20" s="81"/>
      <c r="E20" s="38">
        <v>0</v>
      </c>
      <c r="F20" s="75"/>
      <c r="G20" s="2" t="s">
        <v>218</v>
      </c>
      <c r="H20" s="81">
        <v>68550.23</v>
      </c>
      <c r="J20" s="25">
        <v>0</v>
      </c>
    </row>
    <row r="21" spans="1:10" x14ac:dyDescent="0.25">
      <c r="A21" s="31" t="s">
        <v>216</v>
      </c>
      <c r="B21" s="28"/>
      <c r="C21" s="81">
        <v>90480.08</v>
      </c>
      <c r="D21" s="81"/>
      <c r="E21" s="75">
        <v>0</v>
      </c>
      <c r="F21" s="75"/>
      <c r="G21" s="2" t="s">
        <v>403</v>
      </c>
      <c r="H21" s="81">
        <v>3287.67</v>
      </c>
      <c r="J21" s="25">
        <v>0</v>
      </c>
    </row>
    <row r="22" spans="1:10" x14ac:dyDescent="0.25">
      <c r="A22" s="32" t="s">
        <v>217</v>
      </c>
      <c r="B22" s="32"/>
      <c r="C22" s="81">
        <v>506855.3</v>
      </c>
      <c r="D22" s="81"/>
      <c r="E22" s="75">
        <v>0</v>
      </c>
      <c r="F22" s="75"/>
      <c r="G22" s="32" t="s">
        <v>404</v>
      </c>
      <c r="H22" s="93">
        <v>2.4300000000000002</v>
      </c>
      <c r="I22" s="81"/>
      <c r="J22" s="75">
        <v>0</v>
      </c>
    </row>
    <row r="23" spans="1:10" ht="16.5" customHeight="1" x14ac:dyDescent="0.25">
      <c r="A23" s="32" t="s">
        <v>218</v>
      </c>
      <c r="B23" s="33"/>
      <c r="C23" s="81">
        <v>114471.63</v>
      </c>
      <c r="D23" s="81"/>
      <c r="E23" s="75">
        <v>0</v>
      </c>
      <c r="F23" s="75"/>
      <c r="G23" s="32" t="s">
        <v>219</v>
      </c>
      <c r="H23" s="81">
        <v>491.57</v>
      </c>
      <c r="J23" s="75">
        <v>0</v>
      </c>
    </row>
    <row r="24" spans="1:10" x14ac:dyDescent="0.25">
      <c r="A24" s="32" t="s">
        <v>403</v>
      </c>
      <c r="B24" s="33"/>
      <c r="C24" s="81">
        <v>3287.67</v>
      </c>
      <c r="D24" s="81"/>
      <c r="E24" s="75">
        <v>0</v>
      </c>
      <c r="F24" s="75"/>
      <c r="G24" s="2"/>
    </row>
    <row r="25" spans="1:10" x14ac:dyDescent="0.25">
      <c r="A25" s="32" t="s">
        <v>404</v>
      </c>
      <c r="B25" s="33"/>
      <c r="C25" s="81">
        <v>2.4300000000000002</v>
      </c>
      <c r="D25" s="81"/>
      <c r="E25" s="75">
        <v>0</v>
      </c>
      <c r="F25" s="75"/>
      <c r="G25" s="2"/>
    </row>
    <row r="26" spans="1:10" x14ac:dyDescent="0.25">
      <c r="A26" s="32" t="s">
        <v>219</v>
      </c>
      <c r="C26" s="81">
        <v>3.16</v>
      </c>
      <c r="D26" s="81"/>
      <c r="E26" s="75">
        <v>0</v>
      </c>
      <c r="F26" s="75"/>
      <c r="G26" s="91" t="s">
        <v>396</v>
      </c>
      <c r="H26" s="39">
        <f>C28-H9-H17</f>
        <v>258769.61000000214</v>
      </c>
      <c r="I26" s="90"/>
      <c r="J26" s="38">
        <v>0</v>
      </c>
    </row>
    <row r="27" spans="1:10" x14ac:dyDescent="0.25">
      <c r="D27" s="81"/>
      <c r="F27" s="75"/>
    </row>
    <row r="28" spans="1:10" x14ac:dyDescent="0.25">
      <c r="A28" s="41" t="s">
        <v>220</v>
      </c>
      <c r="B28" s="41"/>
      <c r="C28" s="39">
        <f>C9+C20+C17</f>
        <v>11908724.920000002</v>
      </c>
      <c r="E28" s="38">
        <v>0</v>
      </c>
      <c r="F28" s="75"/>
      <c r="G28" s="91" t="s">
        <v>397</v>
      </c>
      <c r="H28" s="92">
        <f>H9+H17+H26</f>
        <v>11908724.920000002</v>
      </c>
      <c r="I28" s="84"/>
      <c r="J28" s="38">
        <v>0</v>
      </c>
    </row>
    <row r="29" spans="1:10" x14ac:dyDescent="0.25">
      <c r="D29" s="83"/>
      <c r="E29" s="83"/>
      <c r="F29" s="80"/>
    </row>
    <row r="30" spans="1:10" ht="8.25" customHeight="1" x14ac:dyDescent="0.25">
      <c r="F30" s="30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4"/>
  <sheetViews>
    <sheetView zoomScaleNormal="100" workbookViewId="0">
      <selection activeCell="A2" sqref="A2:E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4" t="s">
        <v>154</v>
      </c>
      <c r="B1" s="94"/>
      <c r="C1" s="94"/>
      <c r="D1" s="94"/>
      <c r="E1" s="94"/>
    </row>
    <row r="2" spans="1:5" s="1" customFormat="1" x14ac:dyDescent="0.25">
      <c r="A2" s="94" t="s">
        <v>337</v>
      </c>
      <c r="B2" s="94"/>
      <c r="C2" s="94"/>
      <c r="D2" s="94"/>
      <c r="E2" s="94"/>
    </row>
    <row r="3" spans="1:5" s="1" customFormat="1" x14ac:dyDescent="0.25">
      <c r="A3" s="94" t="s">
        <v>405</v>
      </c>
      <c r="B3" s="94"/>
      <c r="C3" s="94"/>
      <c r="D3" s="94"/>
      <c r="E3" s="94"/>
    </row>
    <row r="4" spans="1:5" s="1" customFormat="1" x14ac:dyDescent="0.25">
      <c r="A4" s="94" t="s">
        <v>155</v>
      </c>
      <c r="B4" s="94"/>
      <c r="C4" s="94"/>
      <c r="D4" s="94"/>
      <c r="E4" s="94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2" t="s">
        <v>157</v>
      </c>
      <c r="B7" s="43" t="s">
        <v>158</v>
      </c>
      <c r="C7" s="44" t="s">
        <v>159</v>
      </c>
      <c r="D7" s="76" t="s">
        <v>160</v>
      </c>
      <c r="E7" s="45" t="s">
        <v>161</v>
      </c>
    </row>
    <row r="8" spans="1:5" x14ac:dyDescent="0.25">
      <c r="A8" s="12" t="s">
        <v>0</v>
      </c>
      <c r="B8" s="12" t="s">
        <v>1</v>
      </c>
      <c r="C8" s="78">
        <f>C9+C14+C18+C20+C24+C28</f>
        <v>5817585</v>
      </c>
      <c r="D8" s="78">
        <f>D9+D14+D18+D20+D24+D28</f>
        <v>1760842.45</v>
      </c>
      <c r="E8" s="6">
        <f>C8-D8</f>
        <v>4056742.55</v>
      </c>
    </row>
    <row r="9" spans="1:5" x14ac:dyDescent="0.25">
      <c r="A9" s="12" t="s">
        <v>2</v>
      </c>
      <c r="B9" s="12" t="s">
        <v>3</v>
      </c>
      <c r="C9" s="78">
        <f>SUM(C10:C13)</f>
        <v>2241174.35</v>
      </c>
      <c r="D9" s="78">
        <f>SUM(D10:D13)</f>
        <v>555370.13</v>
      </c>
      <c r="E9" s="6">
        <f t="shared" ref="E9:E46" si="0">C9-D9</f>
        <v>1685804.2200000002</v>
      </c>
    </row>
    <row r="10" spans="1:5" x14ac:dyDescent="0.25">
      <c r="A10" s="4" t="s">
        <v>4</v>
      </c>
      <c r="B10" s="4" t="s">
        <v>5</v>
      </c>
      <c r="C10" s="5">
        <v>1845717.3</v>
      </c>
      <c r="D10" s="5">
        <v>524026.65</v>
      </c>
      <c r="E10" s="6">
        <f t="shared" si="0"/>
        <v>1321690.6499999999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16500</v>
      </c>
      <c r="D12" s="5">
        <v>2834.33</v>
      </c>
      <c r="E12" s="6">
        <f t="shared" si="0"/>
        <v>13665.67</v>
      </c>
    </row>
    <row r="13" spans="1:5" x14ac:dyDescent="0.25">
      <c r="A13" s="4" t="s">
        <v>10</v>
      </c>
      <c r="B13" s="4" t="s">
        <v>11</v>
      </c>
      <c r="C13" s="5">
        <v>266472.05</v>
      </c>
      <c r="D13" s="5">
        <v>28509.15</v>
      </c>
      <c r="E13" s="6">
        <f t="shared" si="0"/>
        <v>237962.9</v>
      </c>
    </row>
    <row r="14" spans="1:5" x14ac:dyDescent="0.25">
      <c r="A14" s="12" t="s">
        <v>12</v>
      </c>
      <c r="B14" s="12" t="s">
        <v>13</v>
      </c>
      <c r="C14" s="78">
        <f>SUM(C15:C17)</f>
        <v>2869579.86</v>
      </c>
      <c r="D14" s="78">
        <f>SUM(D15:D17)</f>
        <v>941796.91</v>
      </c>
      <c r="E14" s="6">
        <f t="shared" si="0"/>
        <v>1927782.9499999997</v>
      </c>
    </row>
    <row r="15" spans="1:5" x14ac:dyDescent="0.25">
      <c r="A15" s="4" t="s">
        <v>14</v>
      </c>
      <c r="B15" s="4" t="s">
        <v>5</v>
      </c>
      <c r="C15" s="5">
        <v>2267561.86</v>
      </c>
      <c r="D15" s="5">
        <v>894165.66</v>
      </c>
      <c r="E15" s="6">
        <f t="shared" si="0"/>
        <v>1373396.1999999997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411596</v>
      </c>
      <c r="D17" s="5">
        <v>47631.25</v>
      </c>
      <c r="E17" s="6">
        <f t="shared" si="0"/>
        <v>363964.75</v>
      </c>
    </row>
    <row r="18" spans="1:5" x14ac:dyDescent="0.25">
      <c r="A18" s="12" t="s">
        <v>16</v>
      </c>
      <c r="B18" s="12" t="s">
        <v>17</v>
      </c>
      <c r="C18" s="78">
        <f>+C19</f>
        <v>62297.97</v>
      </c>
      <c r="D18" s="78">
        <f>+D19</f>
        <v>17308.3</v>
      </c>
      <c r="E18" s="6">
        <f t="shared" si="0"/>
        <v>44989.67</v>
      </c>
    </row>
    <row r="19" spans="1:5" x14ac:dyDescent="0.25">
      <c r="A19" s="4" t="s">
        <v>18</v>
      </c>
      <c r="B19" s="4" t="s">
        <v>19</v>
      </c>
      <c r="C19" s="5">
        <v>62297.97</v>
      </c>
      <c r="D19" s="5">
        <v>17308.3</v>
      </c>
      <c r="E19" s="6">
        <f t="shared" si="0"/>
        <v>44989.67</v>
      </c>
    </row>
    <row r="20" spans="1:5" x14ac:dyDescent="0.25">
      <c r="A20" s="12" t="s">
        <v>20</v>
      </c>
      <c r="B20" s="12" t="s">
        <v>21</v>
      </c>
      <c r="C20" s="78">
        <f>SUM(C21:C23)</f>
        <v>311829.58</v>
      </c>
      <c r="D20" s="78">
        <f>SUM(D21:D23)</f>
        <v>108979.72</v>
      </c>
      <c r="E20" s="6">
        <f t="shared" si="0"/>
        <v>202849.86000000002</v>
      </c>
    </row>
    <row r="21" spans="1:5" x14ac:dyDescent="0.25">
      <c r="A21" s="4" t="s">
        <v>22</v>
      </c>
      <c r="B21" s="4" t="s">
        <v>23</v>
      </c>
      <c r="C21" s="5">
        <v>116756.8</v>
      </c>
      <c r="D21" s="5">
        <v>40877.58</v>
      </c>
      <c r="E21" s="6">
        <f t="shared" si="0"/>
        <v>75879.22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66633.5</v>
      </c>
      <c r="E22" s="6">
        <f t="shared" si="0"/>
        <v>118244.45000000001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1468.64</v>
      </c>
      <c r="E23" s="6">
        <f t="shared" si="0"/>
        <v>8726.19</v>
      </c>
    </row>
    <row r="24" spans="1:5" x14ac:dyDescent="0.25">
      <c r="A24" s="12" t="s">
        <v>28</v>
      </c>
      <c r="B24" s="12" t="s">
        <v>29</v>
      </c>
      <c r="C24" s="78">
        <f>SUM(C25:C27)</f>
        <v>281670.67000000004</v>
      </c>
      <c r="D24" s="78">
        <f>SUM(D25:D27)</f>
        <v>98854.420000000013</v>
      </c>
      <c r="E24" s="6">
        <f t="shared" si="0"/>
        <v>182816.25000000003</v>
      </c>
    </row>
    <row r="25" spans="1:5" x14ac:dyDescent="0.25">
      <c r="A25" s="4" t="s">
        <v>30</v>
      </c>
      <c r="B25" s="4" t="s">
        <v>23</v>
      </c>
      <c r="C25" s="5">
        <v>99257.26</v>
      </c>
      <c r="D25" s="5">
        <v>33996.89</v>
      </c>
      <c r="E25" s="6">
        <f t="shared" si="0"/>
        <v>65260.369999999995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63619.12</v>
      </c>
      <c r="E26" s="6">
        <f t="shared" si="0"/>
        <v>114036.27000000002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1238.4100000000001</v>
      </c>
      <c r="E27" s="6">
        <f t="shared" si="0"/>
        <v>3519.6100000000006</v>
      </c>
    </row>
    <row r="28" spans="1:5" s="1" customFormat="1" x14ac:dyDescent="0.25">
      <c r="A28" s="20">
        <v>517</v>
      </c>
      <c r="B28" s="12" t="s">
        <v>33</v>
      </c>
      <c r="C28" s="78">
        <f>C29+C30</f>
        <v>51032.57</v>
      </c>
      <c r="D28" s="78">
        <f>D30</f>
        <v>38532.97</v>
      </c>
      <c r="E28" s="6">
        <f t="shared" si="0"/>
        <v>12499.599999999999</v>
      </c>
    </row>
    <row r="29" spans="1:5" s="1" customFormat="1" x14ac:dyDescent="0.25">
      <c r="A29" s="20">
        <v>51701</v>
      </c>
      <c r="B29" s="4" t="s">
        <v>406</v>
      </c>
      <c r="C29" s="5">
        <v>12499.6</v>
      </c>
      <c r="D29" s="78">
        <v>0</v>
      </c>
      <c r="E29" s="6">
        <f t="shared" si="0"/>
        <v>12499.6</v>
      </c>
    </row>
    <row r="30" spans="1:5" s="1" customFormat="1" x14ac:dyDescent="0.25">
      <c r="A30" s="15">
        <v>51702</v>
      </c>
      <c r="B30" s="4" t="s">
        <v>374</v>
      </c>
      <c r="C30" s="5">
        <v>38532.97</v>
      </c>
      <c r="D30" s="5">
        <v>38532.97</v>
      </c>
      <c r="E30" s="6">
        <f t="shared" si="0"/>
        <v>0</v>
      </c>
    </row>
    <row r="31" spans="1:5" x14ac:dyDescent="0.25">
      <c r="A31" s="12" t="s">
        <v>34</v>
      </c>
      <c r="B31" s="12" t="s">
        <v>35</v>
      </c>
      <c r="C31" s="78">
        <f>C32+C57+C61+C73+C77</f>
        <v>2092295.6500000001</v>
      </c>
      <c r="D31" s="78">
        <f>D32+D57+D61+D73+D77</f>
        <v>743590.94000000006</v>
      </c>
      <c r="E31" s="9">
        <f t="shared" si="0"/>
        <v>1348704.71</v>
      </c>
    </row>
    <row r="32" spans="1:5" x14ac:dyDescent="0.25">
      <c r="A32" s="12" t="s">
        <v>36</v>
      </c>
      <c r="B32" s="12" t="s">
        <v>37</v>
      </c>
      <c r="C32" s="78">
        <f>SUM(C33:C56)</f>
        <v>1011902.3799999999</v>
      </c>
      <c r="D32" s="78">
        <f>SUM(D33:D56)</f>
        <v>404208.66000000009</v>
      </c>
      <c r="E32" s="6">
        <f t="shared" si="0"/>
        <v>607693.71999999974</v>
      </c>
    </row>
    <row r="33" spans="1:5" x14ac:dyDescent="0.25">
      <c r="A33" s="4" t="s">
        <v>38</v>
      </c>
      <c r="B33" s="4" t="s">
        <v>39</v>
      </c>
      <c r="C33" s="5">
        <v>383384.65</v>
      </c>
      <c r="D33" s="5">
        <v>141908.26999999999</v>
      </c>
      <c r="E33" s="6">
        <f t="shared" si="0"/>
        <v>241476.38000000003</v>
      </c>
    </row>
    <row r="34" spans="1:5" x14ac:dyDescent="0.25">
      <c r="A34" s="4" t="s">
        <v>40</v>
      </c>
      <c r="B34" s="4" t="s">
        <v>41</v>
      </c>
      <c r="C34" s="5">
        <v>30140</v>
      </c>
      <c r="D34" s="5">
        <v>20792.54</v>
      </c>
      <c r="E34" s="6">
        <f t="shared" si="0"/>
        <v>9347.4599999999991</v>
      </c>
    </row>
    <row r="35" spans="1:5" x14ac:dyDescent="0.25">
      <c r="A35" s="4" t="s">
        <v>42</v>
      </c>
      <c r="B35" s="4" t="s">
        <v>43</v>
      </c>
      <c r="C35" s="5">
        <v>13429.47</v>
      </c>
      <c r="D35" s="5">
        <v>4923.2</v>
      </c>
      <c r="E35" s="6">
        <f t="shared" si="0"/>
        <v>8506.27</v>
      </c>
    </row>
    <row r="36" spans="1:5" x14ac:dyDescent="0.25">
      <c r="A36" s="4" t="s">
        <v>44</v>
      </c>
      <c r="B36" s="4" t="s">
        <v>45</v>
      </c>
      <c r="C36" s="5">
        <v>93252.38</v>
      </c>
      <c r="D36" s="5">
        <v>3779.38</v>
      </c>
      <c r="E36" s="6">
        <f t="shared" si="0"/>
        <v>89473</v>
      </c>
    </row>
    <row r="37" spans="1:5" x14ac:dyDescent="0.25">
      <c r="A37" s="4" t="s">
        <v>46</v>
      </c>
      <c r="B37" s="4" t="s">
        <v>47</v>
      </c>
      <c r="C37" s="5">
        <v>28278.11</v>
      </c>
      <c r="D37" s="5">
        <v>6090.99</v>
      </c>
      <c r="E37" s="6">
        <f t="shared" si="0"/>
        <v>22187.120000000003</v>
      </c>
    </row>
    <row r="38" spans="1:5" x14ac:dyDescent="0.25">
      <c r="A38" s="4" t="s">
        <v>48</v>
      </c>
      <c r="B38" s="4" t="s">
        <v>49</v>
      </c>
      <c r="C38" s="5">
        <v>895.95</v>
      </c>
      <c r="D38" s="5">
        <v>135.94999999999999</v>
      </c>
      <c r="E38" s="6">
        <f t="shared" si="0"/>
        <v>760</v>
      </c>
    </row>
    <row r="39" spans="1:5" x14ac:dyDescent="0.25">
      <c r="A39" s="4" t="s">
        <v>50</v>
      </c>
      <c r="B39" s="4" t="s">
        <v>51</v>
      </c>
      <c r="C39" s="5">
        <v>62258.2</v>
      </c>
      <c r="D39" s="5">
        <v>33802.92</v>
      </c>
      <c r="E39" s="6">
        <f t="shared" si="0"/>
        <v>28455.279999999999</v>
      </c>
    </row>
    <row r="40" spans="1:5" x14ac:dyDescent="0.25">
      <c r="A40" s="4" t="s">
        <v>52</v>
      </c>
      <c r="B40" s="4" t="s">
        <v>53</v>
      </c>
      <c r="C40" s="5">
        <v>21151.63</v>
      </c>
      <c r="D40" s="5">
        <v>17049.25</v>
      </c>
      <c r="E40" s="6">
        <f t="shared" si="0"/>
        <v>4102.380000000001</v>
      </c>
    </row>
    <row r="41" spans="1:5" s="1" customFormat="1" x14ac:dyDescent="0.25">
      <c r="A41" s="15">
        <v>54109</v>
      </c>
      <c r="B41" s="4" t="s">
        <v>342</v>
      </c>
      <c r="C41" s="5">
        <v>10985</v>
      </c>
      <c r="D41" s="5">
        <v>4647.75</v>
      </c>
      <c r="E41" s="6">
        <f t="shared" si="0"/>
        <v>6337.25</v>
      </c>
    </row>
    <row r="42" spans="1:5" s="1" customFormat="1" x14ac:dyDescent="0.25">
      <c r="A42" s="15">
        <v>54110</v>
      </c>
      <c r="B42" s="4" t="s">
        <v>345</v>
      </c>
      <c r="C42" s="5">
        <v>145753</v>
      </c>
      <c r="D42" s="5">
        <v>137253</v>
      </c>
      <c r="E42" s="6">
        <f t="shared" si="0"/>
        <v>8500</v>
      </c>
    </row>
    <row r="43" spans="1:5" x14ac:dyDescent="0.25">
      <c r="A43" s="4" t="s">
        <v>54</v>
      </c>
      <c r="B43" s="4" t="s">
        <v>55</v>
      </c>
      <c r="C43" s="5">
        <v>2901.06</v>
      </c>
      <c r="D43" s="5">
        <v>721.06</v>
      </c>
      <c r="E43" s="6">
        <f t="shared" si="0"/>
        <v>2180</v>
      </c>
    </row>
    <row r="44" spans="1:5" x14ac:dyDescent="0.25">
      <c r="A44" s="4" t="s">
        <v>56</v>
      </c>
      <c r="B44" s="4" t="s">
        <v>57</v>
      </c>
      <c r="C44" s="5">
        <v>7627.43</v>
      </c>
      <c r="D44" s="5">
        <v>549.92999999999995</v>
      </c>
      <c r="E44" s="6">
        <f t="shared" si="0"/>
        <v>7077.5</v>
      </c>
    </row>
    <row r="45" spans="1:5" x14ac:dyDescent="0.25">
      <c r="A45" s="4" t="s">
        <v>58</v>
      </c>
      <c r="B45" s="4" t="s">
        <v>59</v>
      </c>
      <c r="C45" s="5">
        <v>1678.22</v>
      </c>
      <c r="D45" s="5">
        <v>596.03</v>
      </c>
      <c r="E45" s="6">
        <f t="shared" si="0"/>
        <v>1082.19</v>
      </c>
    </row>
    <row r="46" spans="1:5" x14ac:dyDescent="0.25">
      <c r="A46" s="4" t="s">
        <v>60</v>
      </c>
      <c r="B46" s="4" t="s">
        <v>61</v>
      </c>
      <c r="C46" s="5">
        <v>12553.64</v>
      </c>
      <c r="D46" s="5">
        <v>116.64</v>
      </c>
      <c r="E46" s="6">
        <f t="shared" si="0"/>
        <v>12437</v>
      </c>
    </row>
    <row r="47" spans="1:5" x14ac:dyDescent="0.25">
      <c r="A47" s="94"/>
      <c r="B47" s="94"/>
      <c r="C47" s="94"/>
      <c r="D47" s="94"/>
      <c r="E47" s="94"/>
    </row>
    <row r="48" spans="1:5" x14ac:dyDescent="0.25">
      <c r="A48" s="94" t="s">
        <v>154</v>
      </c>
      <c r="B48" s="94"/>
      <c r="C48" s="94"/>
      <c r="D48" s="94"/>
      <c r="E48" s="94"/>
    </row>
    <row r="49" spans="1:5" x14ac:dyDescent="0.25">
      <c r="A49" s="94" t="s">
        <v>337</v>
      </c>
      <c r="B49" s="94"/>
      <c r="C49" s="94"/>
      <c r="D49" s="94"/>
      <c r="E49" s="94"/>
    </row>
    <row r="50" spans="1:5" x14ac:dyDescent="0.25">
      <c r="A50" s="94" t="s">
        <v>407</v>
      </c>
      <c r="B50" s="94"/>
      <c r="C50" s="94"/>
      <c r="D50" s="94"/>
      <c r="E50" s="94"/>
    </row>
    <row r="51" spans="1:5" x14ac:dyDescent="0.25">
      <c r="A51" s="94" t="s">
        <v>155</v>
      </c>
      <c r="B51" s="94"/>
      <c r="C51" s="94"/>
      <c r="D51" s="94"/>
      <c r="E51" s="94"/>
    </row>
    <row r="52" spans="1:5" x14ac:dyDescent="0.25">
      <c r="A52" s="4" t="s">
        <v>62</v>
      </c>
      <c r="B52" s="4" t="s">
        <v>63</v>
      </c>
      <c r="C52" s="5">
        <v>12803.32</v>
      </c>
      <c r="D52" s="5">
        <v>2248.8200000000002</v>
      </c>
      <c r="E52" s="6">
        <f t="shared" ref="E52:E92" si="1">C52-D52</f>
        <v>10554.5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x14ac:dyDescent="0.25">
      <c r="A54" s="4" t="s">
        <v>66</v>
      </c>
      <c r="B54" s="4" t="s">
        <v>67</v>
      </c>
      <c r="C54" s="5">
        <v>47891.58</v>
      </c>
      <c r="D54" s="5">
        <v>8345.7000000000007</v>
      </c>
      <c r="E54" s="6">
        <f t="shared" si="1"/>
        <v>39545.880000000005</v>
      </c>
    </row>
    <row r="55" spans="1:5" x14ac:dyDescent="0.25">
      <c r="A55" s="4" t="s">
        <v>68</v>
      </c>
      <c r="B55" s="4" t="s">
        <v>69</v>
      </c>
      <c r="C55" s="5">
        <v>16961.2</v>
      </c>
      <c r="D55" s="5">
        <v>2060.34</v>
      </c>
      <c r="E55" s="6">
        <f t="shared" si="1"/>
        <v>14900.86</v>
      </c>
    </row>
    <row r="56" spans="1:5" s="1" customFormat="1" x14ac:dyDescent="0.25">
      <c r="A56" s="4" t="s">
        <v>70</v>
      </c>
      <c r="B56" s="4" t="s">
        <v>71</v>
      </c>
      <c r="C56" s="5">
        <v>119912.54</v>
      </c>
      <c r="D56" s="5">
        <v>19141.89</v>
      </c>
      <c r="E56" s="6">
        <f t="shared" si="1"/>
        <v>100770.65</v>
      </c>
    </row>
    <row r="57" spans="1:5" x14ac:dyDescent="0.25">
      <c r="A57" s="12" t="s">
        <v>72</v>
      </c>
      <c r="B57" s="12" t="s">
        <v>73</v>
      </c>
      <c r="C57" s="78">
        <f>SUM(C58:C60)</f>
        <v>245325.64</v>
      </c>
      <c r="D57" s="78">
        <f>SUM(D58:D60)</f>
        <v>101456.72</v>
      </c>
      <c r="E57" s="6">
        <f t="shared" si="1"/>
        <v>143868.92000000001</v>
      </c>
    </row>
    <row r="58" spans="1:5" x14ac:dyDescent="0.25">
      <c r="A58" s="4" t="s">
        <v>74</v>
      </c>
      <c r="B58" s="4" t="s">
        <v>75</v>
      </c>
      <c r="C58" s="5">
        <v>111135</v>
      </c>
      <c r="D58" s="5">
        <v>56776.92</v>
      </c>
      <c r="E58" s="6">
        <f t="shared" si="1"/>
        <v>54358.080000000002</v>
      </c>
    </row>
    <row r="59" spans="1:5" s="1" customFormat="1" x14ac:dyDescent="0.25">
      <c r="A59" s="4" t="s">
        <v>76</v>
      </c>
      <c r="B59" s="4" t="s">
        <v>77</v>
      </c>
      <c r="C59" s="5">
        <v>57338.400000000001</v>
      </c>
      <c r="D59" s="5">
        <v>24850.9</v>
      </c>
      <c r="E59" s="6">
        <f t="shared" si="1"/>
        <v>32487.5</v>
      </c>
    </row>
    <row r="60" spans="1:5" x14ac:dyDescent="0.25">
      <c r="A60" s="4" t="s">
        <v>78</v>
      </c>
      <c r="B60" s="4" t="s">
        <v>79</v>
      </c>
      <c r="C60" s="5">
        <v>76852.240000000005</v>
      </c>
      <c r="D60" s="5">
        <v>19828.900000000001</v>
      </c>
      <c r="E60" s="6">
        <f t="shared" si="1"/>
        <v>57023.340000000004</v>
      </c>
    </row>
    <row r="61" spans="1:5" x14ac:dyDescent="0.25">
      <c r="A61" s="12" t="s">
        <v>80</v>
      </c>
      <c r="B61" s="12" t="s">
        <v>81</v>
      </c>
      <c r="C61" s="78">
        <f>SUM(C62:C72)</f>
        <v>541074.39</v>
      </c>
      <c r="D61" s="78">
        <f>SUM(D62:D72)</f>
        <v>140101.41999999998</v>
      </c>
      <c r="E61" s="6">
        <f t="shared" si="1"/>
        <v>400972.97000000003</v>
      </c>
    </row>
    <row r="62" spans="1:5" x14ac:dyDescent="0.25">
      <c r="A62" s="4" t="s">
        <v>82</v>
      </c>
      <c r="B62" s="4" t="s">
        <v>83</v>
      </c>
      <c r="C62" s="5">
        <v>4985.05</v>
      </c>
      <c r="D62" s="5">
        <v>985.05</v>
      </c>
      <c r="E62" s="6">
        <f t="shared" si="1"/>
        <v>4000</v>
      </c>
    </row>
    <row r="63" spans="1:5" x14ac:dyDescent="0.25">
      <c r="A63" s="4" t="s">
        <v>84</v>
      </c>
      <c r="B63" s="4" t="s">
        <v>85</v>
      </c>
      <c r="C63" s="5">
        <v>5946.59</v>
      </c>
      <c r="D63" s="5">
        <v>4665.5200000000004</v>
      </c>
      <c r="E63" s="6">
        <f t="shared" si="1"/>
        <v>1281.0699999999997</v>
      </c>
    </row>
    <row r="64" spans="1:5" x14ac:dyDescent="0.25">
      <c r="A64" s="4" t="s">
        <v>86</v>
      </c>
      <c r="B64" s="4" t="s">
        <v>87</v>
      </c>
      <c r="C64" s="5">
        <v>7657.27</v>
      </c>
      <c r="D64" s="5">
        <v>653.27</v>
      </c>
      <c r="E64" s="6">
        <f t="shared" si="1"/>
        <v>7004</v>
      </c>
    </row>
    <row r="65" spans="1:5" x14ac:dyDescent="0.25">
      <c r="A65" s="4" t="s">
        <v>88</v>
      </c>
      <c r="B65" s="4" t="s">
        <v>89</v>
      </c>
      <c r="C65" s="5">
        <v>138696</v>
      </c>
      <c r="D65" s="5">
        <v>46640</v>
      </c>
      <c r="E65" s="6">
        <f t="shared" si="1"/>
        <v>92056</v>
      </c>
    </row>
    <row r="66" spans="1:5" s="1" customFormat="1" x14ac:dyDescent="0.25">
      <c r="A66" s="15">
        <v>54307</v>
      </c>
      <c r="B66" s="15" t="s">
        <v>366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90</v>
      </c>
      <c r="B67" s="4" t="s">
        <v>91</v>
      </c>
      <c r="C67" s="5">
        <v>330.9</v>
      </c>
      <c r="D67" s="5">
        <v>88.62</v>
      </c>
      <c r="E67" s="6">
        <f t="shared" si="1"/>
        <v>242.27999999999997</v>
      </c>
    </row>
    <row r="68" spans="1:5" s="1" customFormat="1" x14ac:dyDescent="0.25">
      <c r="A68" s="15">
        <v>54312</v>
      </c>
      <c r="B68" s="4" t="s">
        <v>398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22534</v>
      </c>
      <c r="D69" s="5">
        <v>1309.68</v>
      </c>
      <c r="E69" s="6">
        <f t="shared" si="1"/>
        <v>21224.32</v>
      </c>
    </row>
    <row r="70" spans="1:5" s="1" customFormat="1" x14ac:dyDescent="0.25">
      <c r="A70" s="4" t="s">
        <v>94</v>
      </c>
      <c r="B70" s="4" t="s">
        <v>95</v>
      </c>
      <c r="C70" s="5">
        <v>21467.5</v>
      </c>
      <c r="D70" s="5">
        <v>3827.9</v>
      </c>
      <c r="E70" s="6">
        <f t="shared" si="1"/>
        <v>17639.599999999999</v>
      </c>
    </row>
    <row r="71" spans="1:5" x14ac:dyDescent="0.25">
      <c r="A71" s="4" t="s">
        <v>96</v>
      </c>
      <c r="B71" s="4" t="s">
        <v>97</v>
      </c>
      <c r="C71" s="5">
        <v>33051.39</v>
      </c>
      <c r="D71" s="5">
        <v>8373.2000000000007</v>
      </c>
      <c r="E71" s="6">
        <f t="shared" si="1"/>
        <v>24678.19</v>
      </c>
    </row>
    <row r="72" spans="1:5" x14ac:dyDescent="0.25">
      <c r="A72" s="4" t="s">
        <v>98</v>
      </c>
      <c r="B72" s="4" t="s">
        <v>99</v>
      </c>
      <c r="C72" s="5">
        <v>305760.69</v>
      </c>
      <c r="D72" s="5">
        <v>73513.179999999993</v>
      </c>
      <c r="E72" s="6">
        <f t="shared" si="1"/>
        <v>232247.51</v>
      </c>
    </row>
    <row r="73" spans="1:5" x14ac:dyDescent="0.25">
      <c r="A73" s="15" t="s">
        <v>100</v>
      </c>
      <c r="B73" s="12" t="s">
        <v>101</v>
      </c>
      <c r="C73" s="78">
        <f>SUM(C74:C76)</f>
        <v>175035.24</v>
      </c>
      <c r="D73" s="78">
        <f>SUM(D74:D76)</f>
        <v>65403.14</v>
      </c>
      <c r="E73" s="9">
        <f t="shared" si="1"/>
        <v>109632.09999999999</v>
      </c>
    </row>
    <row r="74" spans="1:5" s="1" customFormat="1" x14ac:dyDescent="0.25">
      <c r="A74" s="15">
        <v>54402</v>
      </c>
      <c r="B74" s="4" t="s">
        <v>392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169654.86</v>
      </c>
      <c r="D75" s="5">
        <v>62412</v>
      </c>
      <c r="E75" s="6">
        <f t="shared" si="1"/>
        <v>107242.85999999999</v>
      </c>
    </row>
    <row r="76" spans="1:5" x14ac:dyDescent="0.25">
      <c r="A76" s="4" t="s">
        <v>104</v>
      </c>
      <c r="B76" s="4" t="s">
        <v>105</v>
      </c>
      <c r="C76" s="5">
        <v>4501.74</v>
      </c>
      <c r="D76" s="5">
        <v>2112.5</v>
      </c>
      <c r="E76" s="6">
        <f t="shared" si="1"/>
        <v>2389.2399999999998</v>
      </c>
    </row>
    <row r="77" spans="1:5" x14ac:dyDescent="0.25">
      <c r="A77" s="12" t="s">
        <v>106</v>
      </c>
      <c r="B77" s="12" t="s">
        <v>107</v>
      </c>
      <c r="C77" s="78">
        <f>SUM(C78:C81)</f>
        <v>118958</v>
      </c>
      <c r="D77" s="78">
        <f>SUM(D78:D81)</f>
        <v>32421</v>
      </c>
      <c r="E77" s="6">
        <f t="shared" si="1"/>
        <v>86537</v>
      </c>
    </row>
    <row r="78" spans="1:5" x14ac:dyDescent="0.25">
      <c r="A78" s="4" t="s">
        <v>108</v>
      </c>
      <c r="B78" s="4" t="s">
        <v>109</v>
      </c>
      <c r="C78" s="5">
        <v>87850.25</v>
      </c>
      <c r="D78" s="5">
        <v>32223.25</v>
      </c>
      <c r="E78" s="6">
        <f t="shared" si="1"/>
        <v>55627</v>
      </c>
    </row>
    <row r="79" spans="1:5" s="1" customFormat="1" x14ac:dyDescent="0.25">
      <c r="A79" s="15">
        <v>54504</v>
      </c>
      <c r="B79" s="4" t="s">
        <v>375</v>
      </c>
      <c r="C79" s="5">
        <v>2000</v>
      </c>
      <c r="D79" s="5">
        <v>0</v>
      </c>
      <c r="E79" s="6">
        <f t="shared" si="1"/>
        <v>2000</v>
      </c>
    </row>
    <row r="80" spans="1:5" x14ac:dyDescent="0.25">
      <c r="A80" s="4" t="s">
        <v>110</v>
      </c>
      <c r="B80" s="4" t="s">
        <v>111</v>
      </c>
      <c r="C80" s="5">
        <v>2110</v>
      </c>
      <c r="D80" s="5">
        <v>0</v>
      </c>
      <c r="E80" s="6">
        <f t="shared" si="1"/>
        <v>2110</v>
      </c>
    </row>
    <row r="81" spans="1:5" s="1" customFormat="1" x14ac:dyDescent="0.25">
      <c r="A81" s="15">
        <v>54599</v>
      </c>
      <c r="B81" s="4" t="s">
        <v>376</v>
      </c>
      <c r="C81" s="5">
        <v>26997.75</v>
      </c>
      <c r="D81" s="5">
        <v>197.75</v>
      </c>
      <c r="E81" s="6">
        <f>C81-D81</f>
        <v>26800</v>
      </c>
    </row>
    <row r="82" spans="1:5" x14ac:dyDescent="0.25">
      <c r="A82" s="12" t="s">
        <v>112</v>
      </c>
      <c r="B82" s="12" t="s">
        <v>113</v>
      </c>
      <c r="C82" s="78">
        <f>C85+C87+C91+C83</f>
        <v>224058</v>
      </c>
      <c r="D82" s="78">
        <f>D85+D87+D91</f>
        <v>59265.680000000008</v>
      </c>
      <c r="E82" s="6">
        <f t="shared" si="1"/>
        <v>164792.32000000001</v>
      </c>
    </row>
    <row r="83" spans="1:5" s="1" customFormat="1" x14ac:dyDescent="0.25">
      <c r="A83" s="20">
        <v>551</v>
      </c>
      <c r="B83" s="12" t="s">
        <v>377</v>
      </c>
      <c r="C83" s="78">
        <f>C84</f>
        <v>365</v>
      </c>
      <c r="D83" s="78">
        <f>D84</f>
        <v>0</v>
      </c>
      <c r="E83" s="6">
        <f t="shared" si="1"/>
        <v>365</v>
      </c>
    </row>
    <row r="84" spans="1:5" s="1" customFormat="1" x14ac:dyDescent="0.25">
      <c r="A84" s="15">
        <v>55101</v>
      </c>
      <c r="B84" s="4" t="s">
        <v>378</v>
      </c>
      <c r="C84" s="5">
        <v>365</v>
      </c>
      <c r="D84" s="78">
        <v>0</v>
      </c>
      <c r="E84" s="6">
        <f t="shared" si="1"/>
        <v>365</v>
      </c>
    </row>
    <row r="85" spans="1:5" x14ac:dyDescent="0.25">
      <c r="A85" s="12" t="s">
        <v>114</v>
      </c>
      <c r="B85" s="12" t="s">
        <v>115</v>
      </c>
      <c r="C85" s="78">
        <f>C86</f>
        <v>28786.7</v>
      </c>
      <c r="D85" s="78">
        <f>D86</f>
        <v>15136.7</v>
      </c>
      <c r="E85" s="6">
        <f t="shared" si="1"/>
        <v>13650</v>
      </c>
    </row>
    <row r="86" spans="1:5" x14ac:dyDescent="0.25">
      <c r="A86" s="4" t="s">
        <v>116</v>
      </c>
      <c r="B86" s="4" t="s">
        <v>117</v>
      </c>
      <c r="C86" s="5">
        <v>28786.7</v>
      </c>
      <c r="D86" s="5">
        <v>15136.7</v>
      </c>
      <c r="E86" s="6">
        <f t="shared" si="1"/>
        <v>13650</v>
      </c>
    </row>
    <row r="87" spans="1:5" x14ac:dyDescent="0.25">
      <c r="A87" s="12" t="s">
        <v>118</v>
      </c>
      <c r="B87" s="12" t="s">
        <v>119</v>
      </c>
      <c r="C87" s="78">
        <f>SUM(C88:C90)</f>
        <v>78128.3</v>
      </c>
      <c r="D87" s="78">
        <f>SUM(D88:D90)</f>
        <v>44128.98000000001</v>
      </c>
      <c r="E87" s="9">
        <f t="shared" si="1"/>
        <v>33999.319999999992</v>
      </c>
    </row>
    <row r="88" spans="1:5" x14ac:dyDescent="0.25">
      <c r="A88" s="4" t="s">
        <v>120</v>
      </c>
      <c r="B88" s="4" t="s">
        <v>121</v>
      </c>
      <c r="C88" s="5">
        <v>4500</v>
      </c>
      <c r="D88" s="5">
        <v>2052.84</v>
      </c>
      <c r="E88" s="6">
        <f t="shared" si="1"/>
        <v>2447.16</v>
      </c>
    </row>
    <row r="89" spans="1:5" x14ac:dyDescent="0.25">
      <c r="A89" s="4" t="s">
        <v>122</v>
      </c>
      <c r="B89" s="4" t="s">
        <v>123</v>
      </c>
      <c r="C89" s="5">
        <v>66813.3</v>
      </c>
      <c r="D89" s="5">
        <v>38040.980000000003</v>
      </c>
      <c r="E89" s="6">
        <f t="shared" si="1"/>
        <v>28772.32</v>
      </c>
    </row>
    <row r="90" spans="1:5" s="1" customFormat="1" x14ac:dyDescent="0.25">
      <c r="A90" s="4" t="s">
        <v>124</v>
      </c>
      <c r="B90" s="4" t="s">
        <v>125</v>
      </c>
      <c r="C90" s="5">
        <v>6815</v>
      </c>
      <c r="D90" s="5">
        <v>4035.16</v>
      </c>
      <c r="E90" s="6">
        <f t="shared" si="1"/>
        <v>2779.84</v>
      </c>
    </row>
    <row r="91" spans="1:5" s="1" customFormat="1" x14ac:dyDescent="0.25">
      <c r="A91" s="12" t="s">
        <v>126</v>
      </c>
      <c r="B91" s="12" t="s">
        <v>127</v>
      </c>
      <c r="C91" s="78">
        <f>SUM(C92:C92)</f>
        <v>116778</v>
      </c>
      <c r="D91" s="78">
        <f>SUM(D92:D92)</f>
        <v>0</v>
      </c>
      <c r="E91" s="9">
        <f t="shared" si="1"/>
        <v>116778</v>
      </c>
    </row>
    <row r="92" spans="1:5" s="1" customFormat="1" x14ac:dyDescent="0.25">
      <c r="A92" s="15">
        <v>55799</v>
      </c>
      <c r="B92" s="4" t="s">
        <v>348</v>
      </c>
      <c r="C92" s="5">
        <v>116778</v>
      </c>
      <c r="D92" s="5">
        <v>0</v>
      </c>
      <c r="E92" s="6">
        <f t="shared" si="1"/>
        <v>116778</v>
      </c>
    </row>
    <row r="93" spans="1:5" x14ac:dyDescent="0.25">
      <c r="A93" s="94" t="s">
        <v>154</v>
      </c>
      <c r="B93" s="94"/>
      <c r="C93" s="94"/>
      <c r="D93" s="94"/>
      <c r="E93" s="94"/>
    </row>
    <row r="94" spans="1:5" x14ac:dyDescent="0.25">
      <c r="A94" s="94" t="s">
        <v>337</v>
      </c>
      <c r="B94" s="94"/>
      <c r="C94" s="94"/>
      <c r="D94" s="94"/>
      <c r="E94" s="94"/>
    </row>
    <row r="95" spans="1:5" x14ac:dyDescent="0.25">
      <c r="A95" s="94" t="s">
        <v>407</v>
      </c>
      <c r="B95" s="94"/>
      <c r="C95" s="94"/>
      <c r="D95" s="94"/>
      <c r="E95" s="94"/>
    </row>
    <row r="96" spans="1:5" x14ac:dyDescent="0.25">
      <c r="A96" s="94" t="s">
        <v>155</v>
      </c>
      <c r="B96" s="94"/>
      <c r="C96" s="94"/>
      <c r="D96" s="94"/>
      <c r="E96" s="94"/>
    </row>
    <row r="97" spans="1:5" x14ac:dyDescent="0.25">
      <c r="A97" s="3" t="s">
        <v>156</v>
      </c>
      <c r="B97" s="2"/>
      <c r="C97" s="2"/>
      <c r="D97" s="2"/>
      <c r="E97" s="2"/>
    </row>
    <row r="98" spans="1:5" x14ac:dyDescent="0.25">
      <c r="A98" s="12" t="s">
        <v>128</v>
      </c>
      <c r="B98" s="12" t="s">
        <v>129</v>
      </c>
      <c r="C98" s="78">
        <f>C99+C101</f>
        <v>3281775</v>
      </c>
      <c r="D98" s="78">
        <f>D99+D101</f>
        <v>1149608</v>
      </c>
      <c r="E98" s="9">
        <f t="shared" ref="E98:E119" si="2">C98-D98</f>
        <v>2132167</v>
      </c>
    </row>
    <row r="99" spans="1:5" x14ac:dyDescent="0.25">
      <c r="A99" s="12" t="s">
        <v>130</v>
      </c>
      <c r="B99" s="12" t="s">
        <v>131</v>
      </c>
      <c r="C99" s="78">
        <f>C100</f>
        <v>3223245</v>
      </c>
      <c r="D99" s="78">
        <f>D100</f>
        <v>1140450</v>
      </c>
      <c r="E99" s="6">
        <f t="shared" si="2"/>
        <v>2082795</v>
      </c>
    </row>
    <row r="100" spans="1:5" x14ac:dyDescent="0.25">
      <c r="A100" s="4" t="s">
        <v>132</v>
      </c>
      <c r="B100" s="4" t="s">
        <v>131</v>
      </c>
      <c r="C100" s="5">
        <v>3223245</v>
      </c>
      <c r="D100" s="5">
        <v>1140450</v>
      </c>
      <c r="E100" s="6">
        <f t="shared" si="2"/>
        <v>2082795</v>
      </c>
    </row>
    <row r="101" spans="1:5" x14ac:dyDescent="0.25">
      <c r="A101" s="12" t="s">
        <v>133</v>
      </c>
      <c r="B101" s="12" t="s">
        <v>134</v>
      </c>
      <c r="C101" s="78">
        <f>SUM(C102:C103)</f>
        <v>58530</v>
      </c>
      <c r="D101" s="78">
        <f>SUM(D102:D103)</f>
        <v>9158</v>
      </c>
      <c r="E101" s="9">
        <f t="shared" si="2"/>
        <v>49372</v>
      </c>
    </row>
    <row r="102" spans="1:5" x14ac:dyDescent="0.25">
      <c r="A102" s="4" t="s">
        <v>135</v>
      </c>
      <c r="B102" s="4" t="s">
        <v>136</v>
      </c>
      <c r="C102" s="5">
        <v>6105</v>
      </c>
      <c r="D102" s="5">
        <v>4058</v>
      </c>
      <c r="E102" s="6">
        <f t="shared" si="2"/>
        <v>2047</v>
      </c>
    </row>
    <row r="103" spans="1:5" x14ac:dyDescent="0.25">
      <c r="A103" s="4" t="s">
        <v>137</v>
      </c>
      <c r="B103" s="4" t="s">
        <v>138</v>
      </c>
      <c r="C103" s="5">
        <v>52425</v>
      </c>
      <c r="D103" s="5">
        <v>5100</v>
      </c>
      <c r="E103" s="6">
        <f t="shared" si="2"/>
        <v>47325</v>
      </c>
    </row>
    <row r="104" spans="1:5" x14ac:dyDescent="0.25">
      <c r="A104" s="12" t="s">
        <v>139</v>
      </c>
      <c r="B104" s="12" t="s">
        <v>140</v>
      </c>
      <c r="C104" s="78">
        <f>C105+C115+C111+C113</f>
        <v>1984600.35</v>
      </c>
      <c r="D104" s="78">
        <f>D105+D115+D111+D113</f>
        <v>6928.98</v>
      </c>
      <c r="E104" s="6">
        <f t="shared" si="2"/>
        <v>1977671.37</v>
      </c>
    </row>
    <row r="105" spans="1:5" x14ac:dyDescent="0.25">
      <c r="A105" s="12" t="s">
        <v>141</v>
      </c>
      <c r="B105" s="12" t="s">
        <v>142</v>
      </c>
      <c r="C105" s="78">
        <f>SUM(C106:C110)</f>
        <v>168504.34999999998</v>
      </c>
      <c r="D105" s="78">
        <f>SUM(D106:D110)</f>
        <v>556.98</v>
      </c>
      <c r="E105" s="9">
        <f t="shared" si="2"/>
        <v>167947.36999999997</v>
      </c>
    </row>
    <row r="106" spans="1:5" x14ac:dyDescent="0.25">
      <c r="A106" s="4" t="s">
        <v>143</v>
      </c>
      <c r="B106" s="4" t="s">
        <v>144</v>
      </c>
      <c r="C106" s="5">
        <v>1470</v>
      </c>
      <c r="D106" s="5">
        <v>0</v>
      </c>
      <c r="E106" s="6">
        <f t="shared" si="2"/>
        <v>1470</v>
      </c>
    </row>
    <row r="107" spans="1:5" x14ac:dyDescent="0.25">
      <c r="A107" s="4" t="s">
        <v>145</v>
      </c>
      <c r="B107" s="4" t="s">
        <v>146</v>
      </c>
      <c r="C107" s="5">
        <v>44289.01</v>
      </c>
      <c r="D107" s="5">
        <v>0</v>
      </c>
      <c r="E107" s="6">
        <f t="shared" si="2"/>
        <v>44289.01</v>
      </c>
    </row>
    <row r="108" spans="1:5" s="1" customFormat="1" x14ac:dyDescent="0.25">
      <c r="A108" s="15">
        <v>61104</v>
      </c>
      <c r="B108" s="4" t="s">
        <v>147</v>
      </c>
      <c r="C108" s="5">
        <v>17393.349999999999</v>
      </c>
      <c r="D108" s="5">
        <v>452</v>
      </c>
      <c r="E108" s="6">
        <f t="shared" si="2"/>
        <v>16941.349999999999</v>
      </c>
    </row>
    <row r="109" spans="1:5" s="1" customFormat="1" x14ac:dyDescent="0.25">
      <c r="A109" s="15">
        <v>61105</v>
      </c>
      <c r="B109" s="4" t="s">
        <v>379</v>
      </c>
      <c r="C109" s="5">
        <v>93797</v>
      </c>
      <c r="D109" s="5">
        <v>0</v>
      </c>
      <c r="E109" s="6">
        <f t="shared" si="2"/>
        <v>93797</v>
      </c>
    </row>
    <row r="110" spans="1:5" x14ac:dyDescent="0.25">
      <c r="A110" s="4" t="s">
        <v>148</v>
      </c>
      <c r="B110" s="4" t="s">
        <v>149</v>
      </c>
      <c r="C110" s="5">
        <v>11554.99</v>
      </c>
      <c r="D110" s="5">
        <v>104.98</v>
      </c>
      <c r="E110" s="6">
        <f t="shared" si="2"/>
        <v>11450.01</v>
      </c>
    </row>
    <row r="111" spans="1:5" s="1" customFormat="1" x14ac:dyDescent="0.25">
      <c r="A111" s="20">
        <v>612</v>
      </c>
      <c r="B111" s="12" t="s">
        <v>312</v>
      </c>
      <c r="C111" s="78">
        <f>C112</f>
        <v>1790731</v>
      </c>
      <c r="D111" s="78">
        <f>D112</f>
        <v>0</v>
      </c>
      <c r="E111" s="9">
        <f t="shared" si="2"/>
        <v>1790731</v>
      </c>
    </row>
    <row r="112" spans="1:5" s="1" customFormat="1" x14ac:dyDescent="0.25">
      <c r="A112" s="15">
        <v>61201</v>
      </c>
      <c r="B112" s="4" t="s">
        <v>380</v>
      </c>
      <c r="C112" s="5">
        <v>1790731</v>
      </c>
      <c r="D112" s="5">
        <v>0</v>
      </c>
      <c r="E112" s="6">
        <f t="shared" si="2"/>
        <v>1790731</v>
      </c>
    </row>
    <row r="113" spans="1:5" s="1" customFormat="1" x14ac:dyDescent="0.25">
      <c r="A113" s="20">
        <v>613</v>
      </c>
      <c r="B113" s="20" t="s">
        <v>247</v>
      </c>
      <c r="C113" s="85">
        <f>C114</f>
        <v>1495</v>
      </c>
      <c r="D113" s="85">
        <f>D114</f>
        <v>0</v>
      </c>
      <c r="E113" s="86">
        <f t="shared" si="2"/>
        <v>1495</v>
      </c>
    </row>
    <row r="114" spans="1:5" s="1" customFormat="1" x14ac:dyDescent="0.25">
      <c r="A114" s="15">
        <v>61399</v>
      </c>
      <c r="B114" s="15" t="s">
        <v>381</v>
      </c>
      <c r="C114" s="5">
        <v>1495</v>
      </c>
      <c r="D114" s="5">
        <v>0</v>
      </c>
      <c r="E114" s="6">
        <f t="shared" si="2"/>
        <v>1495</v>
      </c>
    </row>
    <row r="115" spans="1:5" x14ac:dyDescent="0.25">
      <c r="A115" s="12" t="s">
        <v>150</v>
      </c>
      <c r="B115" s="12" t="s">
        <v>151</v>
      </c>
      <c r="C115" s="78">
        <f>C116</f>
        <v>23870</v>
      </c>
      <c r="D115" s="78">
        <f>D116</f>
        <v>6372</v>
      </c>
      <c r="E115" s="9">
        <f t="shared" si="2"/>
        <v>17498</v>
      </c>
    </row>
    <row r="116" spans="1:5" x14ac:dyDescent="0.25">
      <c r="A116" s="4" t="s">
        <v>152</v>
      </c>
      <c r="B116" s="4" t="s">
        <v>153</v>
      </c>
      <c r="C116" s="5">
        <v>23870</v>
      </c>
      <c r="D116" s="5">
        <v>6372</v>
      </c>
      <c r="E116" s="6">
        <f t="shared" si="2"/>
        <v>17498</v>
      </c>
    </row>
    <row r="117" spans="1:5" s="1" customFormat="1" x14ac:dyDescent="0.25">
      <c r="A117" s="15">
        <v>71</v>
      </c>
      <c r="B117" s="15" t="s">
        <v>382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5">
        <v>711</v>
      </c>
      <c r="B118" s="4" t="s">
        <v>383</v>
      </c>
      <c r="C118" s="5">
        <f>C119</f>
        <v>608290</v>
      </c>
      <c r="D118" s="5">
        <f>D119</f>
        <v>0</v>
      </c>
      <c r="E118" s="6">
        <f t="shared" si="2"/>
        <v>608290</v>
      </c>
    </row>
    <row r="119" spans="1:5" s="1" customFormat="1" x14ac:dyDescent="0.25">
      <c r="A119" s="15">
        <v>71101</v>
      </c>
      <c r="B119" s="4" t="s">
        <v>384</v>
      </c>
      <c r="C119" s="5">
        <v>608290</v>
      </c>
      <c r="D119" s="5">
        <v>0</v>
      </c>
      <c r="E119" s="6">
        <f t="shared" si="2"/>
        <v>608290</v>
      </c>
    </row>
    <row r="120" spans="1:5" x14ac:dyDescent="0.25">
      <c r="A120" s="2"/>
      <c r="B120" s="8" t="s">
        <v>162</v>
      </c>
      <c r="C120" s="11">
        <f>C8+C31+C82+C98+C104+C117</f>
        <v>14008604</v>
      </c>
      <c r="D120" s="11">
        <f>D8+D31+D82+D98+D104+D117</f>
        <v>3720236.0500000003</v>
      </c>
      <c r="E120" s="11">
        <f>E8+E31+E82+E98+E104+E117</f>
        <v>10288367.949999999</v>
      </c>
    </row>
    <row r="121" spans="1:5" x14ac:dyDescent="0.25">
      <c r="A121" s="1"/>
      <c r="B121" s="10" t="s">
        <v>163</v>
      </c>
      <c r="C121" s="9">
        <f t="shared" ref="C121:E122" si="3">C120</f>
        <v>14008604</v>
      </c>
      <c r="D121" s="9">
        <f t="shared" si="3"/>
        <v>3720236.0500000003</v>
      </c>
      <c r="E121" s="9">
        <f t="shared" si="3"/>
        <v>10288367.949999999</v>
      </c>
    </row>
    <row r="122" spans="1:5" x14ac:dyDescent="0.25">
      <c r="A122" s="1"/>
      <c r="B122" s="10" t="s">
        <v>164</v>
      </c>
      <c r="C122" s="9">
        <f t="shared" si="3"/>
        <v>14008604</v>
      </c>
      <c r="D122" s="9">
        <f t="shared" si="3"/>
        <v>3720236.0500000003</v>
      </c>
      <c r="E122" s="9">
        <f t="shared" si="3"/>
        <v>10288367.949999999</v>
      </c>
    </row>
    <row r="123" spans="1:5" x14ac:dyDescent="0.25">
      <c r="A123" s="56"/>
      <c r="B123" s="56"/>
      <c r="C123" s="54"/>
      <c r="D123" s="54"/>
      <c r="E123" s="55"/>
    </row>
    <row r="124" spans="1:5" s="1" customFormat="1" x14ac:dyDescent="0.25">
      <c r="A124" s="57"/>
      <c r="B124" s="56"/>
      <c r="C124" s="54"/>
      <c r="D124" s="54"/>
      <c r="E124" s="55"/>
    </row>
    <row r="125" spans="1:5" x14ac:dyDescent="0.25">
      <c r="A125" s="57"/>
      <c r="B125" s="56"/>
      <c r="C125" s="54"/>
      <c r="D125" s="54"/>
      <c r="E125" s="55"/>
    </row>
    <row r="126" spans="1:5" x14ac:dyDescent="0.25">
      <c r="A126" s="56"/>
      <c r="B126" s="56"/>
      <c r="C126" s="54"/>
      <c r="D126" s="54"/>
      <c r="E126" s="55"/>
    </row>
    <row r="127" spans="1:5" x14ac:dyDescent="0.25">
      <c r="A127" s="56"/>
      <c r="B127" s="56"/>
      <c r="C127" s="54"/>
      <c r="D127" s="54"/>
      <c r="E127" s="55"/>
    </row>
    <row r="128" spans="1:5" x14ac:dyDescent="0.25">
      <c r="A128" s="56"/>
      <c r="B128" s="56"/>
      <c r="C128" s="54"/>
      <c r="D128" s="54"/>
      <c r="E128" s="55"/>
    </row>
    <row r="129" spans="1:5" x14ac:dyDescent="0.25">
      <c r="A129" s="56"/>
      <c r="B129" s="56"/>
      <c r="C129" s="54"/>
      <c r="D129" s="54"/>
      <c r="E129" s="55"/>
    </row>
    <row r="130" spans="1:5" x14ac:dyDescent="0.25">
      <c r="A130" s="56"/>
      <c r="B130" s="56"/>
      <c r="C130" s="54"/>
      <c r="D130" s="54"/>
      <c r="E130" s="55"/>
    </row>
    <row r="131" spans="1:5" x14ac:dyDescent="0.25">
      <c r="A131" s="53"/>
      <c r="B131" s="58"/>
      <c r="C131" s="59"/>
      <c r="D131" s="59"/>
      <c r="E131" s="59"/>
    </row>
    <row r="132" spans="1:5" x14ac:dyDescent="0.25">
      <c r="A132" s="60"/>
      <c r="B132" s="61"/>
      <c r="C132" s="59"/>
      <c r="D132" s="59"/>
      <c r="E132" s="59"/>
    </row>
    <row r="133" spans="1:5" x14ac:dyDescent="0.25">
      <c r="A133" s="60"/>
      <c r="B133" s="61"/>
      <c r="C133" s="59"/>
      <c r="D133" s="59"/>
      <c r="E133" s="59"/>
    </row>
    <row r="134" spans="1:5" x14ac:dyDescent="0.25">
      <c r="A134" s="60"/>
      <c r="B134" s="60"/>
      <c r="C134" s="60"/>
      <c r="D134" s="60"/>
      <c r="E134" s="60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8"/>
  <sheetViews>
    <sheetView workbookViewId="0">
      <selection activeCell="A2" sqref="A2:E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4" t="s">
        <v>154</v>
      </c>
      <c r="B1" s="94"/>
      <c r="C1" s="94"/>
      <c r="D1" s="94"/>
      <c r="E1" s="94"/>
    </row>
    <row r="2" spans="1:5" x14ac:dyDescent="0.25">
      <c r="A2" s="94" t="s">
        <v>339</v>
      </c>
      <c r="B2" s="94"/>
      <c r="C2" s="94"/>
      <c r="D2" s="94"/>
      <c r="E2" s="94"/>
    </row>
    <row r="3" spans="1:5" x14ac:dyDescent="0.25">
      <c r="A3" s="94" t="s">
        <v>408</v>
      </c>
      <c r="B3" s="94"/>
      <c r="C3" s="94"/>
      <c r="D3" s="94"/>
      <c r="E3" s="94"/>
    </row>
    <row r="4" spans="1:5" x14ac:dyDescent="0.25">
      <c r="A4" s="94" t="s">
        <v>155</v>
      </c>
      <c r="B4" s="94"/>
      <c r="C4" s="94"/>
      <c r="D4" s="94"/>
      <c r="E4" s="94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7" t="s">
        <v>157</v>
      </c>
      <c r="B7" s="68" t="s">
        <v>158</v>
      </c>
      <c r="C7" s="69" t="s">
        <v>159</v>
      </c>
      <c r="D7" s="68" t="s">
        <v>160</v>
      </c>
      <c r="E7" s="70" t="s">
        <v>161</v>
      </c>
    </row>
    <row r="8" spans="1:5" x14ac:dyDescent="0.25">
      <c r="A8" s="19" t="s">
        <v>165</v>
      </c>
      <c r="B8" s="13" t="s">
        <v>166</v>
      </c>
      <c r="C8" s="66">
        <f>C9+C11</f>
        <v>2946779</v>
      </c>
      <c r="D8" s="66">
        <f>D9+D11+D13</f>
        <v>115753.3</v>
      </c>
      <c r="E8" s="63">
        <f>C8-D8</f>
        <v>2831025.7</v>
      </c>
    </row>
    <row r="9" spans="1:5" x14ac:dyDescent="0.25">
      <c r="A9" s="20" t="s">
        <v>167</v>
      </c>
      <c r="B9" s="17" t="s">
        <v>168</v>
      </c>
      <c r="C9" s="79">
        <f>C10</f>
        <v>2416068</v>
      </c>
      <c r="D9" s="79">
        <f>D10</f>
        <v>0</v>
      </c>
      <c r="E9" s="64">
        <f t="shared" ref="E9:E32" si="0">C9-D9</f>
        <v>2416068</v>
      </c>
    </row>
    <row r="10" spans="1:5" x14ac:dyDescent="0.25">
      <c r="A10" s="15" t="s">
        <v>169</v>
      </c>
      <c r="B10" s="17" t="s">
        <v>170</v>
      </c>
      <c r="C10" s="64">
        <v>2416068</v>
      </c>
      <c r="D10" s="64">
        <v>0</v>
      </c>
      <c r="E10" s="64">
        <f t="shared" si="0"/>
        <v>2416068</v>
      </c>
    </row>
    <row r="11" spans="1:5" x14ac:dyDescent="0.25">
      <c r="A11" s="19" t="s">
        <v>171</v>
      </c>
      <c r="B11" s="16" t="s">
        <v>172</v>
      </c>
      <c r="C11" s="66">
        <f>C12</f>
        <v>530711</v>
      </c>
      <c r="D11" s="66">
        <f>D12</f>
        <v>113212.36</v>
      </c>
      <c r="E11" s="63">
        <f t="shared" si="0"/>
        <v>417498.64</v>
      </c>
    </row>
    <row r="12" spans="1:5" x14ac:dyDescent="0.25">
      <c r="A12" s="15" t="s">
        <v>173</v>
      </c>
      <c r="B12" s="17" t="s">
        <v>174</v>
      </c>
      <c r="C12" s="64">
        <v>530711</v>
      </c>
      <c r="D12" s="64">
        <v>113212.36</v>
      </c>
      <c r="E12" s="64">
        <f t="shared" si="0"/>
        <v>417498.64</v>
      </c>
    </row>
    <row r="13" spans="1:5" s="1" customFormat="1" x14ac:dyDescent="0.25">
      <c r="A13" s="20">
        <v>143</v>
      </c>
      <c r="B13" s="21" t="s">
        <v>393</v>
      </c>
      <c r="C13" s="64">
        <f>C14</f>
        <v>0</v>
      </c>
      <c r="D13" s="64">
        <f>D14</f>
        <v>2540.94</v>
      </c>
      <c r="E13" s="64">
        <f t="shared" si="0"/>
        <v>-2540.94</v>
      </c>
    </row>
    <row r="14" spans="1:5" s="1" customFormat="1" x14ac:dyDescent="0.25">
      <c r="A14" s="15">
        <v>14399</v>
      </c>
      <c r="B14" s="17" t="s">
        <v>394</v>
      </c>
      <c r="C14" s="64">
        <v>0</v>
      </c>
      <c r="D14" s="64">
        <v>2540.94</v>
      </c>
      <c r="E14" s="64">
        <f t="shared" si="0"/>
        <v>-2540.94</v>
      </c>
    </row>
    <row r="15" spans="1:5" x14ac:dyDescent="0.25">
      <c r="A15" s="20" t="s">
        <v>175</v>
      </c>
      <c r="B15" s="21" t="s">
        <v>176</v>
      </c>
      <c r="C15" s="79">
        <f>C16+C19+C21</f>
        <v>667722</v>
      </c>
      <c r="D15" s="79">
        <f>D16+D19+D21</f>
        <v>70048.160000000003</v>
      </c>
      <c r="E15" s="64">
        <f t="shared" si="0"/>
        <v>597673.84</v>
      </c>
    </row>
    <row r="16" spans="1:5" s="1" customFormat="1" x14ac:dyDescent="0.25">
      <c r="A16" s="20">
        <v>151</v>
      </c>
      <c r="B16" s="21" t="s">
        <v>367</v>
      </c>
      <c r="C16" s="79">
        <f>C17+C18</f>
        <v>600480</v>
      </c>
      <c r="D16" s="79">
        <f>D17+D18</f>
        <v>40402.26</v>
      </c>
      <c r="E16" s="64">
        <f t="shared" si="0"/>
        <v>560077.74</v>
      </c>
    </row>
    <row r="17" spans="1:5" s="1" customFormat="1" x14ac:dyDescent="0.25">
      <c r="A17" s="15">
        <v>15105</v>
      </c>
      <c r="B17" s="17" t="s">
        <v>368</v>
      </c>
      <c r="C17" s="64">
        <v>600480</v>
      </c>
      <c r="D17" s="64">
        <v>36621.26</v>
      </c>
      <c r="E17" s="64">
        <f t="shared" si="0"/>
        <v>563858.74</v>
      </c>
    </row>
    <row r="18" spans="1:5" s="1" customFormat="1" x14ac:dyDescent="0.25">
      <c r="A18" s="15">
        <v>15199</v>
      </c>
      <c r="B18" s="17" t="s">
        <v>369</v>
      </c>
      <c r="C18" s="79">
        <v>0</v>
      </c>
      <c r="D18" s="64">
        <v>3781</v>
      </c>
      <c r="E18" s="64">
        <f t="shared" si="0"/>
        <v>-3781</v>
      </c>
    </row>
    <row r="19" spans="1:5" x14ac:dyDescent="0.25">
      <c r="A19" s="19" t="s">
        <v>177</v>
      </c>
      <c r="B19" s="13" t="s">
        <v>178</v>
      </c>
      <c r="C19" s="66">
        <f>C20</f>
        <v>0</v>
      </c>
      <c r="D19" s="66">
        <f>D20</f>
        <v>590.79</v>
      </c>
      <c r="E19" s="63">
        <f t="shared" si="0"/>
        <v>-590.79</v>
      </c>
    </row>
    <row r="20" spans="1:5" x14ac:dyDescent="0.25">
      <c r="A20" s="15" t="s">
        <v>179</v>
      </c>
      <c r="B20" s="17" t="s">
        <v>180</v>
      </c>
      <c r="C20" s="64">
        <v>0</v>
      </c>
      <c r="D20" s="64">
        <v>590.79</v>
      </c>
      <c r="E20" s="64">
        <f t="shared" si="0"/>
        <v>-590.79</v>
      </c>
    </row>
    <row r="21" spans="1:5" s="1" customFormat="1" x14ac:dyDescent="0.25">
      <c r="A21" s="19">
        <v>157</v>
      </c>
      <c r="B21" s="13" t="s">
        <v>362</v>
      </c>
      <c r="C21" s="66">
        <f>C22</f>
        <v>67242</v>
      </c>
      <c r="D21" s="66">
        <f>D22</f>
        <v>29055.11</v>
      </c>
      <c r="E21" s="79">
        <f t="shared" si="0"/>
        <v>38186.89</v>
      </c>
    </row>
    <row r="22" spans="1:5" s="1" customFormat="1" x14ac:dyDescent="0.25">
      <c r="A22" s="14">
        <v>15799</v>
      </c>
      <c r="B22" s="16" t="s">
        <v>265</v>
      </c>
      <c r="C22" s="63">
        <v>67242</v>
      </c>
      <c r="D22" s="63">
        <v>29055.11</v>
      </c>
      <c r="E22" s="64">
        <f t="shared" si="0"/>
        <v>38186.89</v>
      </c>
    </row>
    <row r="23" spans="1:5" x14ac:dyDescent="0.25">
      <c r="A23" s="19" t="s">
        <v>181</v>
      </c>
      <c r="B23" s="13" t="s">
        <v>182</v>
      </c>
      <c r="C23" s="66">
        <f>C24</f>
        <v>10329128</v>
      </c>
      <c r="D23" s="66">
        <f>D24</f>
        <v>3642714.91</v>
      </c>
      <c r="E23" s="63">
        <f t="shared" si="0"/>
        <v>6686413.0899999999</v>
      </c>
    </row>
    <row r="24" spans="1:5" x14ac:dyDescent="0.25">
      <c r="A24" s="15" t="s">
        <v>183</v>
      </c>
      <c r="B24" s="17" t="s">
        <v>184</v>
      </c>
      <c r="C24" s="79">
        <f>C25+C26</f>
        <v>10329128</v>
      </c>
      <c r="D24" s="79">
        <f>D25+D26</f>
        <v>3642714.91</v>
      </c>
      <c r="E24" s="64">
        <f t="shared" si="0"/>
        <v>6686413.0899999999</v>
      </c>
    </row>
    <row r="25" spans="1:5" x14ac:dyDescent="0.25">
      <c r="A25" s="15" t="s">
        <v>185</v>
      </c>
      <c r="B25" s="17" t="s">
        <v>186</v>
      </c>
      <c r="C25" s="64">
        <v>7079508</v>
      </c>
      <c r="D25" s="64">
        <v>2502264.91</v>
      </c>
      <c r="E25" s="64">
        <f t="shared" si="0"/>
        <v>4577243.09</v>
      </c>
    </row>
    <row r="26" spans="1:5" s="1" customFormat="1" x14ac:dyDescent="0.25">
      <c r="A26" s="15">
        <v>1624201</v>
      </c>
      <c r="B26" s="17" t="s">
        <v>370</v>
      </c>
      <c r="C26" s="64">
        <v>3249620</v>
      </c>
      <c r="D26" s="64">
        <v>1140450</v>
      </c>
      <c r="E26" s="64">
        <f t="shared" si="0"/>
        <v>2109170</v>
      </c>
    </row>
    <row r="27" spans="1:5" x14ac:dyDescent="0.25">
      <c r="A27" s="19" t="s">
        <v>187</v>
      </c>
      <c r="B27" s="13" t="s">
        <v>188</v>
      </c>
      <c r="C27" s="66">
        <f>C28</f>
        <v>0</v>
      </c>
      <c r="D27" s="66">
        <f>D28</f>
        <v>48352.49</v>
      </c>
      <c r="E27" s="66">
        <f t="shared" si="0"/>
        <v>-48352.49</v>
      </c>
    </row>
    <row r="28" spans="1:5" x14ac:dyDescent="0.25">
      <c r="A28" s="20" t="s">
        <v>189</v>
      </c>
      <c r="B28" s="21" t="s">
        <v>190</v>
      </c>
      <c r="C28" s="79">
        <f>C29</f>
        <v>0</v>
      </c>
      <c r="D28" s="79">
        <f>D29</f>
        <v>48352.49</v>
      </c>
      <c r="E28" s="79">
        <f t="shared" si="0"/>
        <v>-48352.49</v>
      </c>
    </row>
    <row r="29" spans="1:5" x14ac:dyDescent="0.25">
      <c r="A29" s="15" t="s">
        <v>191</v>
      </c>
      <c r="B29" s="18" t="s">
        <v>180</v>
      </c>
      <c r="C29" s="64">
        <v>0</v>
      </c>
      <c r="D29" s="63">
        <v>48352.49</v>
      </c>
      <c r="E29" s="64">
        <f t="shared" si="0"/>
        <v>-48352.49</v>
      </c>
    </row>
    <row r="30" spans="1:5" s="1" customFormat="1" x14ac:dyDescent="0.25">
      <c r="A30" s="15">
        <v>31</v>
      </c>
      <c r="B30" s="15" t="s">
        <v>389</v>
      </c>
      <c r="C30" s="64">
        <v>0</v>
      </c>
      <c r="D30" s="66">
        <f>D31</f>
        <v>7149475.0499999998</v>
      </c>
      <c r="E30" s="79">
        <f t="shared" si="0"/>
        <v>-7149475.0499999998</v>
      </c>
    </row>
    <row r="31" spans="1:5" s="1" customFormat="1" x14ac:dyDescent="0.25">
      <c r="A31" s="15">
        <v>311</v>
      </c>
      <c r="B31" s="15" t="s">
        <v>390</v>
      </c>
      <c r="C31" s="64">
        <v>0</v>
      </c>
      <c r="D31" s="63">
        <f>D32</f>
        <v>7149475.0499999998</v>
      </c>
      <c r="E31" s="64">
        <f t="shared" si="0"/>
        <v>-7149475.0499999998</v>
      </c>
    </row>
    <row r="32" spans="1:5" s="1" customFormat="1" x14ac:dyDescent="0.25">
      <c r="A32" s="15">
        <v>31101</v>
      </c>
      <c r="B32" s="15" t="s">
        <v>391</v>
      </c>
      <c r="C32" s="64">
        <v>0</v>
      </c>
      <c r="D32" s="63">
        <v>7149475.0499999998</v>
      </c>
      <c r="E32" s="64">
        <f t="shared" si="0"/>
        <v>-7149475.0499999998</v>
      </c>
    </row>
    <row r="33" spans="1:6" x14ac:dyDescent="0.25">
      <c r="A33" s="7"/>
      <c r="B33" s="8" t="s">
        <v>162</v>
      </c>
      <c r="C33" s="65">
        <f>C8+C15+C23+C27</f>
        <v>13943629</v>
      </c>
      <c r="D33" s="65">
        <f>D8+D15+D23+D27+D30</f>
        <v>11026343.91</v>
      </c>
      <c r="E33" s="65">
        <f>C33-D33</f>
        <v>2917285.09</v>
      </c>
      <c r="F33" s="74"/>
    </row>
    <row r="34" spans="1:6" x14ac:dyDescent="0.25">
      <c r="A34" s="1"/>
      <c r="B34" s="10" t="s">
        <v>163</v>
      </c>
      <c r="C34" s="66">
        <f t="shared" ref="C34:E35" si="1">C33</f>
        <v>13943629</v>
      </c>
      <c r="D34" s="66">
        <f t="shared" si="1"/>
        <v>11026343.91</v>
      </c>
      <c r="E34" s="66">
        <f t="shared" si="1"/>
        <v>2917285.09</v>
      </c>
    </row>
    <row r="35" spans="1:6" x14ac:dyDescent="0.25">
      <c r="A35" s="1"/>
      <c r="B35" s="10" t="s">
        <v>164</v>
      </c>
      <c r="C35" s="66">
        <f t="shared" si="1"/>
        <v>13943629</v>
      </c>
      <c r="D35" s="66">
        <f t="shared" si="1"/>
        <v>11026343.91</v>
      </c>
      <c r="E35" s="66">
        <f t="shared" si="1"/>
        <v>2917285.09</v>
      </c>
    </row>
    <row r="36" spans="1:6" x14ac:dyDescent="0.25">
      <c r="A36" s="60"/>
      <c r="B36" s="61"/>
      <c r="C36" s="62"/>
      <c r="D36" s="62"/>
      <c r="E36" s="62"/>
    </row>
    <row r="37" spans="1:6" x14ac:dyDescent="0.25">
      <c r="A37" s="60"/>
      <c r="B37" s="61"/>
      <c r="C37" s="62"/>
      <c r="D37" s="62"/>
      <c r="E37" s="62"/>
    </row>
    <row r="38" spans="1:6" x14ac:dyDescent="0.25">
      <c r="A38" s="60"/>
      <c r="B38" s="60"/>
      <c r="C38" s="60"/>
      <c r="D38" s="60"/>
      <c r="E38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workbookViewId="0">
      <selection activeCell="A2" sqref="A2:D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4" t="s">
        <v>203</v>
      </c>
      <c r="B1" s="94"/>
      <c r="C1" s="94"/>
      <c r="D1" s="94"/>
      <c r="E1" s="13"/>
      <c r="F1" s="13"/>
      <c r="G1" s="13"/>
      <c r="H1" s="13"/>
      <c r="I1" s="13"/>
      <c r="J1" s="13"/>
      <c r="K1" s="13"/>
    </row>
    <row r="2" spans="1:11" x14ac:dyDescent="0.25">
      <c r="A2" s="94" t="s">
        <v>343</v>
      </c>
      <c r="B2" s="94"/>
      <c r="C2" s="94"/>
      <c r="D2" s="94"/>
      <c r="E2" s="13"/>
      <c r="F2" s="13"/>
      <c r="G2" s="13"/>
      <c r="H2" s="13"/>
      <c r="I2" s="13"/>
      <c r="J2" s="13"/>
      <c r="K2" s="13"/>
    </row>
    <row r="3" spans="1:11" x14ac:dyDescent="0.25">
      <c r="A3" s="94" t="s">
        <v>409</v>
      </c>
      <c r="B3" s="94"/>
      <c r="C3" s="94"/>
      <c r="D3" s="94"/>
      <c r="E3" s="13"/>
      <c r="F3" s="13"/>
      <c r="G3" s="13"/>
      <c r="H3" s="13"/>
      <c r="I3" s="13"/>
      <c r="J3" s="13"/>
      <c r="K3" s="13"/>
    </row>
    <row r="4" spans="1:11" x14ac:dyDescent="0.25">
      <c r="A4" s="94" t="s">
        <v>155</v>
      </c>
      <c r="B4" s="94"/>
      <c r="C4" s="94"/>
      <c r="D4" s="94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335</v>
      </c>
      <c r="B7" s="23" t="s">
        <v>286</v>
      </c>
      <c r="C7" s="34"/>
      <c r="D7" s="23" t="s">
        <v>287</v>
      </c>
    </row>
    <row r="8" spans="1:11" x14ac:dyDescent="0.25">
      <c r="A8" s="3" t="s">
        <v>288</v>
      </c>
      <c r="B8" s="46"/>
      <c r="C8" s="46"/>
      <c r="D8" s="47">
        <f>B9+B14+B18</f>
        <v>3575720.0100000002</v>
      </c>
      <c r="E8" s="46"/>
    </row>
    <row r="9" spans="1:11" x14ac:dyDescent="0.25">
      <c r="A9" s="3" t="s">
        <v>289</v>
      </c>
      <c r="B9" s="47">
        <f>SUM(B10:B13)</f>
        <v>2076147.7100000002</v>
      </c>
      <c r="C9" s="46"/>
      <c r="D9" s="46"/>
      <c r="E9" s="46"/>
    </row>
    <row r="10" spans="1:11" s="1" customFormat="1" x14ac:dyDescent="0.25">
      <c r="A10" s="2" t="s">
        <v>399</v>
      </c>
      <c r="B10" s="46">
        <v>304.42</v>
      </c>
      <c r="C10" s="46"/>
      <c r="D10" s="46"/>
      <c r="E10" s="46"/>
    </row>
    <row r="11" spans="1:11" x14ac:dyDescent="0.25">
      <c r="A11" s="2" t="s">
        <v>290</v>
      </c>
      <c r="B11" s="46">
        <v>1343036.32</v>
      </c>
      <c r="C11" s="46"/>
      <c r="D11" s="46"/>
      <c r="E11" s="46"/>
    </row>
    <row r="12" spans="1:11" x14ac:dyDescent="0.25">
      <c r="A12" s="2" t="s">
        <v>291</v>
      </c>
      <c r="B12" s="46">
        <v>712765.67</v>
      </c>
      <c r="C12" s="46"/>
      <c r="D12" s="46"/>
      <c r="E12" s="46"/>
    </row>
    <row r="13" spans="1:11" x14ac:dyDescent="0.25">
      <c r="A13" s="2" t="s">
        <v>292</v>
      </c>
      <c r="B13" s="46">
        <v>20041.3</v>
      </c>
      <c r="C13" s="46"/>
      <c r="D13" s="46"/>
      <c r="E13" s="46"/>
    </row>
    <row r="14" spans="1:11" x14ac:dyDescent="0.25">
      <c r="A14" s="3" t="s">
        <v>293</v>
      </c>
      <c r="B14" s="47">
        <f>B15+B16+B17</f>
        <v>1116726.7799999998</v>
      </c>
      <c r="C14" s="46"/>
      <c r="D14" s="46"/>
      <c r="E14" s="46"/>
    </row>
    <row r="15" spans="1:11" x14ac:dyDescent="0.25">
      <c r="A15" s="2" t="s">
        <v>216</v>
      </c>
      <c r="B15" s="46">
        <v>92525.29</v>
      </c>
      <c r="C15" s="46"/>
      <c r="D15" s="46"/>
      <c r="E15" s="46"/>
    </row>
    <row r="16" spans="1:11" x14ac:dyDescent="0.25">
      <c r="A16" s="2" t="s">
        <v>217</v>
      </c>
      <c r="B16" s="46">
        <v>1023790.6</v>
      </c>
      <c r="C16" s="46"/>
      <c r="D16" s="46"/>
      <c r="E16" s="46"/>
    </row>
    <row r="17" spans="1:5" x14ac:dyDescent="0.25">
      <c r="A17" s="2" t="s">
        <v>294</v>
      </c>
      <c r="B17" s="46">
        <v>410.89</v>
      </c>
      <c r="C17" s="46"/>
      <c r="D17" s="46"/>
      <c r="E17" s="46"/>
    </row>
    <row r="18" spans="1:5" x14ac:dyDescent="0.25">
      <c r="A18" s="3" t="s">
        <v>295</v>
      </c>
      <c r="B18" s="47">
        <f>B19</f>
        <v>382845.52</v>
      </c>
      <c r="C18" s="46"/>
      <c r="D18" s="46"/>
      <c r="E18" s="46"/>
    </row>
    <row r="19" spans="1:5" s="1" customFormat="1" x14ac:dyDescent="0.25">
      <c r="A19" s="2" t="s">
        <v>209</v>
      </c>
      <c r="B19" s="46">
        <v>382845.52</v>
      </c>
      <c r="C19" s="46"/>
      <c r="D19" s="46"/>
      <c r="E19" s="46"/>
    </row>
    <row r="20" spans="1:5" x14ac:dyDescent="0.25">
      <c r="A20" s="3" t="s">
        <v>296</v>
      </c>
      <c r="B20" s="46"/>
      <c r="C20" s="46"/>
      <c r="D20" s="47">
        <f>B21+B23+B25+B29</f>
        <v>101817970.53000002</v>
      </c>
      <c r="E20" s="46"/>
    </row>
    <row r="21" spans="1:5" x14ac:dyDescent="0.25">
      <c r="A21" s="3" t="s">
        <v>297</v>
      </c>
      <c r="B21" s="47">
        <f>B22</f>
        <v>2191199.04</v>
      </c>
      <c r="C21" s="46"/>
      <c r="D21" s="46"/>
      <c r="E21" s="46"/>
    </row>
    <row r="22" spans="1:5" x14ac:dyDescent="0.25">
      <c r="A22" s="2" t="s">
        <v>298</v>
      </c>
      <c r="B22" s="46">
        <v>2191199.04</v>
      </c>
      <c r="C22" s="46"/>
      <c r="D22" s="46"/>
      <c r="E22" s="46"/>
    </row>
    <row r="23" spans="1:5" x14ac:dyDescent="0.25">
      <c r="A23" s="3" t="s">
        <v>358</v>
      </c>
      <c r="B23" s="47">
        <f>B24</f>
        <v>77053603.530000001</v>
      </c>
      <c r="C23" s="46"/>
      <c r="D23" s="46"/>
      <c r="E23" s="46"/>
    </row>
    <row r="24" spans="1:5" x14ac:dyDescent="0.25">
      <c r="A24" s="2" t="s">
        <v>299</v>
      </c>
      <c r="B24" s="46">
        <v>77053603.530000001</v>
      </c>
      <c r="C24" s="46"/>
      <c r="D24" s="46"/>
      <c r="E24" s="46"/>
    </row>
    <row r="25" spans="1:5" x14ac:dyDescent="0.25">
      <c r="A25" s="3" t="s">
        <v>300</v>
      </c>
      <c r="B25" s="47">
        <f>B26+B27+B28</f>
        <v>22154190.34</v>
      </c>
      <c r="C25" s="46"/>
      <c r="D25" s="46"/>
      <c r="E25" s="46"/>
    </row>
    <row r="26" spans="1:5" x14ac:dyDescent="0.25">
      <c r="A26" s="2" t="s">
        <v>301</v>
      </c>
      <c r="B26" s="46">
        <v>87838.11</v>
      </c>
      <c r="C26" s="46"/>
      <c r="D26" s="46"/>
      <c r="E26" s="46"/>
    </row>
    <row r="27" spans="1:5" x14ac:dyDescent="0.25">
      <c r="A27" s="2" t="s">
        <v>302</v>
      </c>
      <c r="B27" s="46">
        <v>74792.73</v>
      </c>
      <c r="C27" s="46"/>
      <c r="D27" s="46"/>
      <c r="E27" s="46"/>
    </row>
    <row r="28" spans="1:5" x14ac:dyDescent="0.25">
      <c r="A28" s="2" t="s">
        <v>303</v>
      </c>
      <c r="B28" s="46">
        <v>21991559.5</v>
      </c>
      <c r="C28" s="46"/>
      <c r="D28" s="46"/>
      <c r="E28" s="46"/>
    </row>
    <row r="29" spans="1:5" x14ac:dyDescent="0.25">
      <c r="A29" s="3" t="s">
        <v>333</v>
      </c>
      <c r="B29" s="47">
        <f>B30+B31+B32</f>
        <v>418977.62</v>
      </c>
      <c r="C29" s="46"/>
      <c r="D29" s="46"/>
      <c r="E29" s="46"/>
    </row>
    <row r="30" spans="1:5" x14ac:dyDescent="0.25">
      <c r="A30" s="2" t="s">
        <v>304</v>
      </c>
      <c r="B30" s="46">
        <v>40093.82</v>
      </c>
      <c r="C30" s="46"/>
      <c r="D30" s="46"/>
      <c r="E30" s="46"/>
    </row>
    <row r="31" spans="1:5" x14ac:dyDescent="0.25">
      <c r="A31" s="2" t="s">
        <v>344</v>
      </c>
      <c r="B31" s="46">
        <v>428418.89</v>
      </c>
      <c r="C31" s="46"/>
      <c r="D31" s="46"/>
      <c r="E31" s="46"/>
    </row>
    <row r="32" spans="1:5" x14ac:dyDescent="0.25">
      <c r="A32" s="2" t="s">
        <v>305</v>
      </c>
      <c r="B32" s="46">
        <v>-49535.09</v>
      </c>
      <c r="C32" s="46"/>
      <c r="D32" s="46"/>
      <c r="E32" s="46"/>
    </row>
    <row r="33" spans="1:5" x14ac:dyDescent="0.25">
      <c r="A33" s="3" t="s">
        <v>306</v>
      </c>
      <c r="B33" s="46"/>
      <c r="C33" s="46"/>
      <c r="D33" s="47">
        <f>SUM(B34)</f>
        <v>32874310.09</v>
      </c>
      <c r="E33" s="46"/>
    </row>
    <row r="34" spans="1:5" x14ac:dyDescent="0.25">
      <c r="A34" s="3" t="s">
        <v>307</v>
      </c>
      <c r="B34" s="47">
        <f>SUM(B35:B44)</f>
        <v>32874310.09</v>
      </c>
      <c r="C34" s="46"/>
      <c r="D34" s="46"/>
      <c r="E34" s="46"/>
    </row>
    <row r="35" spans="1:5" s="1" customFormat="1" x14ac:dyDescent="0.25">
      <c r="A35" s="2" t="s">
        <v>371</v>
      </c>
      <c r="B35" s="46">
        <v>2194.29</v>
      </c>
      <c r="C35" s="46"/>
      <c r="D35" s="46"/>
      <c r="E35" s="46"/>
    </row>
    <row r="36" spans="1:5" x14ac:dyDescent="0.25">
      <c r="A36" s="2" t="s">
        <v>45</v>
      </c>
      <c r="B36" s="46">
        <v>189</v>
      </c>
      <c r="C36" s="46"/>
      <c r="D36" s="46"/>
      <c r="E36" s="46"/>
    </row>
    <row r="37" spans="1:5" x14ac:dyDescent="0.25">
      <c r="A37" s="2" t="s">
        <v>308</v>
      </c>
      <c r="B37" s="46">
        <v>10227.82</v>
      </c>
      <c r="C37" s="46"/>
      <c r="D37" s="46"/>
      <c r="E37" s="46"/>
    </row>
    <row r="38" spans="1:5" x14ac:dyDescent="0.25">
      <c r="A38" s="2" t="s">
        <v>49</v>
      </c>
      <c r="B38" s="46">
        <v>10465.950000000001</v>
      </c>
      <c r="C38" s="46"/>
      <c r="D38" s="46"/>
      <c r="E38" s="46"/>
    </row>
    <row r="39" spans="1:5" x14ac:dyDescent="0.25">
      <c r="A39" s="2" t="s">
        <v>233</v>
      </c>
      <c r="B39" s="46">
        <v>101071.8</v>
      </c>
      <c r="C39" s="46"/>
      <c r="D39" s="46"/>
      <c r="E39" s="46"/>
    </row>
    <row r="40" spans="1:5" x14ac:dyDescent="0.25">
      <c r="A40" s="2" t="s">
        <v>234</v>
      </c>
      <c r="B40" s="46">
        <v>2820.11</v>
      </c>
      <c r="C40" s="46"/>
      <c r="D40" s="46"/>
      <c r="E40" s="46"/>
    </row>
    <row r="41" spans="1:5" x14ac:dyDescent="0.25">
      <c r="A41" s="2" t="s">
        <v>285</v>
      </c>
      <c r="B41" s="46">
        <v>54481.74</v>
      </c>
      <c r="C41" s="46"/>
      <c r="D41" s="46"/>
      <c r="E41" s="46"/>
    </row>
    <row r="42" spans="1:5" x14ac:dyDescent="0.25">
      <c r="A42" s="2" t="s">
        <v>71</v>
      </c>
      <c r="B42" s="46">
        <v>42436.31</v>
      </c>
      <c r="C42" s="46"/>
      <c r="D42" s="46"/>
      <c r="E42" s="46"/>
    </row>
    <row r="43" spans="1:5" s="1" customFormat="1" x14ac:dyDescent="0.25">
      <c r="A43" s="2" t="s">
        <v>245</v>
      </c>
      <c r="B43" s="46">
        <v>282.73</v>
      </c>
      <c r="C43" s="46"/>
      <c r="D43" s="46"/>
      <c r="E43" s="46"/>
    </row>
    <row r="44" spans="1:5" x14ac:dyDescent="0.25">
      <c r="A44" s="2" t="s">
        <v>309</v>
      </c>
      <c r="B44" s="46">
        <v>32650140.34</v>
      </c>
      <c r="C44" s="46"/>
      <c r="D44" s="46"/>
      <c r="E44" s="46"/>
    </row>
    <row r="45" spans="1:5" x14ac:dyDescent="0.25">
      <c r="A45" s="3" t="s">
        <v>310</v>
      </c>
      <c r="B45" s="46"/>
      <c r="C45" s="46"/>
      <c r="D45" s="47">
        <f>SUM(B46)</f>
        <v>1140639.2500000005</v>
      </c>
      <c r="E45" s="46"/>
    </row>
    <row r="46" spans="1:5" x14ac:dyDescent="0.25">
      <c r="A46" s="3" t="s">
        <v>311</v>
      </c>
      <c r="B46" s="47">
        <f>SUM(B47:B54)</f>
        <v>1140639.2500000005</v>
      </c>
      <c r="C46" s="46"/>
      <c r="D46" s="46"/>
      <c r="E46" s="46"/>
    </row>
    <row r="47" spans="1:5" x14ac:dyDescent="0.25">
      <c r="A47" s="2" t="s">
        <v>312</v>
      </c>
      <c r="B47" s="46">
        <v>721414.8</v>
      </c>
      <c r="C47" s="46"/>
      <c r="D47" s="46"/>
      <c r="E47" s="46"/>
    </row>
    <row r="48" spans="1:5" x14ac:dyDescent="0.25">
      <c r="A48" s="2" t="s">
        <v>357</v>
      </c>
      <c r="B48" s="46">
        <v>14768.34</v>
      </c>
      <c r="C48" s="46"/>
      <c r="D48" s="46"/>
      <c r="E48" s="46"/>
    </row>
    <row r="49" spans="1:5" x14ac:dyDescent="0.25">
      <c r="A49" s="2" t="s">
        <v>313</v>
      </c>
      <c r="B49" s="46">
        <v>41320.82</v>
      </c>
      <c r="C49" s="46"/>
      <c r="D49" s="46"/>
      <c r="E49" s="46"/>
    </row>
    <row r="50" spans="1:5" x14ac:dyDescent="0.25">
      <c r="A50" s="2" t="s">
        <v>314</v>
      </c>
      <c r="B50" s="46">
        <v>280065.53999999998</v>
      </c>
      <c r="C50" s="46"/>
      <c r="D50" s="46"/>
      <c r="E50" s="46"/>
    </row>
    <row r="51" spans="1:5" x14ac:dyDescent="0.25">
      <c r="A51" s="2" t="s">
        <v>315</v>
      </c>
      <c r="B51" s="46">
        <v>13988.81</v>
      </c>
      <c r="C51" s="46"/>
      <c r="D51" s="46"/>
      <c r="E51" s="46"/>
    </row>
    <row r="52" spans="1:5" x14ac:dyDescent="0.25">
      <c r="A52" s="2" t="s">
        <v>316</v>
      </c>
      <c r="B52" s="46">
        <v>1875563.93</v>
      </c>
      <c r="C52" s="46"/>
      <c r="D52" s="46"/>
      <c r="E52" s="46"/>
    </row>
    <row r="53" spans="1:5" x14ac:dyDescent="0.25">
      <c r="A53" s="2" t="s">
        <v>245</v>
      </c>
      <c r="B53" s="46">
        <v>870608.93</v>
      </c>
      <c r="C53" s="46"/>
      <c r="D53" s="46"/>
      <c r="E53" s="46"/>
    </row>
    <row r="54" spans="1:5" x14ac:dyDescent="0.25">
      <c r="A54" s="2" t="s">
        <v>349</v>
      </c>
      <c r="B54" s="46">
        <v>-2677091.92</v>
      </c>
      <c r="C54" s="46"/>
      <c r="D54" s="46"/>
      <c r="E54" s="46"/>
    </row>
    <row r="55" spans="1:5" x14ac:dyDescent="0.25">
      <c r="A55" s="3" t="s">
        <v>317</v>
      </c>
      <c r="B55" s="46"/>
      <c r="C55" s="46"/>
      <c r="D55" s="52">
        <f>D8+D20+D33+D45</f>
        <v>139408639.88000003</v>
      </c>
      <c r="E55" s="46"/>
    </row>
    <row r="56" spans="1:5" s="1" customFormat="1" x14ac:dyDescent="0.25">
      <c r="A56" s="3"/>
      <c r="B56" s="46"/>
      <c r="C56" s="46"/>
      <c r="D56" s="52"/>
      <c r="E56" s="46"/>
    </row>
    <row r="57" spans="1:5" s="1" customFormat="1" x14ac:dyDescent="0.25">
      <c r="A57" s="94" t="s">
        <v>203</v>
      </c>
      <c r="B57" s="94"/>
      <c r="C57" s="94"/>
      <c r="D57" s="94"/>
      <c r="E57" s="46"/>
    </row>
    <row r="58" spans="1:5" s="1" customFormat="1" x14ac:dyDescent="0.25">
      <c r="A58" s="94" t="s">
        <v>343</v>
      </c>
      <c r="B58" s="94"/>
      <c r="C58" s="94"/>
      <c r="D58" s="94"/>
      <c r="E58" s="46"/>
    </row>
    <row r="59" spans="1:5" s="1" customFormat="1" x14ac:dyDescent="0.25">
      <c r="A59" s="94" t="s">
        <v>409</v>
      </c>
      <c r="B59" s="94"/>
      <c r="C59" s="94"/>
      <c r="D59" s="94"/>
      <c r="E59" s="46"/>
    </row>
    <row r="60" spans="1:5" s="1" customFormat="1" x14ac:dyDescent="0.25">
      <c r="A60" s="94" t="s">
        <v>155</v>
      </c>
      <c r="B60" s="94"/>
      <c r="C60" s="94"/>
      <c r="D60" s="94"/>
      <c r="E60" s="46"/>
    </row>
    <row r="61" spans="1:5" s="1" customFormat="1" x14ac:dyDescent="0.25">
      <c r="A61" s="3" t="s">
        <v>156</v>
      </c>
      <c r="B61" s="3"/>
      <c r="C61" s="3"/>
      <c r="D61" s="2"/>
      <c r="E61" s="46"/>
    </row>
    <row r="62" spans="1:5" s="16" customFormat="1" ht="15" customHeight="1" x14ac:dyDescent="0.2"/>
    <row r="63" spans="1:5" x14ac:dyDescent="0.25">
      <c r="A63" s="23" t="s">
        <v>336</v>
      </c>
      <c r="B63" s="51" t="s">
        <v>286</v>
      </c>
      <c r="C63" s="52"/>
      <c r="D63" s="51" t="s">
        <v>287</v>
      </c>
    </row>
    <row r="64" spans="1:5" x14ac:dyDescent="0.25">
      <c r="A64" s="3" t="s">
        <v>318</v>
      </c>
      <c r="B64" s="46"/>
      <c r="C64" s="46"/>
      <c r="D64" s="47">
        <f>B65+B68</f>
        <v>1544573.5200000003</v>
      </c>
    </row>
    <row r="65" spans="1:4" x14ac:dyDescent="0.25">
      <c r="A65" s="3" t="s">
        <v>319</v>
      </c>
      <c r="B65" s="47">
        <f>SUM(B66:B67)</f>
        <v>1054525.4300000002</v>
      </c>
      <c r="C65" s="46"/>
      <c r="D65" s="46"/>
    </row>
    <row r="66" spans="1:4" x14ac:dyDescent="0.25">
      <c r="A66" s="2" t="s">
        <v>218</v>
      </c>
      <c r="B66" s="46">
        <v>1054443.3400000001</v>
      </c>
      <c r="C66" s="46"/>
      <c r="D66" s="46"/>
    </row>
    <row r="67" spans="1:4" x14ac:dyDescent="0.25">
      <c r="A67" s="2" t="s">
        <v>219</v>
      </c>
      <c r="B67" s="46">
        <v>82.09</v>
      </c>
      <c r="C67" s="46"/>
      <c r="D67" s="47"/>
    </row>
    <row r="68" spans="1:4" x14ac:dyDescent="0.25">
      <c r="A68" s="3" t="s">
        <v>320</v>
      </c>
      <c r="B68" s="47">
        <f>SUM(B69:B74)</f>
        <v>490048.09</v>
      </c>
      <c r="C68" s="46"/>
      <c r="D68" s="46"/>
    </row>
    <row r="69" spans="1:4" s="1" customFormat="1" x14ac:dyDescent="0.25">
      <c r="A69" s="2" t="s">
        <v>212</v>
      </c>
      <c r="B69" s="46">
        <v>103276.59</v>
      </c>
      <c r="C69" s="46"/>
      <c r="D69" s="46"/>
    </row>
    <row r="70" spans="1:4" s="1" customFormat="1" x14ac:dyDescent="0.25">
      <c r="A70" s="2" t="s">
        <v>361</v>
      </c>
      <c r="B70" s="46">
        <v>332047.06</v>
      </c>
      <c r="C70" s="46"/>
      <c r="D70" s="46"/>
    </row>
    <row r="71" spans="1:4" s="1" customFormat="1" x14ac:dyDescent="0.25">
      <c r="A71" s="2" t="s">
        <v>385</v>
      </c>
      <c r="B71" s="46">
        <v>49799.82</v>
      </c>
      <c r="C71" s="46"/>
      <c r="D71" s="46"/>
    </row>
    <row r="72" spans="1:4" s="1" customFormat="1" x14ac:dyDescent="0.25">
      <c r="A72" s="2" t="s">
        <v>213</v>
      </c>
      <c r="B72" s="46">
        <v>3742</v>
      </c>
      <c r="C72" s="46"/>
      <c r="D72" s="46"/>
    </row>
    <row r="73" spans="1:4" s="1" customFormat="1" x14ac:dyDescent="0.25">
      <c r="A73" s="2" t="s">
        <v>386</v>
      </c>
      <c r="B73" s="46">
        <v>1133.6099999999999</v>
      </c>
      <c r="C73" s="46"/>
      <c r="D73" s="46"/>
    </row>
    <row r="74" spans="1:4" s="1" customFormat="1" x14ac:dyDescent="0.25">
      <c r="A74" s="2" t="s">
        <v>214</v>
      </c>
      <c r="B74" s="46">
        <v>49.01</v>
      </c>
      <c r="C74" s="46"/>
      <c r="D74" s="46"/>
    </row>
    <row r="75" spans="1:4" s="1" customFormat="1" x14ac:dyDescent="0.25">
      <c r="A75" s="3" t="s">
        <v>338</v>
      </c>
      <c r="B75" s="46"/>
      <c r="C75" s="46"/>
      <c r="D75" s="47">
        <f>B76+B79</f>
        <v>244829881.41</v>
      </c>
    </row>
    <row r="76" spans="1:4" s="1" customFormat="1" x14ac:dyDescent="0.25">
      <c r="A76" s="3" t="s">
        <v>321</v>
      </c>
      <c r="B76" s="47">
        <f>SUM(B77:B78)</f>
        <v>169544198.37</v>
      </c>
      <c r="C76" s="46"/>
      <c r="D76" s="46"/>
    </row>
    <row r="77" spans="1:4" s="1" customFormat="1" x14ac:dyDescent="0.25">
      <c r="A77" s="2" t="s">
        <v>322</v>
      </c>
      <c r="B77" s="46">
        <v>55355920.289999999</v>
      </c>
      <c r="C77" s="46"/>
      <c r="D77" s="46"/>
    </row>
    <row r="78" spans="1:4" s="1" customFormat="1" x14ac:dyDescent="0.25">
      <c r="A78" s="2" t="s">
        <v>323</v>
      </c>
      <c r="B78" s="46">
        <v>114188278.08</v>
      </c>
      <c r="C78" s="46"/>
      <c r="D78" s="46"/>
    </row>
    <row r="79" spans="1:4" s="1" customFormat="1" x14ac:dyDescent="0.25">
      <c r="A79" s="3" t="s">
        <v>324</v>
      </c>
      <c r="B79" s="47">
        <f>SUM(B80:B81)</f>
        <v>75285683.039999992</v>
      </c>
      <c r="C79" s="46"/>
      <c r="D79" s="46"/>
    </row>
    <row r="80" spans="1:4" s="1" customFormat="1" x14ac:dyDescent="0.25">
      <c r="A80" s="2" t="s">
        <v>325</v>
      </c>
      <c r="B80" s="46">
        <v>1326285.47</v>
      </c>
      <c r="C80" s="46"/>
      <c r="D80" s="46"/>
    </row>
    <row r="81" spans="1:4" x14ac:dyDescent="0.25">
      <c r="A81" s="2" t="s">
        <v>326</v>
      </c>
      <c r="B81" s="46">
        <v>73959397.569999993</v>
      </c>
      <c r="C81" s="46"/>
      <c r="D81" s="46"/>
    </row>
    <row r="82" spans="1:4" x14ac:dyDescent="0.25">
      <c r="A82" s="3" t="s">
        <v>327</v>
      </c>
      <c r="B82" s="46"/>
      <c r="C82" s="46"/>
      <c r="D82" s="47">
        <f>B83+B88</f>
        <v>-81437143.429999992</v>
      </c>
    </row>
    <row r="83" spans="1:4" x14ac:dyDescent="0.25">
      <c r="A83" s="3" t="s">
        <v>328</v>
      </c>
      <c r="B83" s="47">
        <f>SUM(B84:B87)</f>
        <v>-81027313.849999994</v>
      </c>
      <c r="C83" s="46"/>
    </row>
    <row r="84" spans="1:4" x14ac:dyDescent="0.25">
      <c r="A84" s="2" t="s">
        <v>329</v>
      </c>
      <c r="B84" s="46">
        <v>21052789.75</v>
      </c>
      <c r="C84" s="46"/>
      <c r="D84" s="46"/>
    </row>
    <row r="85" spans="1:4" x14ac:dyDescent="0.25">
      <c r="A85" s="2" t="s">
        <v>330</v>
      </c>
      <c r="B85" s="46">
        <v>530099.53</v>
      </c>
      <c r="C85" s="46"/>
      <c r="D85" s="46"/>
    </row>
    <row r="86" spans="1:4" x14ac:dyDescent="0.25">
      <c r="A86" s="2" t="s">
        <v>331</v>
      </c>
      <c r="B86" s="46">
        <v>-102911123.8</v>
      </c>
      <c r="C86" s="46"/>
      <c r="D86" s="46"/>
    </row>
    <row r="87" spans="1:4" s="1" customFormat="1" x14ac:dyDescent="0.25">
      <c r="A87" s="2" t="s">
        <v>372</v>
      </c>
      <c r="B87" s="46">
        <v>300920.67</v>
      </c>
      <c r="C87" s="46"/>
      <c r="D87" s="46"/>
    </row>
    <row r="88" spans="1:4" x14ac:dyDescent="0.25">
      <c r="A88" s="3" t="s">
        <v>340</v>
      </c>
      <c r="B88" s="47">
        <f>B89+B90</f>
        <v>-409829.58</v>
      </c>
      <c r="C88" s="46"/>
      <c r="D88" s="46"/>
    </row>
    <row r="89" spans="1:4" s="1" customFormat="1" x14ac:dyDescent="0.25">
      <c r="A89" s="2" t="s">
        <v>410</v>
      </c>
      <c r="B89" s="46">
        <v>-409049.26</v>
      </c>
      <c r="C89" s="46"/>
      <c r="D89" s="46"/>
    </row>
    <row r="90" spans="1:4" x14ac:dyDescent="0.25">
      <c r="A90" s="2" t="s">
        <v>341</v>
      </c>
      <c r="B90" s="46">
        <v>-780.32</v>
      </c>
      <c r="C90" s="46"/>
      <c r="D90" s="46"/>
    </row>
    <row r="91" spans="1:4" x14ac:dyDescent="0.25">
      <c r="A91" s="3" t="s">
        <v>332</v>
      </c>
      <c r="B91" s="47">
        <f>D55-D64-D75-D82</f>
        <v>-25528671.61999999</v>
      </c>
      <c r="C91" s="46"/>
      <c r="D91" s="47">
        <f>B91</f>
        <v>-25528671.61999999</v>
      </c>
    </row>
    <row r="92" spans="1:4" x14ac:dyDescent="0.25">
      <c r="A92" s="3" t="s">
        <v>334</v>
      </c>
      <c r="B92" s="46"/>
      <c r="C92" s="46"/>
      <c r="D92" s="47">
        <f>SUM(D64+D75+D91+D82)</f>
        <v>139408639.88</v>
      </c>
    </row>
    <row r="95" spans="1:4" s="1" customFormat="1" x14ac:dyDescent="0.25"/>
    <row r="96" spans="1:4" s="1" customFormat="1" x14ac:dyDescent="0.25"/>
    <row r="99" spans="1:4" x14ac:dyDescent="0.25">
      <c r="A99" s="2"/>
      <c r="B99" s="46"/>
      <c r="C99" s="46"/>
      <c r="D99" s="46"/>
    </row>
    <row r="100" spans="1:4" x14ac:dyDescent="0.25">
      <c r="A100" s="2"/>
      <c r="B100" s="46"/>
      <c r="C100" s="46"/>
      <c r="D100" s="46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workbookViewId="0">
      <selection activeCell="A2" sqref="A2:J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x14ac:dyDescent="0.25">
      <c r="A2" s="94" t="s">
        <v>221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x14ac:dyDescent="0.25">
      <c r="A3" s="94" t="s">
        <v>411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222</v>
      </c>
      <c r="B7" s="3"/>
      <c r="C7" s="23" t="s">
        <v>194</v>
      </c>
      <c r="D7" s="3"/>
      <c r="E7" s="23" t="s">
        <v>195</v>
      </c>
      <c r="F7" s="3"/>
      <c r="G7" s="23" t="s">
        <v>284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223</v>
      </c>
      <c r="B8" s="2"/>
      <c r="C8" s="47">
        <f>SUM(C9:C15)</f>
        <v>43007202.619999997</v>
      </c>
      <c r="D8" s="2"/>
      <c r="E8" s="48">
        <v>0</v>
      </c>
      <c r="F8" s="2"/>
      <c r="G8" s="3" t="s">
        <v>248</v>
      </c>
      <c r="H8" s="2"/>
      <c r="I8" s="47">
        <f>SUM(I9:I11)</f>
        <v>38809899.259999998</v>
      </c>
      <c r="J8" s="2"/>
      <c r="K8" s="49">
        <v>0</v>
      </c>
      <c r="L8" s="2"/>
    </row>
    <row r="9" spans="1:12" x14ac:dyDescent="0.25">
      <c r="A9" s="2" t="s">
        <v>224</v>
      </c>
      <c r="B9" s="2"/>
      <c r="C9" s="46">
        <v>1125958.68</v>
      </c>
      <c r="D9" s="2"/>
      <c r="E9" s="48">
        <v>0</v>
      </c>
      <c r="F9" s="2"/>
      <c r="G9" s="2" t="s">
        <v>249</v>
      </c>
      <c r="H9" s="2"/>
      <c r="I9" s="46">
        <v>13605631.93</v>
      </c>
      <c r="J9" s="2"/>
      <c r="K9" s="48">
        <v>0</v>
      </c>
      <c r="L9" s="2"/>
    </row>
    <row r="10" spans="1:12" x14ac:dyDescent="0.25">
      <c r="A10" s="2" t="s">
        <v>225</v>
      </c>
      <c r="B10" s="2"/>
      <c r="C10" s="46">
        <v>32629543.59</v>
      </c>
      <c r="D10" s="2"/>
      <c r="E10" s="48">
        <v>0</v>
      </c>
      <c r="F10" s="2"/>
      <c r="G10" s="2" t="s">
        <v>250</v>
      </c>
      <c r="H10" s="2"/>
      <c r="I10" s="46">
        <v>25178094.43</v>
      </c>
      <c r="J10" s="2"/>
      <c r="K10" s="48">
        <v>0</v>
      </c>
      <c r="L10" s="2"/>
    </row>
    <row r="11" spans="1:12" x14ac:dyDescent="0.25">
      <c r="A11" s="2" t="s">
        <v>226</v>
      </c>
      <c r="B11" s="2"/>
      <c r="C11" s="46">
        <v>2587889.59</v>
      </c>
      <c r="D11" s="2"/>
      <c r="E11" s="48">
        <v>0</v>
      </c>
      <c r="F11" s="2"/>
      <c r="G11" s="2" t="s">
        <v>354</v>
      </c>
      <c r="H11" s="2"/>
      <c r="I11" s="46">
        <v>26172.9</v>
      </c>
      <c r="J11" s="2"/>
      <c r="K11" s="48">
        <v>0</v>
      </c>
      <c r="L11" s="2"/>
    </row>
    <row r="12" spans="1:12" x14ac:dyDescent="0.25">
      <c r="A12" s="2" t="s">
        <v>227</v>
      </c>
      <c r="B12" s="2"/>
      <c r="C12" s="46">
        <v>2339925.54</v>
      </c>
      <c r="D12" s="2"/>
      <c r="E12" s="48">
        <v>0</v>
      </c>
      <c r="F12" s="2"/>
      <c r="G12" s="3" t="s">
        <v>251</v>
      </c>
      <c r="H12" s="2"/>
      <c r="I12" s="47">
        <f>SUM(I13:I15)</f>
        <v>32756449.710000001</v>
      </c>
      <c r="J12" s="2"/>
      <c r="K12" s="49">
        <v>0</v>
      </c>
      <c r="L12" s="2"/>
    </row>
    <row r="13" spans="1:12" s="1" customFormat="1" x14ac:dyDescent="0.25">
      <c r="A13" s="2" t="s">
        <v>228</v>
      </c>
      <c r="B13" s="2"/>
      <c r="C13" s="46">
        <v>1743081.38</v>
      </c>
      <c r="D13" s="2"/>
      <c r="E13" s="48">
        <v>0</v>
      </c>
      <c r="F13" s="2"/>
      <c r="G13" s="2" t="s">
        <v>373</v>
      </c>
      <c r="H13" s="2"/>
      <c r="I13" s="46">
        <v>75999</v>
      </c>
      <c r="J13" s="2"/>
      <c r="K13" s="49"/>
      <c r="L13" s="2"/>
    </row>
    <row r="14" spans="1:12" x14ac:dyDescent="0.25">
      <c r="A14" s="2" t="s">
        <v>33</v>
      </c>
      <c r="B14" s="2"/>
      <c r="C14" s="46">
        <v>1800218.37</v>
      </c>
      <c r="D14" s="2"/>
      <c r="E14" s="48">
        <v>0</v>
      </c>
      <c r="F14" s="2"/>
      <c r="G14" s="2" t="s">
        <v>252</v>
      </c>
      <c r="H14" s="2"/>
      <c r="I14" s="46">
        <v>28674611.109999999</v>
      </c>
      <c r="J14" s="2"/>
      <c r="K14" s="48">
        <v>0</v>
      </c>
      <c r="L14" s="2"/>
    </row>
    <row r="15" spans="1:12" x14ac:dyDescent="0.25">
      <c r="A15" s="2" t="s">
        <v>229</v>
      </c>
      <c r="B15" s="2"/>
      <c r="C15" s="46">
        <v>780585.47</v>
      </c>
      <c r="D15" s="2"/>
      <c r="E15" s="48">
        <v>0</v>
      </c>
      <c r="F15" s="2"/>
      <c r="G15" s="2" t="s">
        <v>253</v>
      </c>
      <c r="H15" s="2"/>
      <c r="I15" s="46">
        <v>4005839.6</v>
      </c>
      <c r="J15" s="2"/>
      <c r="K15" s="48">
        <v>0</v>
      </c>
      <c r="L15" s="2"/>
    </row>
    <row r="16" spans="1:12" x14ac:dyDescent="0.25">
      <c r="A16" s="3" t="s">
        <v>230</v>
      </c>
      <c r="B16" s="3"/>
      <c r="C16" s="47">
        <f>SUM(C17:C31)</f>
        <v>10629443.549999999</v>
      </c>
      <c r="D16" s="3"/>
      <c r="E16" s="49">
        <v>0</v>
      </c>
      <c r="F16" s="2"/>
      <c r="G16" s="3" t="s">
        <v>254</v>
      </c>
      <c r="H16" s="2"/>
      <c r="I16" s="47">
        <f>I17</f>
        <v>130823775.98</v>
      </c>
      <c r="J16" s="2"/>
      <c r="K16" s="48">
        <v>0</v>
      </c>
      <c r="L16" s="2"/>
    </row>
    <row r="17" spans="1:12" x14ac:dyDescent="0.25">
      <c r="A17" s="2" t="s">
        <v>231</v>
      </c>
      <c r="B17" s="2"/>
      <c r="C17" s="46">
        <v>480807.28</v>
      </c>
      <c r="D17" s="2"/>
      <c r="E17" s="48">
        <v>0</v>
      </c>
      <c r="F17" s="2"/>
      <c r="G17" s="2" t="s">
        <v>255</v>
      </c>
      <c r="H17" s="2"/>
      <c r="I17" s="46">
        <v>130823775.98</v>
      </c>
      <c r="J17" s="2"/>
      <c r="K17" s="48">
        <v>0</v>
      </c>
      <c r="L17" s="2"/>
    </row>
    <row r="18" spans="1:12" x14ac:dyDescent="0.25">
      <c r="A18" s="2" t="s">
        <v>45</v>
      </c>
      <c r="B18" s="2"/>
      <c r="C18" s="46">
        <v>79442.720000000001</v>
      </c>
      <c r="D18" s="2"/>
      <c r="E18" s="48">
        <v>0</v>
      </c>
      <c r="F18" s="2"/>
      <c r="G18" s="3" t="s">
        <v>256</v>
      </c>
      <c r="H18" s="2"/>
      <c r="I18" s="47">
        <f>SUM(I19:I24)</f>
        <v>7163569.0499999998</v>
      </c>
      <c r="J18" s="2"/>
      <c r="K18" s="49">
        <v>0</v>
      </c>
      <c r="L18" s="2"/>
    </row>
    <row r="19" spans="1:12" x14ac:dyDescent="0.25">
      <c r="A19" s="2" t="s">
        <v>232</v>
      </c>
      <c r="B19" s="2"/>
      <c r="C19" s="46">
        <v>128088.87</v>
      </c>
      <c r="D19" s="2"/>
      <c r="E19" s="48">
        <v>0</v>
      </c>
      <c r="F19" s="2"/>
      <c r="G19" s="2" t="s">
        <v>257</v>
      </c>
      <c r="H19" s="2"/>
      <c r="I19" s="46">
        <v>223858.34</v>
      </c>
      <c r="J19" s="2"/>
      <c r="K19" s="48">
        <v>0</v>
      </c>
      <c r="L19" s="2"/>
    </row>
    <row r="20" spans="1:12" x14ac:dyDescent="0.25">
      <c r="A20" s="2" t="s">
        <v>49</v>
      </c>
      <c r="B20" s="2"/>
      <c r="C20" s="46">
        <v>88012.37</v>
      </c>
      <c r="D20" s="2"/>
      <c r="E20" s="48">
        <v>0</v>
      </c>
      <c r="F20" s="2"/>
      <c r="G20" s="2" t="s">
        <v>258</v>
      </c>
      <c r="H20" s="2"/>
      <c r="I20" s="46">
        <v>405402.4</v>
      </c>
      <c r="J20" s="2"/>
      <c r="K20" s="48">
        <v>0</v>
      </c>
      <c r="L20" s="2"/>
    </row>
    <row r="21" spans="1:12" x14ac:dyDescent="0.25">
      <c r="A21" s="2" t="s">
        <v>233</v>
      </c>
      <c r="B21" s="2"/>
      <c r="C21" s="46">
        <v>550727.67000000004</v>
      </c>
      <c r="D21" s="2"/>
      <c r="E21" s="48">
        <v>0</v>
      </c>
      <c r="F21" s="2"/>
      <c r="G21" s="2" t="s">
        <v>259</v>
      </c>
      <c r="H21" s="2"/>
      <c r="I21" s="46">
        <v>6478170.7999999998</v>
      </c>
      <c r="J21" s="2"/>
      <c r="K21" s="48">
        <v>0</v>
      </c>
      <c r="L21" s="2"/>
    </row>
    <row r="22" spans="1:12" x14ac:dyDescent="0.25">
      <c r="A22" s="2" t="s">
        <v>234</v>
      </c>
      <c r="B22" s="2"/>
      <c r="C22" s="46">
        <v>90875.75</v>
      </c>
      <c r="D22" s="2"/>
      <c r="E22" s="48">
        <v>0</v>
      </c>
      <c r="F22" s="2"/>
      <c r="G22" s="2" t="s">
        <v>260</v>
      </c>
      <c r="H22" s="2"/>
      <c r="I22" s="46">
        <v>4647.41</v>
      </c>
      <c r="J22" s="2"/>
      <c r="K22" s="48">
        <v>0</v>
      </c>
      <c r="L22" s="2"/>
    </row>
    <row r="23" spans="1:12" x14ac:dyDescent="0.25">
      <c r="A23" s="2" t="s">
        <v>285</v>
      </c>
      <c r="B23" s="2"/>
      <c r="C23" s="46">
        <v>112975.81</v>
      </c>
      <c r="D23" s="2"/>
      <c r="E23" s="48">
        <v>0</v>
      </c>
      <c r="F23" s="2"/>
      <c r="G23" s="2" t="s">
        <v>261</v>
      </c>
      <c r="H23" s="2"/>
      <c r="I23" s="46">
        <v>33073.050000000003</v>
      </c>
      <c r="J23" s="2"/>
      <c r="K23" s="48">
        <v>0</v>
      </c>
      <c r="L23" s="2"/>
    </row>
    <row r="24" spans="1:12" x14ac:dyDescent="0.25">
      <c r="A24" s="2" t="s">
        <v>350</v>
      </c>
      <c r="B24" s="2"/>
      <c r="C24" s="46">
        <v>1003245.03</v>
      </c>
      <c r="D24" s="2"/>
      <c r="E24" s="48">
        <v>0</v>
      </c>
      <c r="F24" s="2"/>
      <c r="G24" s="2" t="s">
        <v>262</v>
      </c>
      <c r="H24" s="2"/>
      <c r="I24" s="46">
        <v>18417.05</v>
      </c>
      <c r="J24" s="2"/>
      <c r="K24" s="48">
        <v>0</v>
      </c>
      <c r="L24" s="2"/>
    </row>
    <row r="25" spans="1:12" x14ac:dyDescent="0.25">
      <c r="A25" s="2" t="s">
        <v>235</v>
      </c>
      <c r="B25" s="2"/>
      <c r="C25" s="46">
        <v>138405.82999999999</v>
      </c>
      <c r="D25" s="2"/>
      <c r="E25" s="48">
        <v>0</v>
      </c>
      <c r="F25" s="2"/>
      <c r="G25" s="3" t="s">
        <v>263</v>
      </c>
      <c r="H25" s="2"/>
      <c r="I25" s="47">
        <f>SUM(I26:I29)</f>
        <v>128731367.66</v>
      </c>
      <c r="J25" s="2"/>
      <c r="K25" s="49">
        <v>0</v>
      </c>
      <c r="L25" s="2"/>
    </row>
    <row r="26" spans="1:12" x14ac:dyDescent="0.25">
      <c r="A26" s="2" t="s">
        <v>236</v>
      </c>
      <c r="B26" s="2"/>
      <c r="C26" s="46">
        <v>175614.44</v>
      </c>
      <c r="D26" s="2"/>
      <c r="E26" s="48">
        <v>0</v>
      </c>
      <c r="F26" s="2"/>
      <c r="G26" s="2" t="s">
        <v>264</v>
      </c>
      <c r="H26" s="2"/>
      <c r="I26" s="46">
        <v>39026.89</v>
      </c>
      <c r="J26" s="2"/>
      <c r="K26" s="48">
        <v>0</v>
      </c>
      <c r="L26" s="2"/>
    </row>
    <row r="27" spans="1:12" x14ac:dyDescent="0.25">
      <c r="A27" s="2" t="s">
        <v>237</v>
      </c>
      <c r="B27" s="2"/>
      <c r="C27" s="46">
        <v>551068.1</v>
      </c>
      <c r="D27" s="2"/>
      <c r="E27" s="48">
        <v>0</v>
      </c>
      <c r="F27" s="2"/>
      <c r="G27" s="2" t="s">
        <v>265</v>
      </c>
      <c r="H27" s="2"/>
      <c r="I27" s="46">
        <v>2871883.12</v>
      </c>
      <c r="J27" s="2"/>
      <c r="K27" s="48">
        <v>0</v>
      </c>
      <c r="L27" s="2"/>
    </row>
    <row r="28" spans="1:12" x14ac:dyDescent="0.25">
      <c r="A28" s="2" t="s">
        <v>238</v>
      </c>
      <c r="B28" s="2"/>
      <c r="C28" s="46">
        <v>4247378.49</v>
      </c>
      <c r="D28" s="2"/>
      <c r="E28" s="48">
        <v>0</v>
      </c>
      <c r="F28" s="2"/>
      <c r="G28" s="2" t="s">
        <v>355</v>
      </c>
      <c r="H28" s="2"/>
      <c r="I28" s="46">
        <v>28852127.100000001</v>
      </c>
      <c r="J28" s="2"/>
      <c r="K28" s="48">
        <v>0</v>
      </c>
      <c r="L28" s="2"/>
    </row>
    <row r="29" spans="1:12" x14ac:dyDescent="0.25">
      <c r="A29" s="2" t="s">
        <v>239</v>
      </c>
      <c r="B29" s="2"/>
      <c r="C29" s="46">
        <v>174142.1</v>
      </c>
      <c r="D29" s="2"/>
      <c r="E29" s="48">
        <v>0</v>
      </c>
      <c r="F29" s="2"/>
      <c r="G29" s="2" t="s">
        <v>266</v>
      </c>
      <c r="H29" s="2"/>
      <c r="I29" s="46">
        <v>96968330.549999997</v>
      </c>
      <c r="J29" s="2"/>
      <c r="K29" s="48">
        <v>0</v>
      </c>
      <c r="L29" s="2"/>
    </row>
    <row r="30" spans="1:12" x14ac:dyDescent="0.25">
      <c r="A30" s="2" t="s">
        <v>240</v>
      </c>
      <c r="B30" s="2"/>
      <c r="C30" s="46">
        <v>934406.14</v>
      </c>
      <c r="D30" s="2"/>
      <c r="E30" s="48">
        <v>0</v>
      </c>
      <c r="F30" s="2"/>
      <c r="G30" s="50" t="s">
        <v>267</v>
      </c>
      <c r="H30" s="2"/>
      <c r="I30" s="47">
        <f>I25+I18+I16+I12+I8</f>
        <v>338285061.65999997</v>
      </c>
      <c r="J30" s="2"/>
      <c r="K30" s="48">
        <v>0</v>
      </c>
      <c r="L30" s="2"/>
    </row>
    <row r="31" spans="1:12" x14ac:dyDescent="0.25">
      <c r="A31" s="2" t="s">
        <v>241</v>
      </c>
      <c r="B31" s="2"/>
      <c r="C31" s="46">
        <v>1874252.95</v>
      </c>
      <c r="D31" s="2"/>
      <c r="E31" s="49">
        <v>0</v>
      </c>
      <c r="F31" s="2"/>
      <c r="G31" s="50" t="s">
        <v>332</v>
      </c>
      <c r="H31" s="2"/>
      <c r="I31" s="47">
        <f>C71-I30</f>
        <v>25528671.620000064</v>
      </c>
      <c r="J31" s="2"/>
      <c r="K31" s="48">
        <v>0</v>
      </c>
      <c r="L31" s="2"/>
    </row>
    <row r="32" spans="1:12" x14ac:dyDescent="0.25">
      <c r="A32" s="3" t="s">
        <v>242</v>
      </c>
      <c r="B32" s="2"/>
      <c r="C32" s="47">
        <f>SUM(C33:C45)</f>
        <v>445989.89000000007</v>
      </c>
      <c r="D32" s="2"/>
      <c r="E32" s="48">
        <v>0</v>
      </c>
      <c r="F32" s="2"/>
      <c r="G32" s="50" t="s">
        <v>356</v>
      </c>
      <c r="H32" s="2"/>
      <c r="I32" s="47">
        <f>I30+I31</f>
        <v>363813733.28000003</v>
      </c>
      <c r="J32" s="2"/>
      <c r="K32" s="49">
        <v>0</v>
      </c>
      <c r="L32" s="2"/>
    </row>
    <row r="33" spans="1:12" x14ac:dyDescent="0.25">
      <c r="A33" s="2" t="s">
        <v>243</v>
      </c>
      <c r="B33" s="2"/>
      <c r="C33" s="46">
        <v>23285.18</v>
      </c>
      <c r="D33" s="2"/>
      <c r="E33" s="48">
        <v>0</v>
      </c>
      <c r="F33" s="2"/>
      <c r="L33" s="2"/>
    </row>
    <row r="34" spans="1:12" x14ac:dyDescent="0.25">
      <c r="A34" s="2" t="s">
        <v>315</v>
      </c>
      <c r="B34" s="2"/>
      <c r="C34" s="46">
        <v>860.81</v>
      </c>
      <c r="D34" s="2"/>
      <c r="E34" s="48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244</v>
      </c>
      <c r="B35" s="2"/>
      <c r="C35" s="46">
        <v>5600.98</v>
      </c>
      <c r="D35" s="2"/>
      <c r="E35" s="48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245</v>
      </c>
      <c r="B36" s="2"/>
      <c r="C36" s="46">
        <v>113260.3</v>
      </c>
      <c r="D36" s="2"/>
      <c r="E36" s="48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246</v>
      </c>
      <c r="B37" s="2"/>
      <c r="C37" s="46">
        <v>1711.26</v>
      </c>
      <c r="D37" s="2"/>
      <c r="E37" s="48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247</v>
      </c>
      <c r="B38" s="2"/>
      <c r="C38" s="46">
        <v>215714.29</v>
      </c>
      <c r="D38" s="2"/>
      <c r="E38" s="48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</row>
    <row r="41" spans="1:12" s="1" customFormat="1" x14ac:dyDescent="0.25">
      <c r="A41" s="94" t="s">
        <v>221</v>
      </c>
      <c r="B41" s="94"/>
      <c r="C41" s="94"/>
      <c r="D41" s="94"/>
      <c r="E41" s="94"/>
      <c r="F41" s="94"/>
      <c r="G41" s="94"/>
      <c r="H41" s="94"/>
      <c r="I41" s="94"/>
      <c r="J41" s="94"/>
    </row>
    <row r="42" spans="1:12" s="1" customFormat="1" x14ac:dyDescent="0.25">
      <c r="A42" s="94" t="s">
        <v>412</v>
      </c>
      <c r="B42" s="94"/>
      <c r="C42" s="94"/>
      <c r="D42" s="94"/>
      <c r="E42" s="94"/>
      <c r="F42" s="94"/>
      <c r="G42" s="94"/>
      <c r="H42" s="94"/>
      <c r="I42" s="94"/>
      <c r="J42" s="94"/>
    </row>
    <row r="43" spans="1:12" s="1" customFormat="1" x14ac:dyDescent="0.25">
      <c r="A43" s="94" t="s">
        <v>155</v>
      </c>
      <c r="B43" s="94"/>
      <c r="C43" s="94"/>
      <c r="D43" s="94"/>
      <c r="E43" s="94"/>
      <c r="F43" s="94"/>
      <c r="G43" s="94"/>
      <c r="H43" s="94"/>
      <c r="I43" s="94"/>
      <c r="J43" s="94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359</v>
      </c>
      <c r="B45" s="2"/>
      <c r="C45" s="46">
        <v>85557.07</v>
      </c>
      <c r="D45" s="2"/>
      <c r="E45" s="48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7">
        <f>SUM(C47:C51)</f>
        <v>121690233.06</v>
      </c>
      <c r="D46" s="2"/>
      <c r="E46" s="48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351</v>
      </c>
      <c r="B47" s="2"/>
      <c r="C47" s="46">
        <v>83763.59</v>
      </c>
      <c r="D47" s="2"/>
      <c r="E47" s="48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6">
        <v>130345.66</v>
      </c>
      <c r="D48" s="2"/>
      <c r="E48" s="48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352</v>
      </c>
      <c r="B49" s="2"/>
      <c r="C49" s="46">
        <v>38792692.609999999</v>
      </c>
      <c r="D49" s="2"/>
      <c r="E49" s="48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268</v>
      </c>
      <c r="B50" s="2"/>
      <c r="C50" s="46">
        <v>73967192.840000004</v>
      </c>
      <c r="D50" s="2"/>
      <c r="E50" s="48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269</v>
      </c>
      <c r="B51" s="2"/>
      <c r="C51" s="46">
        <v>8716238.3599999994</v>
      </c>
      <c r="D51" s="2"/>
      <c r="E51" s="48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270</v>
      </c>
      <c r="B52" s="2"/>
      <c r="C52" s="47">
        <f>SUM(C53:C57)</f>
        <v>48388057.57</v>
      </c>
      <c r="D52" s="2"/>
      <c r="E52" s="48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271</v>
      </c>
      <c r="B53" s="2"/>
      <c r="C53" s="46">
        <v>1140450</v>
      </c>
      <c r="D53" s="2"/>
      <c r="E53" s="48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272</v>
      </c>
      <c r="B54" s="2"/>
      <c r="C54" s="46">
        <v>17280350.73</v>
      </c>
      <c r="D54" s="2"/>
      <c r="E54" s="48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6">
        <v>216950.15</v>
      </c>
      <c r="D55" s="2"/>
      <c r="E55" s="48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273</v>
      </c>
      <c r="B56" s="2"/>
      <c r="C56" s="46">
        <v>25717924.960000001</v>
      </c>
      <c r="D56" s="2"/>
      <c r="E56" s="48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274</v>
      </c>
      <c r="B57" s="2"/>
      <c r="C57" s="46">
        <v>4032381.73</v>
      </c>
      <c r="D57" s="2"/>
      <c r="E57" s="48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275</v>
      </c>
      <c r="B58" s="2"/>
      <c r="C58" s="47">
        <f>SUM(C59:C65)</f>
        <v>54184377.460000001</v>
      </c>
      <c r="D58" s="2"/>
      <c r="E58" s="48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6">
        <v>25.65</v>
      </c>
      <c r="D59" s="2"/>
      <c r="E59" s="48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276</v>
      </c>
      <c r="B60" s="2"/>
      <c r="C60" s="46">
        <v>5019423.82</v>
      </c>
      <c r="D60" s="2"/>
      <c r="E60" s="48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353</v>
      </c>
      <c r="B61" s="2"/>
      <c r="C61" s="46">
        <v>1416.71</v>
      </c>
      <c r="D61" s="2"/>
      <c r="E61" s="48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360</v>
      </c>
      <c r="B62" s="2"/>
      <c r="C62" s="46">
        <v>64082.64</v>
      </c>
      <c r="D62" s="2"/>
      <c r="E62" s="48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277</v>
      </c>
      <c r="B63" s="2"/>
      <c r="C63" s="46">
        <v>47481243.460000001</v>
      </c>
      <c r="D63" s="2"/>
      <c r="E63" s="48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278</v>
      </c>
      <c r="B64" s="2"/>
      <c r="C64" s="46">
        <v>1616192.53</v>
      </c>
      <c r="D64" s="2"/>
      <c r="E64" s="48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279</v>
      </c>
      <c r="B65" s="2"/>
      <c r="C65" s="46">
        <v>1992.65</v>
      </c>
      <c r="D65" s="2"/>
      <c r="E65" s="48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280</v>
      </c>
      <c r="B66" s="2"/>
      <c r="C66" s="47">
        <f>SUM(C67:C70)</f>
        <v>85468429.129999995</v>
      </c>
      <c r="D66" s="2"/>
      <c r="E66" s="48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281</v>
      </c>
      <c r="B67" s="2"/>
      <c r="C67" s="46">
        <v>757579.16</v>
      </c>
      <c r="D67" s="2"/>
      <c r="E67" s="48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282</v>
      </c>
      <c r="B68" s="2"/>
      <c r="C68" s="46">
        <v>21716.25</v>
      </c>
      <c r="D68" s="2"/>
      <c r="E68" s="48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6">
        <v>15613.58</v>
      </c>
      <c r="D69" s="2"/>
      <c r="E69" s="48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266</v>
      </c>
      <c r="B70" s="2"/>
      <c r="C70" s="46">
        <v>84673520.140000001</v>
      </c>
      <c r="D70" s="2"/>
      <c r="E70" s="48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0" t="s">
        <v>283</v>
      </c>
      <c r="C71" s="47">
        <f>C66+C58+C52+C46+C32+C16+C8</f>
        <v>363813733.28000003</v>
      </c>
      <c r="E71" s="48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2019-06-18T16:44:09Z</dcterms:modified>
</cp:coreProperties>
</file>