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whernandez\Desktop\ESTADOS FINANCIEROS 2019\"/>
    </mc:Choice>
  </mc:AlternateContent>
  <bookViews>
    <workbookView xWindow="240" yWindow="375" windowWidth="20115" windowHeight="7695" tabRatio="1000" firstSheet="1" activeTab="5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D31" i="3" l="1"/>
  <c r="D28" i="3"/>
  <c r="E28" i="3" s="1"/>
  <c r="D29" i="3"/>
  <c r="E29" i="3" s="1"/>
  <c r="E30" i="3"/>
  <c r="C16" i="6" l="1"/>
  <c r="C19" i="4" l="1"/>
  <c r="C14" i="4"/>
  <c r="C8" i="5" l="1"/>
  <c r="B69" i="7"/>
  <c r="B17" i="7" l="1"/>
  <c r="B9" i="7"/>
  <c r="C13" i="3"/>
  <c r="C8" i="3"/>
  <c r="C25" i="3"/>
  <c r="C117" i="2" l="1"/>
  <c r="C101" i="2"/>
  <c r="D115" i="2"/>
  <c r="D114" i="2" s="1"/>
  <c r="C115" i="2"/>
  <c r="C114" i="2" s="1"/>
  <c r="E116" i="2"/>
  <c r="E115" i="2"/>
  <c r="D101" i="2"/>
  <c r="D110" i="2"/>
  <c r="C110" i="2"/>
  <c r="D108" i="2"/>
  <c r="C108" i="2"/>
  <c r="E109" i="2"/>
  <c r="E111" i="2"/>
  <c r="E106" i="2"/>
  <c r="D80" i="2"/>
  <c r="C80" i="2"/>
  <c r="E81" i="2"/>
  <c r="D74" i="2"/>
  <c r="C74" i="2"/>
  <c r="E78" i="2"/>
  <c r="E76" i="2"/>
  <c r="C71" i="2"/>
  <c r="E114" i="2" l="1"/>
  <c r="E108" i="2"/>
  <c r="E110" i="2"/>
  <c r="E80" i="2"/>
  <c r="C28" i="2"/>
  <c r="D14" i="2"/>
  <c r="C14" i="2"/>
  <c r="E17" i="2"/>
  <c r="I12" i="5" l="1"/>
  <c r="B84" i="7"/>
  <c r="B34" i="7"/>
  <c r="D22" i="3"/>
  <c r="C22" i="3"/>
  <c r="E24" i="3"/>
  <c r="D14" i="3"/>
  <c r="C14" i="3"/>
  <c r="E16" i="3"/>
  <c r="E15" i="3"/>
  <c r="E14" i="3" l="1"/>
  <c r="E65" i="2"/>
  <c r="E67" i="2" l="1"/>
  <c r="C58" i="5" l="1"/>
  <c r="B89" i="7" l="1"/>
  <c r="E20" i="3" l="1"/>
  <c r="D19" i="3"/>
  <c r="C19" i="3"/>
  <c r="E19" i="3" l="1"/>
  <c r="H9" i="6"/>
  <c r="D28" i="2" l="1"/>
  <c r="D112" i="2"/>
  <c r="C31" i="2"/>
  <c r="E29" i="2"/>
  <c r="D24" i="2"/>
  <c r="E28" i="2" l="1"/>
  <c r="D71" i="2" l="1"/>
  <c r="D31" i="2"/>
  <c r="C18" i="6" l="1"/>
  <c r="H18" i="6"/>
  <c r="H28" i="6" s="1"/>
  <c r="E13" i="2" l="1"/>
  <c r="E54" i="2" l="1"/>
  <c r="D83" i="7" l="1"/>
  <c r="D17" i="3" l="1"/>
  <c r="D13" i="3" s="1"/>
  <c r="B21" i="7"/>
  <c r="C32" i="5" l="1"/>
  <c r="D26" i="3" l="1"/>
  <c r="D25" i="3" s="1"/>
  <c r="D21" i="3"/>
  <c r="D11" i="3"/>
  <c r="D8" i="3" s="1"/>
  <c r="D9" i="3"/>
  <c r="C17" i="3"/>
  <c r="C26" i="3"/>
  <c r="C21" i="3"/>
  <c r="C31" i="3" s="1"/>
  <c r="C11" i="3"/>
  <c r="C9" i="3"/>
  <c r="I25" i="5"/>
  <c r="I18" i="5"/>
  <c r="I16" i="5"/>
  <c r="I8" i="5"/>
  <c r="C66" i="5"/>
  <c r="C52" i="5"/>
  <c r="C46" i="5"/>
  <c r="C16" i="5"/>
  <c r="C71" i="5" l="1"/>
  <c r="I30" i="5"/>
  <c r="D102" i="2"/>
  <c r="D98" i="2"/>
  <c r="D96" i="2"/>
  <c r="D88" i="2"/>
  <c r="D84" i="2"/>
  <c r="D82" i="2"/>
  <c r="D60" i="2"/>
  <c r="D56" i="2"/>
  <c r="D20" i="2"/>
  <c r="D18" i="2"/>
  <c r="D9" i="2"/>
  <c r="C112" i="2"/>
  <c r="C102" i="2"/>
  <c r="C98" i="2"/>
  <c r="C96" i="2"/>
  <c r="C88" i="2"/>
  <c r="C84" i="2"/>
  <c r="C82" i="2"/>
  <c r="C60" i="2"/>
  <c r="C56" i="2"/>
  <c r="C24" i="2"/>
  <c r="C20" i="2"/>
  <c r="C18" i="2"/>
  <c r="C9" i="2"/>
  <c r="C79" i="2" l="1"/>
  <c r="C8" i="2"/>
  <c r="D8" i="2"/>
  <c r="C95" i="2"/>
  <c r="D79" i="2"/>
  <c r="D95" i="2"/>
  <c r="D30" i="2"/>
  <c r="D117" i="2" l="1"/>
  <c r="B80" i="7"/>
  <c r="B77" i="7"/>
  <c r="B65" i="7"/>
  <c r="D64" i="7" s="1"/>
  <c r="B46" i="7"/>
  <c r="B29" i="7"/>
  <c r="B25" i="7"/>
  <c r="B23" i="7"/>
  <c r="B13" i="7"/>
  <c r="D8" i="7" s="1"/>
  <c r="E89" i="2" l="1"/>
  <c r="E41" i="2" l="1"/>
  <c r="E40" i="2" l="1"/>
  <c r="D76" i="7" l="1"/>
  <c r="C9" i="6"/>
  <c r="C26" i="6" s="1"/>
  <c r="C9" i="4"/>
  <c r="C16" i="4"/>
  <c r="C11" i="4"/>
  <c r="C28" i="6" l="1"/>
  <c r="E105" i="2"/>
  <c r="D45" i="7" l="1"/>
  <c r="D20" i="7"/>
  <c r="D33" i="7"/>
  <c r="D55" i="7" l="1"/>
  <c r="B91" i="7" s="1"/>
  <c r="D91" i="7" s="1"/>
  <c r="D92" i="7" s="1"/>
  <c r="D32" i="3"/>
  <c r="D33" i="3" s="1"/>
  <c r="E31" i="3"/>
  <c r="E27" i="3"/>
  <c r="E26" i="3"/>
  <c r="E25" i="3"/>
  <c r="E23" i="3"/>
  <c r="E22" i="3"/>
  <c r="E21" i="3"/>
  <c r="E18" i="3"/>
  <c r="E17" i="3"/>
  <c r="E13" i="3"/>
  <c r="E12" i="3"/>
  <c r="E11" i="3"/>
  <c r="E10" i="3"/>
  <c r="E9" i="3"/>
  <c r="E8" i="3"/>
  <c r="D118" i="2"/>
  <c r="D119" i="2" s="1"/>
  <c r="E113" i="2"/>
  <c r="E112" i="2"/>
  <c r="E107" i="2"/>
  <c r="E104" i="2"/>
  <c r="E103" i="2"/>
  <c r="E102" i="2"/>
  <c r="E101" i="2"/>
  <c r="E100" i="2"/>
  <c r="E99" i="2"/>
  <c r="E98" i="2"/>
  <c r="E97" i="2"/>
  <c r="E96" i="2"/>
  <c r="E95" i="2"/>
  <c r="E88" i="2"/>
  <c r="E87" i="2"/>
  <c r="E86" i="2"/>
  <c r="E85" i="2"/>
  <c r="E84" i="2"/>
  <c r="E83" i="2"/>
  <c r="E82" i="2"/>
  <c r="E79" i="2"/>
  <c r="E77" i="2"/>
  <c r="E75" i="2"/>
  <c r="E74" i="2"/>
  <c r="E73" i="2"/>
  <c r="E72" i="2"/>
  <c r="E70" i="2"/>
  <c r="E69" i="2"/>
  <c r="E68" i="2"/>
  <c r="E66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I31" i="5" l="1"/>
  <c r="I32" i="5" s="1"/>
  <c r="C32" i="3"/>
  <c r="C33" i="3" s="1"/>
  <c r="E32" i="3"/>
  <c r="E33" i="3" s="1"/>
  <c r="E71" i="2"/>
  <c r="C30" i="2"/>
  <c r="C118" i="2" s="1"/>
  <c r="C119" i="2" s="1"/>
  <c r="E30" i="2" l="1"/>
  <c r="E117" i="2" l="1"/>
  <c r="E118" i="2" s="1"/>
  <c r="E119" i="2" s="1"/>
</calcChain>
</file>

<file path=xl/sharedStrings.xml><?xml version="1.0" encoding="utf-8"?>
<sst xmlns="http://schemas.openxmlformats.org/spreadsheetml/2006/main" count="503" uniqueCount="406">
  <si>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</si>
  <si>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</si>
  <si>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</si>
  <si>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</si>
  <si>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</si>
  <si>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</si>
  <si>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</si>
  <si>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</si>
  <si>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</si>
  <si>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</si>
  <si>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</si>
  <si>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</si>
  <si>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</si>
  <si>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</si>
  <si>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</si>
  <si>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</si>
  <si>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</si>
  <si>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</si>
  <si>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</si>
  <si>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</si>
  <si>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</si>
  <si>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</si>
  <si>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</si>
  <si>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</si>
  <si>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</si>
  <si>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</si>
  <si>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</si>
  <si>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</si>
  <si>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</si>
  <si>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</si>
  <si>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</si>
  <si>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</si>
  <si>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</si>
  <si>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</si>
  <si>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</si>
  <si>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</si>
  <si>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</si>
  <si>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</si>
  <si>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</si>
  <si>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</si>
  <si>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</si>
  <si>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</si>
  <si>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</si>
  <si>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</si>
  <si>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</si>
  <si>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</si>
  <si>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</si>
  <si>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</si>
  <si>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</si>
  <si>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</si>
  <si>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</si>
  <si>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</si>
  <si>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</si>
  <si>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</si>
  <si>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</si>
  <si>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</si>
  <si>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</si>
  <si>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</si>
  <si>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</si>
  <si>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</si>
  <si>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</si>
  <si>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</si>
  <si>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</si>
  <si>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</si>
  <si>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</si>
  <si>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</si>
  <si>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</si>
  <si>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</si>
  <si>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</si>
  <si>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</si>
  <si>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</si>
  <si>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</si>
  <si>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</si>
  <si>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</si>
  <si>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</si>
  <si>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</si>
  <si>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</si>
  <si>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</si>
  <si>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</si>
  <si>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</si>
  <si>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</si>
  <si>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</si>
  <si>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</si>
  <si>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</si>
  <si>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</si>
  <si>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</si>
  <si>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</si>
  <si>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</si>
  <si>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</si>
  <si>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</si>
  <si>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</si>
  <si>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</si>
  <si>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</si>
  <si>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</si>
  <si>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</si>
  <si>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</si>
  <si>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</si>
  <si>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</si>
  <si>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</si>
  <si>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</si>
  <si>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</si>
  <si>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</si>
  <si>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</si>
  <si>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</si>
  <si>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</si>
  <si>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</si>
  <si>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</si>
  <si>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</si>
  <si>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</si>
  <si>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</si>
  <si>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</si>
  <si>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</si>
  <si>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</si>
  <si>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</si>
  <si>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</si>
  <si>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</si>
  <si>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</si>
  <si>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</si>
  <si>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</si>
  <si>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</si>
  <si>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</si>
  <si>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</si>
  <si>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</si>
  <si>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</si>
  <si>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</si>
  <si>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</si>
  <si>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</si>
  <si>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</si>
  <si>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</si>
  <si>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</si>
  <si>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</si>
  <si>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</si>
  <si>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</si>
  <si>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</si>
  <si>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</si>
  <si>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</si>
  <si>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</si>
  <si>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</si>
  <si>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</si>
  <si>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</si>
  <si>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</si>
  <si>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</si>
  <si>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</si>
  <si>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</si>
  <si>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</si>
  <si>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</si>
  <si>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</si>
  <si>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</si>
  <si>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</si>
  <si>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</si>
  <si>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</si>
  <si>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</si>
  <si>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</si>
  <si>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</si>
  <si>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</si>
  <si>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</si>
  <si>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</si>
  <si>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</si>
  <si>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</si>
  <si>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</si>
  <si>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</si>
  <si>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</si>
  <si>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</si>
  <si>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</si>
  <si>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</si>
  <si>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</si>
  <si>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</si>
  <si>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</si>
  <si>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</si>
  <si>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</si>
  <si>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</si>
  <si>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</si>
  <si>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</si>
  <si>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</si>
  <si>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</si>
  <si>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</si>
  <si>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</si>
  <si>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</si>
  <si>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</si>
  <si>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</si>
  <si>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</si>
  <si>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</si>
  <si>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</si>
  <si>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</si>
  <si>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</si>
  <si>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</si>
  <si>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</si>
  <si>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</si>
  <si>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</si>
  <si>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</si>
  <si>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</si>
  <si>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</si>
  <si>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</si>
  <si>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</si>
  <si>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</si>
  <si>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</si>
  <si>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</si>
  <si>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</si>
  <si>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</si>
  <si>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</si>
  <si>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</si>
  <si>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</si>
  <si>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</si>
  <si>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</si>
  <si>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</si>
  <si>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</si>
  <si>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</si>
  <si>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</si>
  <si>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</si>
  <si>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</si>
  <si>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</si>
  <si>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</si>
  <si>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</si>
  <si>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</si>
  <si>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</si>
  <si>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</si>
  <si>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</si>
  <si>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</si>
  <si>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</si>
  <si>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</si>
  <si>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</si>
  <si>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</si>
  <si>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</si>
  <si>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</si>
  <si>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</si>
  <si>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</si>
  <si>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</si>
  <si>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</si>
  <si>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</si>
  <si>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</si>
  <si>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</si>
  <si>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</si>
  <si>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</si>
  <si>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</si>
  <si>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</si>
  <si>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</si>
  <si>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</si>
  <si>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</si>
  <si>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</si>
  <si>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</si>
  <si>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</si>
  <si>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</si>
  <si>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</si>
  <si>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</si>
  <si>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</si>
  <si>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</si>
  <si>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</si>
  <si>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</si>
  <si>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</si>
  <si>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</si>
  <si>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</si>
  <si>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</si>
  <si>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</si>
  <si>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</si>
  <si>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</si>
  <si>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</si>
  <si>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</si>
  <si>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</si>
  <si>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</si>
  <si>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</si>
  <si>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</si>
  <si>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</si>
  <si>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</si>
  <si>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</si>
  <si>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</si>
  <si>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</si>
  <si>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</si>
  <si>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</si>
  <si>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</si>
  <si>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</si>
  <si>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</si>
  <si>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</si>
  <si>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</si>
  <si>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</si>
  <si>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</si>
  <si>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</si>
  <si>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</si>
  <si>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</si>
  <si>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</si>
  <si>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</si>
  <si>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</si>
  <si>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</si>
  <si>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</si>
  <si>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</si>
  <si>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</si>
  <si>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</si>
  <si>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</si>
  <si>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</si>
  <si>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</si>
  <si>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</si>
  <si>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</si>
  <si>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</si>
  <si>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</si>
  <si>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</si>
  <si>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</si>
  <si>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</si>
  <si>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</si>
  <si>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</si>
  <si>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</si>
  <si>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</si>
  <si>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</si>
  <si>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</si>
  <si>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</si>
  <si>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</si>
  <si>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</si>
  <si>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</si>
  <si>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</si>
  <si>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</si>
  <si>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</si>
  <si>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</si>
  <si>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</si>
  <si>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</si>
  <si>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</si>
  <si>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</si>
  <si>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</si>
  <si>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</si>
  <si>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</si>
  <si>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</si>
  <si>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</si>
  <si>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</si>
  <si>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</si>
  <si>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</si>
  <si>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</si>
  <si>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</si>
  <si>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</si>
  <si>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</si>
  <si>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</si>
  <si>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</si>
  <si>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</si>
  <si>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</si>
  <si>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</si>
  <si>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</si>
  <si>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</si>
  <si>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</si>
  <si>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</si>
  <si>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</si>
  <si>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</si>
  <si>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</si>
  <si>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</si>
  <si>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</si>
  <si>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</si>
  <si>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</si>
  <si>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</si>
  <si>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</si>
  <si>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</si>
  <si>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</si>
  <si>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</si>
  <si>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</si>
  <si>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</si>
  <si>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</si>
  <si>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</si>
  <si>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</si>
  <si>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</si>
  <si>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</si>
  <si>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</si>
  <si>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</si>
  <si>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</si>
  <si>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</si>
  <si>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</si>
  <si>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</si>
  <si>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</si>
  <si>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</si>
  <si>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</si>
  <si>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</si>
  <si>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</si>
  <si>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</si>
  <si>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</si>
  <si>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</si>
  <si>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</si>
  <si>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</si>
  <si>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</si>
  <si>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</si>
  <si>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</si>
  <si>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</si>
  <si>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Resultado Ejercicio Corriente</t>
  </si>
  <si>
    <t>Transferencias corrientes de Aporte Fiscal</t>
  </si>
  <si>
    <t>DISMINUCION NETA DE DISPONIBILIDADES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</si>
  <si>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</si>
  <si>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</si>
  <si>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</si>
  <si>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</si>
  <si>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</si>
  <si>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</si>
  <si>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</si>
  <si>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</si>
  <si>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</si>
  <si>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</si>
  <si>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</si>
  <si>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</si>
  <si>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</si>
  <si>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Del  1  de  Enero  al  28  de  Febrero de  2019</t>
  </si>
  <si>
    <t>FINANCIAMIENTO DE TERCEROS NETO</t>
  </si>
  <si>
    <t>EMPRESTITOS CONTRATADOS</t>
  </si>
  <si>
    <t>Del  1  de  Enero  al  28  de  Febrero del  2019</t>
  </si>
  <si>
    <t>D.M. x Endeudamiento Publico</t>
  </si>
  <si>
    <t>Anticipos por Intereses</t>
  </si>
  <si>
    <t>Reporte Acumulado del 1 de Enero al  28  de Febrero  del   2019</t>
  </si>
  <si>
    <t>Reporte Acumulado del 1 de Enero al 28  de Febrero del  2019</t>
  </si>
  <si>
    <t>Reporte Acumulado del  1  de  Enero  al  28  de  Febrero  de  2019</t>
  </si>
  <si>
    <t>ENDEUDAMIENTO PUBLICO</t>
  </si>
  <si>
    <t>Colocaciones de Titulosvalores en el Mercado Nacional</t>
  </si>
  <si>
    <t>Bonos del Estado</t>
  </si>
  <si>
    <t>al  28  de  Febrero de 2019</t>
  </si>
  <si>
    <t>Anticipos  por Intereses</t>
  </si>
  <si>
    <t>Del  1  de  Enero  al  28  de  Febrero  de  2019</t>
  </si>
  <si>
    <t>Del 1 de Enero al 28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</si>
</sst>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164" fontId="3" fillId="4" borderId="0" xfId="2" applyNumberFormat="1" applyFont="1" applyFill="1"/>
    <xf numFmtId="0" fontId="0" fillId="2" borderId="0" xfId="0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43" fontId="3" fillId="2" borderId="0" xfId="2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workbookViewId="0">
      <selection activeCell="C20" sqref="C20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4" t="s">
        <v>203</v>
      </c>
      <c r="B1" s="94"/>
      <c r="C1" s="94"/>
      <c r="D1" s="94"/>
      <c r="E1" s="94"/>
      <c r="F1" s="94"/>
    </row>
    <row r="2" spans="1:6" x14ac:dyDescent="0.25">
      <c r="A2" s="94" t="s">
        <v>347</v>
      </c>
      <c r="B2" s="94"/>
      <c r="C2" s="94"/>
      <c r="D2" s="94"/>
      <c r="E2" s="94"/>
      <c r="F2" s="94"/>
    </row>
    <row r="3" spans="1:6" x14ac:dyDescent="0.25">
      <c r="A3" s="94" t="s">
        <v>390</v>
      </c>
      <c r="B3" s="94"/>
      <c r="C3" s="94"/>
      <c r="D3" s="94"/>
      <c r="E3" s="94"/>
      <c r="F3" s="94"/>
    </row>
    <row r="4" spans="1:6" x14ac:dyDescent="0.25">
      <c r="A4" s="94" t="s">
        <v>155</v>
      </c>
      <c r="B4" s="94"/>
      <c r="C4" s="94"/>
      <c r="D4" s="94"/>
      <c r="E4" s="94"/>
      <c r="F4" s="94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367</v>
      </c>
    </row>
    <row r="7" spans="1:6" s="1" customFormat="1" x14ac:dyDescent="0.25">
      <c r="A7" s="23" t="s">
        <v>193</v>
      </c>
      <c r="B7" s="34"/>
      <c r="C7" s="78" t="s">
        <v>194</v>
      </c>
      <c r="D7" s="34"/>
      <c r="E7" s="78" t="s">
        <v>195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2" t="s">
        <v>192</v>
      </c>
      <c r="B9" s="73"/>
      <c r="C9" s="41">
        <f>C10</f>
        <v>1817378.1</v>
      </c>
      <c r="D9" s="29"/>
      <c r="E9" s="38">
        <v>0</v>
      </c>
      <c r="F9" s="22"/>
    </row>
    <row r="10" spans="1:6" x14ac:dyDescent="0.25">
      <c r="A10" s="18" t="s">
        <v>192</v>
      </c>
      <c r="B10" s="74"/>
      <c r="C10" s="5">
        <v>1817378.1</v>
      </c>
      <c r="D10" s="29"/>
      <c r="E10" s="25">
        <v>0</v>
      </c>
      <c r="F10" s="22"/>
    </row>
    <row r="11" spans="1:6" x14ac:dyDescent="0.25">
      <c r="A11" s="24" t="s">
        <v>196</v>
      </c>
      <c r="B11" s="28"/>
      <c r="C11" s="41">
        <f>C12-C13</f>
        <v>-7221767.4199999999</v>
      </c>
      <c r="D11" s="29"/>
      <c r="E11" s="38">
        <v>0</v>
      </c>
      <c r="F11" s="22"/>
    </row>
    <row r="12" spans="1:6" x14ac:dyDescent="0.25">
      <c r="A12" s="17" t="s">
        <v>199</v>
      </c>
      <c r="B12" s="32"/>
      <c r="C12" s="26">
        <v>1359249.26</v>
      </c>
      <c r="D12" s="33"/>
      <c r="E12" s="25">
        <v>0</v>
      </c>
      <c r="F12" s="22"/>
    </row>
    <row r="13" spans="1:6" x14ac:dyDescent="0.25">
      <c r="A13" s="26" t="s">
        <v>200</v>
      </c>
      <c r="B13" s="33"/>
      <c r="C13" s="5">
        <v>8581016.6799999997</v>
      </c>
      <c r="D13" s="29"/>
      <c r="E13" s="25">
        <v>0</v>
      </c>
      <c r="F13" s="22"/>
    </row>
    <row r="14" spans="1:6" s="1" customFormat="1" x14ac:dyDescent="0.25">
      <c r="A14" s="89" t="s">
        <v>391</v>
      </c>
      <c r="B14" s="89"/>
      <c r="C14" s="90">
        <f>C15</f>
        <v>7149475.0499999998</v>
      </c>
      <c r="D14" s="90"/>
      <c r="E14" s="38"/>
      <c r="F14" s="22"/>
    </row>
    <row r="15" spans="1:6" s="1" customFormat="1" x14ac:dyDescent="0.25">
      <c r="A15" s="91" t="s">
        <v>392</v>
      </c>
      <c r="B15" s="33"/>
      <c r="C15" s="5">
        <v>7149475.0499999998</v>
      </c>
      <c r="D15" s="29"/>
      <c r="E15" s="25"/>
      <c r="F15" s="22"/>
    </row>
    <row r="16" spans="1:6" x14ac:dyDescent="0.25">
      <c r="A16" s="24" t="s">
        <v>197</v>
      </c>
      <c r="B16" s="28"/>
      <c r="C16" s="41">
        <f>C17-C18</f>
        <v>-14983.339999999997</v>
      </c>
      <c r="D16" s="29"/>
      <c r="E16" s="38">
        <v>0</v>
      </c>
      <c r="F16" s="22"/>
    </row>
    <row r="17" spans="1:5" x14ac:dyDescent="0.25">
      <c r="A17" s="27" t="s">
        <v>201</v>
      </c>
      <c r="B17" s="35"/>
      <c r="C17" s="27">
        <v>229901.42</v>
      </c>
      <c r="D17" s="35"/>
      <c r="E17" s="25">
        <v>0</v>
      </c>
    </row>
    <row r="18" spans="1:5" x14ac:dyDescent="0.25">
      <c r="A18" s="5" t="s">
        <v>202</v>
      </c>
      <c r="B18" s="29"/>
      <c r="C18" s="27">
        <v>244884.76</v>
      </c>
      <c r="D18" s="35"/>
      <c r="E18" s="25">
        <v>0</v>
      </c>
    </row>
    <row r="19" spans="1:5" x14ac:dyDescent="0.25">
      <c r="A19" s="23" t="s">
        <v>198</v>
      </c>
      <c r="B19" s="34"/>
      <c r="C19" s="41">
        <f>C9+C11+C14+C16</f>
        <v>1730102.3899999994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3"/>
  <sheetViews>
    <sheetView workbookViewId="0">
      <selection activeCell="E14" sqref="E1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4" t="s">
        <v>203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4" t="s">
        <v>348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 t="s">
        <v>393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5">
      <c r="A4" s="94" t="s">
        <v>155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204</v>
      </c>
      <c r="B7" s="34"/>
      <c r="C7" s="23" t="s">
        <v>194</v>
      </c>
      <c r="D7" s="34"/>
      <c r="E7" s="23" t="s">
        <v>195</v>
      </c>
      <c r="F7" s="34"/>
      <c r="G7" s="23" t="s">
        <v>205</v>
      </c>
      <c r="H7" s="23" t="s">
        <v>194</v>
      </c>
      <c r="I7" s="34"/>
      <c r="J7" s="23" t="s">
        <v>195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206</v>
      </c>
      <c r="B9" s="24"/>
      <c r="C9" s="39">
        <f>SUM(C10:C14)</f>
        <v>1359249.26</v>
      </c>
      <c r="D9" s="40"/>
      <c r="E9" s="38">
        <v>0</v>
      </c>
      <c r="F9" s="25"/>
      <c r="G9" s="24" t="s">
        <v>206</v>
      </c>
      <c r="H9" s="39">
        <f>SUM(H10:H15)</f>
        <v>8581016.6799999997</v>
      </c>
      <c r="I9" s="40"/>
      <c r="J9" s="38">
        <v>0</v>
      </c>
    </row>
    <row r="10" spans="1:10" x14ac:dyDescent="0.25">
      <c r="A10" s="31" t="s">
        <v>207</v>
      </c>
      <c r="B10" s="31"/>
      <c r="C10" s="82">
        <v>20599.79</v>
      </c>
      <c r="D10" s="82"/>
      <c r="E10" s="76">
        <v>0</v>
      </c>
      <c r="F10" s="76"/>
      <c r="G10" s="83" t="s">
        <v>212</v>
      </c>
      <c r="H10" s="82">
        <v>583623.98</v>
      </c>
      <c r="I10" s="37"/>
      <c r="J10" s="25">
        <v>0</v>
      </c>
    </row>
    <row r="11" spans="1:10" x14ac:dyDescent="0.25">
      <c r="A11" s="31" t="s">
        <v>208</v>
      </c>
      <c r="B11" s="31"/>
      <c r="C11" s="82">
        <v>21079.94</v>
      </c>
      <c r="D11" s="82"/>
      <c r="E11" s="76">
        <v>0</v>
      </c>
      <c r="F11" s="76"/>
      <c r="G11" s="83" t="s">
        <v>363</v>
      </c>
      <c r="H11" s="82">
        <v>42741.58</v>
      </c>
      <c r="I11" s="37"/>
      <c r="J11" s="25">
        <v>0</v>
      </c>
    </row>
    <row r="12" spans="1:10" x14ac:dyDescent="0.25">
      <c r="A12" s="31" t="s">
        <v>209</v>
      </c>
      <c r="B12" s="31"/>
      <c r="C12" s="82">
        <v>1160274.45</v>
      </c>
      <c r="D12" s="82"/>
      <c r="E12" s="76">
        <v>0</v>
      </c>
      <c r="F12" s="76"/>
      <c r="G12" s="1" t="s">
        <v>388</v>
      </c>
      <c r="H12" s="82">
        <v>3769.9</v>
      </c>
      <c r="J12" s="25">
        <v>0</v>
      </c>
    </row>
    <row r="13" spans="1:10" x14ac:dyDescent="0.25">
      <c r="A13" s="31" t="s">
        <v>210</v>
      </c>
      <c r="B13" s="31"/>
      <c r="C13" s="82">
        <v>21074.48</v>
      </c>
      <c r="D13" s="82"/>
      <c r="E13" s="76">
        <v>0</v>
      </c>
      <c r="F13" s="76"/>
      <c r="G13" s="83" t="s">
        <v>213</v>
      </c>
      <c r="H13" s="82">
        <v>435280</v>
      </c>
      <c r="I13" s="37"/>
      <c r="J13" s="25">
        <v>0</v>
      </c>
    </row>
    <row r="14" spans="1:10" x14ac:dyDescent="0.25">
      <c r="A14" s="31" t="s">
        <v>211</v>
      </c>
      <c r="B14" s="31"/>
      <c r="C14" s="82">
        <v>136220.6</v>
      </c>
      <c r="D14" s="82"/>
      <c r="E14" s="76">
        <v>0</v>
      </c>
      <c r="F14" s="76"/>
      <c r="G14" s="83" t="s">
        <v>389</v>
      </c>
      <c r="H14" s="82">
        <v>1860.85</v>
      </c>
      <c r="I14" s="37"/>
      <c r="J14" s="25">
        <v>0</v>
      </c>
    </row>
    <row r="15" spans="1:10" x14ac:dyDescent="0.25">
      <c r="A15" s="31"/>
      <c r="B15" s="31"/>
      <c r="C15" s="82"/>
      <c r="D15" s="82"/>
      <c r="E15" s="76"/>
      <c r="F15" s="76"/>
      <c r="G15" s="83" t="s">
        <v>214</v>
      </c>
      <c r="H15" s="82">
        <v>7513740.3700000001</v>
      </c>
      <c r="I15" s="37"/>
      <c r="J15" s="25">
        <v>0</v>
      </c>
    </row>
    <row r="16" spans="1:10" x14ac:dyDescent="0.25">
      <c r="A16" s="92" t="s">
        <v>392</v>
      </c>
      <c r="B16" s="92"/>
      <c r="C16" s="93">
        <f>C17</f>
        <v>7149475.0499999998</v>
      </c>
      <c r="D16" s="82"/>
      <c r="E16" s="38">
        <v>0</v>
      </c>
      <c r="F16" s="76"/>
      <c r="G16" s="83"/>
      <c r="H16" s="82"/>
      <c r="I16" s="37"/>
      <c r="J16" s="25"/>
    </row>
    <row r="17" spans="1:10" x14ac:dyDescent="0.25">
      <c r="A17" s="31" t="s">
        <v>394</v>
      </c>
      <c r="B17" s="31"/>
      <c r="C17" s="82">
        <v>7149475.0499999998</v>
      </c>
      <c r="D17" s="82"/>
      <c r="E17" s="76">
        <v>0</v>
      </c>
      <c r="F17" s="76"/>
      <c r="G17" s="83"/>
      <c r="H17" s="82"/>
      <c r="I17" s="37"/>
      <c r="J17" s="25"/>
    </row>
    <row r="18" spans="1:10" x14ac:dyDescent="0.25">
      <c r="A18" s="24" t="s">
        <v>215</v>
      </c>
      <c r="B18" s="28"/>
      <c r="C18" s="39">
        <f>SUM(C19:C24)</f>
        <v>229901.42000000004</v>
      </c>
      <c r="D18" s="82"/>
      <c r="E18" s="76">
        <v>0</v>
      </c>
      <c r="F18" s="76"/>
      <c r="G18" s="24" t="s">
        <v>215</v>
      </c>
      <c r="H18" s="39">
        <f>SUM(H19:H23)</f>
        <v>244884.76</v>
      </c>
      <c r="I18" s="37"/>
      <c r="J18" s="38">
        <v>0</v>
      </c>
    </row>
    <row r="19" spans="1:10" ht="24" customHeight="1" x14ac:dyDescent="0.25">
      <c r="A19" s="32" t="s">
        <v>216</v>
      </c>
      <c r="B19" s="28"/>
      <c r="C19" s="82">
        <v>90069.52</v>
      </c>
      <c r="D19" s="82"/>
      <c r="E19" s="76">
        <v>0</v>
      </c>
      <c r="F19" s="76"/>
      <c r="G19" s="32" t="s">
        <v>216</v>
      </c>
      <c r="H19" s="82">
        <v>90035.25</v>
      </c>
      <c r="J19" s="25">
        <v>0</v>
      </c>
    </row>
    <row r="20" spans="1:10" x14ac:dyDescent="0.25">
      <c r="A20" s="32" t="s">
        <v>217</v>
      </c>
      <c r="B20" s="32"/>
      <c r="C20" s="82">
        <v>135303.45000000001</v>
      </c>
      <c r="D20" s="82"/>
      <c r="E20" s="76">
        <v>0</v>
      </c>
      <c r="F20" s="76"/>
      <c r="G20" s="32" t="s">
        <v>217</v>
      </c>
      <c r="H20" s="82">
        <v>88571.1</v>
      </c>
      <c r="J20" s="25">
        <v>0</v>
      </c>
    </row>
    <row r="21" spans="1:10" ht="16.5" customHeight="1" x14ac:dyDescent="0.25">
      <c r="A21" s="32" t="s">
        <v>218</v>
      </c>
      <c r="B21" s="33"/>
      <c r="C21" s="82">
        <v>1235.19</v>
      </c>
      <c r="D21" s="82"/>
      <c r="E21" s="76">
        <v>0</v>
      </c>
      <c r="F21" s="76"/>
      <c r="G21" s="32" t="s">
        <v>218</v>
      </c>
      <c r="H21" s="82">
        <v>65784.41</v>
      </c>
      <c r="I21" s="37"/>
      <c r="J21" s="25">
        <v>0</v>
      </c>
    </row>
    <row r="22" spans="1:10" ht="16.5" customHeight="1" x14ac:dyDescent="0.25">
      <c r="A22" s="32" t="s">
        <v>395</v>
      </c>
      <c r="B22" s="33"/>
      <c r="C22" s="82">
        <v>3287.67</v>
      </c>
      <c r="D22" s="82"/>
      <c r="E22" s="76">
        <v>0</v>
      </c>
      <c r="F22" s="76"/>
      <c r="G22" s="32" t="s">
        <v>350</v>
      </c>
      <c r="H22" s="82">
        <v>2.4300000000000002</v>
      </c>
      <c r="I22" s="37"/>
      <c r="J22" s="25">
        <v>0</v>
      </c>
    </row>
    <row r="23" spans="1:10" x14ac:dyDescent="0.25">
      <c r="A23" s="32" t="s">
        <v>350</v>
      </c>
      <c r="B23" s="33"/>
      <c r="C23" s="82">
        <v>2.4300000000000002</v>
      </c>
      <c r="D23" s="82"/>
      <c r="E23" s="76">
        <v>0</v>
      </c>
      <c r="F23" s="76"/>
      <c r="G23" s="32" t="s">
        <v>219</v>
      </c>
      <c r="H23" s="82">
        <v>491.57</v>
      </c>
      <c r="I23" s="37"/>
      <c r="J23" s="25">
        <v>0</v>
      </c>
    </row>
    <row r="24" spans="1:10" x14ac:dyDescent="0.25">
      <c r="A24" s="32" t="s">
        <v>219</v>
      </c>
      <c r="C24" s="82">
        <v>3.16</v>
      </c>
      <c r="D24" s="82"/>
      <c r="E24" s="76">
        <v>0</v>
      </c>
      <c r="F24" s="76"/>
    </row>
    <row r="25" spans="1:10" x14ac:dyDescent="0.25">
      <c r="F25" s="76"/>
    </row>
    <row r="26" spans="1:10" x14ac:dyDescent="0.25">
      <c r="A26" s="41" t="s">
        <v>376</v>
      </c>
      <c r="B26" s="86"/>
      <c r="C26" s="39">
        <f>H9+H18-C9-C18</f>
        <v>7236750.7599999998</v>
      </c>
      <c r="D26" s="84"/>
      <c r="E26" s="84"/>
      <c r="F26" s="81"/>
    </row>
    <row r="27" spans="1:10" ht="8.25" customHeight="1" x14ac:dyDescent="0.25">
      <c r="F27" s="30"/>
    </row>
    <row r="28" spans="1:10" x14ac:dyDescent="0.25">
      <c r="A28" s="41" t="s">
        <v>221</v>
      </c>
      <c r="B28" s="41"/>
      <c r="C28" s="39">
        <f>C9+C18+C26</f>
        <v>8825901.4399999995</v>
      </c>
      <c r="D28" s="29"/>
      <c r="E28" s="42">
        <v>0</v>
      </c>
      <c r="F28" s="36"/>
      <c r="G28" s="24" t="s">
        <v>220</v>
      </c>
      <c r="H28" s="39">
        <f>H9+H18</f>
        <v>8825901.4399999995</v>
      </c>
      <c r="I28" s="40"/>
      <c r="J28" s="85">
        <v>0</v>
      </c>
    </row>
    <row r="29" spans="1:10" ht="12.75" customHeight="1" x14ac:dyDescent="0.25"/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1"/>
  <sheetViews>
    <sheetView topLeftCell="A98" zoomScaleNormal="100" workbookViewId="0">
      <selection activeCell="C101" sqref="C10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4" t="s">
        <v>154</v>
      </c>
      <c r="B1" s="94"/>
      <c r="C1" s="94"/>
      <c r="D1" s="94"/>
      <c r="E1" s="94"/>
    </row>
    <row r="2" spans="1:5" s="1" customFormat="1" x14ac:dyDescent="0.25">
      <c r="A2" s="94" t="s">
        <v>338</v>
      </c>
      <c r="B2" s="94"/>
      <c r="C2" s="94"/>
      <c r="D2" s="94"/>
      <c r="E2" s="94"/>
    </row>
    <row r="3" spans="1:5" s="1" customFormat="1" x14ac:dyDescent="0.25">
      <c r="A3" s="94" t="s">
        <v>396</v>
      </c>
      <c r="B3" s="94"/>
      <c r="C3" s="94"/>
      <c r="D3" s="94"/>
      <c r="E3" s="94"/>
    </row>
    <row r="4" spans="1:5" s="1" customFormat="1" x14ac:dyDescent="0.25">
      <c r="A4" s="94" t="s">
        <v>155</v>
      </c>
      <c r="B4" s="94"/>
      <c r="C4" s="94"/>
      <c r="D4" s="94"/>
      <c r="E4" s="94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157</v>
      </c>
      <c r="B7" s="44" t="s">
        <v>158</v>
      </c>
      <c r="C7" s="45" t="s">
        <v>159</v>
      </c>
      <c r="D7" s="77" t="s">
        <v>160</v>
      </c>
      <c r="E7" s="46" t="s">
        <v>161</v>
      </c>
    </row>
    <row r="8" spans="1:5" x14ac:dyDescent="0.25">
      <c r="A8" s="12" t="s">
        <v>0</v>
      </c>
      <c r="B8" s="12" t="s">
        <v>1</v>
      </c>
      <c r="C8" s="79">
        <f>C9+C14+C18+C20+C24+C28</f>
        <v>5817585</v>
      </c>
      <c r="D8" s="79">
        <f>D9+D14+D18+D20+D24+D28</f>
        <v>693582.36</v>
      </c>
      <c r="E8" s="6">
        <f>C8-D8</f>
        <v>5124002.6399999997</v>
      </c>
    </row>
    <row r="9" spans="1:5" x14ac:dyDescent="0.25">
      <c r="A9" s="12" t="s">
        <v>2</v>
      </c>
      <c r="B9" s="12" t="s">
        <v>3</v>
      </c>
      <c r="C9" s="79">
        <f>SUM(C10:C13)</f>
        <v>2250672.52</v>
      </c>
      <c r="D9" s="79">
        <f>SUM(D10:D13)</f>
        <v>210515.38999999998</v>
      </c>
      <c r="E9" s="6">
        <f t="shared" ref="E9:E45" si="0">C9-D9</f>
        <v>2040157.1300000001</v>
      </c>
    </row>
    <row r="10" spans="1:5" x14ac:dyDescent="0.25">
      <c r="A10" s="4" t="s">
        <v>4</v>
      </c>
      <c r="B10" s="4" t="s">
        <v>5</v>
      </c>
      <c r="C10" s="5">
        <v>1850482.52</v>
      </c>
      <c r="D10" s="5">
        <v>208961.08</v>
      </c>
      <c r="E10" s="6">
        <f t="shared" si="0"/>
        <v>1641521.44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18000</v>
      </c>
      <c r="D12" s="5">
        <v>1554.31</v>
      </c>
      <c r="E12" s="6">
        <f t="shared" si="0"/>
        <v>16445.689999999999</v>
      </c>
    </row>
    <row r="13" spans="1:5" x14ac:dyDescent="0.25">
      <c r="A13" s="4" t="s">
        <v>10</v>
      </c>
      <c r="B13" s="4" t="s">
        <v>11</v>
      </c>
      <c r="C13" s="5">
        <v>269705</v>
      </c>
      <c r="D13" s="5">
        <v>0</v>
      </c>
      <c r="E13" s="6">
        <f t="shared" si="0"/>
        <v>269705</v>
      </c>
    </row>
    <row r="14" spans="1:5" x14ac:dyDescent="0.25">
      <c r="A14" s="12" t="s">
        <v>12</v>
      </c>
      <c r="B14" s="12" t="s">
        <v>13</v>
      </c>
      <c r="C14" s="79">
        <f>SUM(C15:C17)</f>
        <v>2878545.68</v>
      </c>
      <c r="D14" s="79">
        <f>SUM(D15:D17)</f>
        <v>359452.43</v>
      </c>
      <c r="E14" s="6">
        <f t="shared" si="0"/>
        <v>2519093.25</v>
      </c>
    </row>
    <row r="15" spans="1:5" x14ac:dyDescent="0.25">
      <c r="A15" s="4" t="s">
        <v>14</v>
      </c>
      <c r="B15" s="4" t="s">
        <v>5</v>
      </c>
      <c r="C15" s="5">
        <v>2276527.6800000002</v>
      </c>
      <c r="D15" s="5">
        <v>359452.43</v>
      </c>
      <c r="E15" s="6">
        <f t="shared" si="0"/>
        <v>1917075.2500000002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411596</v>
      </c>
      <c r="D17" s="5">
        <v>0</v>
      </c>
      <c r="E17" s="6">
        <f t="shared" si="0"/>
        <v>411596</v>
      </c>
    </row>
    <row r="18" spans="1:5" x14ac:dyDescent="0.25">
      <c r="A18" s="12" t="s">
        <v>16</v>
      </c>
      <c r="B18" s="12" t="s">
        <v>17</v>
      </c>
      <c r="C18" s="79">
        <f>+C19</f>
        <v>62297.97</v>
      </c>
      <c r="D18" s="79">
        <f>+D19</f>
        <v>10857.62</v>
      </c>
      <c r="E18" s="6">
        <f t="shared" si="0"/>
        <v>51440.35</v>
      </c>
    </row>
    <row r="19" spans="1:5" x14ac:dyDescent="0.25">
      <c r="A19" s="4" t="s">
        <v>18</v>
      </c>
      <c r="B19" s="4" t="s">
        <v>19</v>
      </c>
      <c r="C19" s="5">
        <v>62297.97</v>
      </c>
      <c r="D19" s="5">
        <v>10857.62</v>
      </c>
      <c r="E19" s="6">
        <f t="shared" si="0"/>
        <v>51440.35</v>
      </c>
    </row>
    <row r="20" spans="1:5" x14ac:dyDescent="0.25">
      <c r="A20" s="12" t="s">
        <v>20</v>
      </c>
      <c r="B20" s="12" t="s">
        <v>21</v>
      </c>
      <c r="C20" s="79">
        <f>SUM(C21:C23)</f>
        <v>311781.84000000003</v>
      </c>
      <c r="D20" s="79">
        <f>SUM(D21:D23)</f>
        <v>42170.920000000006</v>
      </c>
      <c r="E20" s="6">
        <f t="shared" si="0"/>
        <v>269610.92000000004</v>
      </c>
    </row>
    <row r="21" spans="1:5" x14ac:dyDescent="0.25">
      <c r="A21" s="4" t="s">
        <v>22</v>
      </c>
      <c r="B21" s="4" t="s">
        <v>23</v>
      </c>
      <c r="C21" s="5">
        <v>116709.06</v>
      </c>
      <c r="D21" s="5">
        <v>15628.65</v>
      </c>
      <c r="E21" s="6">
        <f t="shared" si="0"/>
        <v>101080.41</v>
      </c>
    </row>
    <row r="22" spans="1:5" x14ac:dyDescent="0.25">
      <c r="A22" s="4" t="s">
        <v>24</v>
      </c>
      <c r="B22" s="4" t="s">
        <v>25</v>
      </c>
      <c r="C22" s="5">
        <v>184877.95</v>
      </c>
      <c r="D22" s="5">
        <v>25638.65</v>
      </c>
      <c r="E22" s="6">
        <f t="shared" si="0"/>
        <v>159239.30000000002</v>
      </c>
    </row>
    <row r="23" spans="1:5" x14ac:dyDescent="0.25">
      <c r="A23" s="4" t="s">
        <v>26</v>
      </c>
      <c r="B23" s="4" t="s">
        <v>27</v>
      </c>
      <c r="C23" s="5">
        <v>10194.83</v>
      </c>
      <c r="D23" s="5">
        <v>903.62</v>
      </c>
      <c r="E23" s="6">
        <f t="shared" si="0"/>
        <v>9291.2099999999991</v>
      </c>
    </row>
    <row r="24" spans="1:5" x14ac:dyDescent="0.25">
      <c r="A24" s="12" t="s">
        <v>28</v>
      </c>
      <c r="B24" s="12" t="s">
        <v>29</v>
      </c>
      <c r="C24" s="79">
        <f>SUM(C25:C27)</f>
        <v>281718.41000000003</v>
      </c>
      <c r="D24" s="79">
        <f>SUM(D25:D27)</f>
        <v>38017.42</v>
      </c>
      <c r="E24" s="6">
        <f t="shared" si="0"/>
        <v>243700.99000000005</v>
      </c>
    </row>
    <row r="25" spans="1:5" x14ac:dyDescent="0.25">
      <c r="A25" s="4" t="s">
        <v>30</v>
      </c>
      <c r="B25" s="4" t="s">
        <v>23</v>
      </c>
      <c r="C25" s="5">
        <v>99305</v>
      </c>
      <c r="D25" s="5">
        <v>12925.16</v>
      </c>
      <c r="E25" s="6">
        <f t="shared" si="0"/>
        <v>86379.839999999997</v>
      </c>
    </row>
    <row r="26" spans="1:5" x14ac:dyDescent="0.25">
      <c r="A26" s="4" t="s">
        <v>31</v>
      </c>
      <c r="B26" s="4" t="s">
        <v>25</v>
      </c>
      <c r="C26" s="5">
        <v>177655.39</v>
      </c>
      <c r="D26" s="5">
        <v>24307.49</v>
      </c>
      <c r="E26" s="6">
        <f t="shared" si="0"/>
        <v>153347.90000000002</v>
      </c>
    </row>
    <row r="27" spans="1:5" x14ac:dyDescent="0.25">
      <c r="A27" s="4" t="s">
        <v>32</v>
      </c>
      <c r="B27" s="4" t="s">
        <v>27</v>
      </c>
      <c r="C27" s="5">
        <v>4758.0200000000004</v>
      </c>
      <c r="D27" s="5">
        <v>784.77</v>
      </c>
      <c r="E27" s="6">
        <f t="shared" si="0"/>
        <v>3973.2500000000005</v>
      </c>
    </row>
    <row r="28" spans="1:5" s="1" customFormat="1" x14ac:dyDescent="0.25">
      <c r="A28" s="20">
        <v>517</v>
      </c>
      <c r="B28" s="12" t="s">
        <v>33</v>
      </c>
      <c r="C28" s="79">
        <f>C29</f>
        <v>32568.58</v>
      </c>
      <c r="D28" s="79">
        <f>D29</f>
        <v>32568.58</v>
      </c>
      <c r="E28" s="6">
        <f t="shared" si="0"/>
        <v>0</v>
      </c>
    </row>
    <row r="29" spans="1:5" s="1" customFormat="1" x14ac:dyDescent="0.25">
      <c r="A29" s="15">
        <v>51702</v>
      </c>
      <c r="B29" s="4" t="s">
        <v>377</v>
      </c>
      <c r="C29" s="5">
        <v>32568.58</v>
      </c>
      <c r="D29" s="5">
        <v>32568.58</v>
      </c>
      <c r="E29" s="6">
        <f t="shared" si="0"/>
        <v>0</v>
      </c>
    </row>
    <row r="30" spans="1:5" x14ac:dyDescent="0.25">
      <c r="A30" s="12" t="s">
        <v>34</v>
      </c>
      <c r="B30" s="12" t="s">
        <v>35</v>
      </c>
      <c r="C30" s="79">
        <f>C31+C56+C60+C71+C74</f>
        <v>2114736</v>
      </c>
      <c r="D30" s="79">
        <f>D31+D56+D60+D71+D74</f>
        <v>251835.02</v>
      </c>
      <c r="E30" s="6">
        <f t="shared" si="0"/>
        <v>1862900.98</v>
      </c>
    </row>
    <row r="31" spans="1:5" x14ac:dyDescent="0.25">
      <c r="A31" s="12" t="s">
        <v>36</v>
      </c>
      <c r="B31" s="12" t="s">
        <v>37</v>
      </c>
      <c r="C31" s="79">
        <f>SUM(C32:C55)</f>
        <v>1037593.9499999998</v>
      </c>
      <c r="D31" s="79">
        <f>SUM(D32:D55)</f>
        <v>179944.85</v>
      </c>
      <c r="E31" s="6">
        <f t="shared" si="0"/>
        <v>857649.09999999986</v>
      </c>
    </row>
    <row r="32" spans="1:5" x14ac:dyDescent="0.25">
      <c r="A32" s="4" t="s">
        <v>38</v>
      </c>
      <c r="B32" s="4" t="s">
        <v>39</v>
      </c>
      <c r="C32" s="5">
        <v>379066.53</v>
      </c>
      <c r="D32" s="5">
        <v>52350.63</v>
      </c>
      <c r="E32" s="6">
        <f t="shared" si="0"/>
        <v>326715.90000000002</v>
      </c>
    </row>
    <row r="33" spans="1:5" x14ac:dyDescent="0.25">
      <c r="A33" s="4" t="s">
        <v>40</v>
      </c>
      <c r="B33" s="4" t="s">
        <v>41</v>
      </c>
      <c r="C33" s="5">
        <v>30140</v>
      </c>
      <c r="D33" s="5">
        <v>11074</v>
      </c>
      <c r="E33" s="6">
        <f t="shared" si="0"/>
        <v>19066</v>
      </c>
    </row>
    <row r="34" spans="1:5" x14ac:dyDescent="0.25">
      <c r="A34" s="4" t="s">
        <v>42</v>
      </c>
      <c r="B34" s="4" t="s">
        <v>43</v>
      </c>
      <c r="C34" s="5">
        <v>14190</v>
      </c>
      <c r="D34" s="5">
        <v>2862.39</v>
      </c>
      <c r="E34" s="6">
        <f t="shared" si="0"/>
        <v>11327.61</v>
      </c>
    </row>
    <row r="35" spans="1:5" x14ac:dyDescent="0.25">
      <c r="A35" s="4" t="s">
        <v>44</v>
      </c>
      <c r="B35" s="4" t="s">
        <v>45</v>
      </c>
      <c r="C35" s="5">
        <v>93221.98</v>
      </c>
      <c r="D35" s="5">
        <v>3748.98</v>
      </c>
      <c r="E35" s="6">
        <f t="shared" si="0"/>
        <v>89473</v>
      </c>
    </row>
    <row r="36" spans="1:5" x14ac:dyDescent="0.25">
      <c r="A36" s="4" t="s">
        <v>46</v>
      </c>
      <c r="B36" s="4" t="s">
        <v>47</v>
      </c>
      <c r="C36" s="5">
        <v>31023.7</v>
      </c>
      <c r="D36" s="5">
        <v>308.7</v>
      </c>
      <c r="E36" s="6">
        <f t="shared" si="0"/>
        <v>30715</v>
      </c>
    </row>
    <row r="37" spans="1:5" x14ac:dyDescent="0.25">
      <c r="A37" s="4" t="s">
        <v>48</v>
      </c>
      <c r="B37" s="4" t="s">
        <v>49</v>
      </c>
      <c r="C37" s="5">
        <v>925</v>
      </c>
      <c r="D37" s="5">
        <v>0</v>
      </c>
      <c r="E37" s="6">
        <f t="shared" si="0"/>
        <v>925</v>
      </c>
    </row>
    <row r="38" spans="1:5" x14ac:dyDescent="0.25">
      <c r="A38" s="4" t="s">
        <v>50</v>
      </c>
      <c r="B38" s="4" t="s">
        <v>51</v>
      </c>
      <c r="C38" s="5">
        <v>64944.12</v>
      </c>
      <c r="D38" s="5">
        <v>5081.2299999999996</v>
      </c>
      <c r="E38" s="6">
        <f t="shared" si="0"/>
        <v>59862.89</v>
      </c>
    </row>
    <row r="39" spans="1:5" x14ac:dyDescent="0.25">
      <c r="A39" s="4" t="s">
        <v>52</v>
      </c>
      <c r="B39" s="4" t="s">
        <v>53</v>
      </c>
      <c r="C39" s="5">
        <v>20670</v>
      </c>
      <c r="D39" s="5">
        <v>16525.689999999999</v>
      </c>
      <c r="E39" s="6">
        <f t="shared" si="0"/>
        <v>4144.3100000000013</v>
      </c>
    </row>
    <row r="40" spans="1:5" s="1" customFormat="1" x14ac:dyDescent="0.25">
      <c r="A40" s="15">
        <v>54109</v>
      </c>
      <c r="B40" s="4" t="s">
        <v>343</v>
      </c>
      <c r="C40" s="5">
        <v>10985</v>
      </c>
      <c r="D40" s="5">
        <v>0</v>
      </c>
      <c r="E40" s="6">
        <f t="shared" si="0"/>
        <v>10985</v>
      </c>
    </row>
    <row r="41" spans="1:5" s="1" customFormat="1" x14ac:dyDescent="0.25">
      <c r="A41" s="15">
        <v>54110</v>
      </c>
      <c r="B41" s="4" t="s">
        <v>346</v>
      </c>
      <c r="C41" s="5">
        <v>145750</v>
      </c>
      <c r="D41" s="5">
        <v>68630</v>
      </c>
      <c r="E41" s="6">
        <f t="shared" si="0"/>
        <v>77120</v>
      </c>
    </row>
    <row r="42" spans="1:5" x14ac:dyDescent="0.25">
      <c r="A42" s="4" t="s">
        <v>54</v>
      </c>
      <c r="B42" s="4" t="s">
        <v>55</v>
      </c>
      <c r="C42" s="5">
        <v>2190.7199999999998</v>
      </c>
      <c r="D42" s="5">
        <v>10.72</v>
      </c>
      <c r="E42" s="6">
        <f t="shared" si="0"/>
        <v>2180</v>
      </c>
    </row>
    <row r="43" spans="1:5" x14ac:dyDescent="0.25">
      <c r="A43" s="4" t="s">
        <v>56</v>
      </c>
      <c r="B43" s="4" t="s">
        <v>57</v>
      </c>
      <c r="C43" s="5">
        <v>7632.45</v>
      </c>
      <c r="D43" s="5">
        <v>42.45</v>
      </c>
      <c r="E43" s="6">
        <f t="shared" si="0"/>
        <v>7590</v>
      </c>
    </row>
    <row r="44" spans="1:5" x14ac:dyDescent="0.25">
      <c r="A44" s="4" t="s">
        <v>58</v>
      </c>
      <c r="B44" s="4" t="s">
        <v>59</v>
      </c>
      <c r="C44" s="5">
        <v>1455</v>
      </c>
      <c r="D44" s="5">
        <v>367.81</v>
      </c>
      <c r="E44" s="6">
        <f t="shared" si="0"/>
        <v>1087.19</v>
      </c>
    </row>
    <row r="45" spans="1:5" x14ac:dyDescent="0.25">
      <c r="A45" s="4" t="s">
        <v>60</v>
      </c>
      <c r="B45" s="4" t="s">
        <v>61</v>
      </c>
      <c r="C45" s="5">
        <v>12492.7</v>
      </c>
      <c r="D45" s="5">
        <v>55.7</v>
      </c>
      <c r="E45" s="6">
        <f t="shared" si="0"/>
        <v>12437</v>
      </c>
    </row>
    <row r="46" spans="1:5" x14ac:dyDescent="0.25">
      <c r="A46" s="94"/>
      <c r="B46" s="94"/>
      <c r="C46" s="94"/>
      <c r="D46" s="94"/>
      <c r="E46" s="94"/>
    </row>
    <row r="47" spans="1:5" x14ac:dyDescent="0.25">
      <c r="A47" s="94" t="s">
        <v>154</v>
      </c>
      <c r="B47" s="94"/>
      <c r="C47" s="94"/>
      <c r="D47" s="94"/>
      <c r="E47" s="94"/>
    </row>
    <row r="48" spans="1:5" x14ac:dyDescent="0.25">
      <c r="A48" s="94" t="s">
        <v>338</v>
      </c>
      <c r="B48" s="94"/>
      <c r="C48" s="94"/>
      <c r="D48" s="94"/>
      <c r="E48" s="94"/>
    </row>
    <row r="49" spans="1:5" x14ac:dyDescent="0.25">
      <c r="A49" s="94" t="s">
        <v>397</v>
      </c>
      <c r="B49" s="94"/>
      <c r="C49" s="94"/>
      <c r="D49" s="94"/>
      <c r="E49" s="94"/>
    </row>
    <row r="50" spans="1:5" x14ac:dyDescent="0.25">
      <c r="A50" s="94" t="s">
        <v>155</v>
      </c>
      <c r="B50" s="94"/>
      <c r="C50" s="94"/>
      <c r="D50" s="94"/>
      <c r="E50" s="94"/>
    </row>
    <row r="51" spans="1:5" x14ac:dyDescent="0.25">
      <c r="A51" s="4" t="s">
        <v>62</v>
      </c>
      <c r="B51" s="4" t="s">
        <v>63</v>
      </c>
      <c r="C51" s="5">
        <v>25645</v>
      </c>
      <c r="D51" s="5">
        <v>0</v>
      </c>
      <c r="E51" s="6">
        <f t="shared" ref="E51:E89" si="1">C51-D51</f>
        <v>25645</v>
      </c>
    </row>
    <row r="52" spans="1:5" x14ac:dyDescent="0.25">
      <c r="A52" s="4" t="s">
        <v>64</v>
      </c>
      <c r="B52" s="4" t="s">
        <v>65</v>
      </c>
      <c r="C52" s="5">
        <v>45</v>
      </c>
      <c r="D52" s="5">
        <v>45</v>
      </c>
      <c r="E52" s="6">
        <f t="shared" si="1"/>
        <v>0</v>
      </c>
    </row>
    <row r="53" spans="1:5" x14ac:dyDescent="0.25">
      <c r="A53" s="4" t="s">
        <v>66</v>
      </c>
      <c r="B53" s="4" t="s">
        <v>67</v>
      </c>
      <c r="C53" s="5">
        <v>48983.74</v>
      </c>
      <c r="D53" s="5">
        <v>1157.8699999999999</v>
      </c>
      <c r="E53" s="6">
        <f t="shared" si="1"/>
        <v>47825.869999999995</v>
      </c>
    </row>
    <row r="54" spans="1:5" x14ac:dyDescent="0.25">
      <c r="A54" s="4" t="s">
        <v>68</v>
      </c>
      <c r="B54" s="4" t="s">
        <v>69</v>
      </c>
      <c r="C54" s="5">
        <v>18722.5</v>
      </c>
      <c r="D54" s="5">
        <v>31.5</v>
      </c>
      <c r="E54" s="6">
        <f t="shared" si="1"/>
        <v>18691</v>
      </c>
    </row>
    <row r="55" spans="1:5" s="1" customFormat="1" x14ac:dyDescent="0.25">
      <c r="A55" s="4" t="s">
        <v>70</v>
      </c>
      <c r="B55" s="4" t="s">
        <v>71</v>
      </c>
      <c r="C55" s="5">
        <v>129510.51</v>
      </c>
      <c r="D55" s="5">
        <v>17652.18</v>
      </c>
      <c r="E55" s="6">
        <f t="shared" si="1"/>
        <v>111858.32999999999</v>
      </c>
    </row>
    <row r="56" spans="1:5" x14ac:dyDescent="0.25">
      <c r="A56" s="12" t="s">
        <v>72</v>
      </c>
      <c r="B56" s="12" t="s">
        <v>73</v>
      </c>
      <c r="C56" s="79">
        <f>SUM(C57:C59)</f>
        <v>246355.76</v>
      </c>
      <c r="D56" s="79">
        <f>SUM(D57:D59)</f>
        <v>29087.24</v>
      </c>
      <c r="E56" s="6">
        <f t="shared" si="1"/>
        <v>217268.52000000002</v>
      </c>
    </row>
    <row r="57" spans="1:5" x14ac:dyDescent="0.25">
      <c r="A57" s="4" t="s">
        <v>74</v>
      </c>
      <c r="B57" s="4" t="s">
        <v>75</v>
      </c>
      <c r="C57" s="5">
        <v>111135</v>
      </c>
      <c r="D57" s="5">
        <v>12151.02</v>
      </c>
      <c r="E57" s="6">
        <f t="shared" si="1"/>
        <v>98983.98</v>
      </c>
    </row>
    <row r="58" spans="1:5" s="1" customFormat="1" x14ac:dyDescent="0.25">
      <c r="A58" s="4" t="s">
        <v>76</v>
      </c>
      <c r="B58" s="4" t="s">
        <v>77</v>
      </c>
      <c r="C58" s="5">
        <v>58010</v>
      </c>
      <c r="D58" s="5">
        <v>13488.32</v>
      </c>
      <c r="E58" s="6">
        <f t="shared" si="1"/>
        <v>44521.68</v>
      </c>
    </row>
    <row r="59" spans="1:5" x14ac:dyDescent="0.25">
      <c r="A59" s="4" t="s">
        <v>78</v>
      </c>
      <c r="B59" s="4" t="s">
        <v>79</v>
      </c>
      <c r="C59" s="5">
        <v>77210.759999999995</v>
      </c>
      <c r="D59" s="5">
        <v>3447.9</v>
      </c>
      <c r="E59" s="6">
        <f t="shared" si="1"/>
        <v>73762.86</v>
      </c>
    </row>
    <row r="60" spans="1:5" x14ac:dyDescent="0.25">
      <c r="A60" s="12" t="s">
        <v>80</v>
      </c>
      <c r="B60" s="12" t="s">
        <v>81</v>
      </c>
      <c r="C60" s="79">
        <f>SUM(C61:C70)</f>
        <v>541944.93999999994</v>
      </c>
      <c r="D60" s="79">
        <f>SUM(D61:D70)</f>
        <v>9803.93</v>
      </c>
      <c r="E60" s="6">
        <f t="shared" si="1"/>
        <v>532141.00999999989</v>
      </c>
    </row>
    <row r="61" spans="1:5" x14ac:dyDescent="0.25">
      <c r="A61" s="4" t="s">
        <v>82</v>
      </c>
      <c r="B61" s="4" t="s">
        <v>83</v>
      </c>
      <c r="C61" s="5">
        <v>5539</v>
      </c>
      <c r="D61" s="5">
        <v>39</v>
      </c>
      <c r="E61" s="6">
        <f t="shared" si="1"/>
        <v>5500</v>
      </c>
    </row>
    <row r="62" spans="1:5" x14ac:dyDescent="0.25">
      <c r="A62" s="4" t="s">
        <v>84</v>
      </c>
      <c r="B62" s="4" t="s">
        <v>85</v>
      </c>
      <c r="C62" s="5">
        <v>2565.59</v>
      </c>
      <c r="D62" s="5">
        <v>1415.59</v>
      </c>
      <c r="E62" s="6">
        <f t="shared" si="1"/>
        <v>1150.0000000000002</v>
      </c>
    </row>
    <row r="63" spans="1:5" x14ac:dyDescent="0.25">
      <c r="A63" s="4" t="s">
        <v>86</v>
      </c>
      <c r="B63" s="4" t="s">
        <v>87</v>
      </c>
      <c r="C63" s="5">
        <v>7596.56</v>
      </c>
      <c r="D63" s="5">
        <v>399.01</v>
      </c>
      <c r="E63" s="6">
        <f t="shared" si="1"/>
        <v>7197.55</v>
      </c>
    </row>
    <row r="64" spans="1:5" x14ac:dyDescent="0.25">
      <c r="A64" s="4" t="s">
        <v>88</v>
      </c>
      <c r="B64" s="4" t="s">
        <v>89</v>
      </c>
      <c r="C64" s="5">
        <v>138000</v>
      </c>
      <c r="D64" s="5">
        <v>0</v>
      </c>
      <c r="E64" s="6">
        <f t="shared" si="1"/>
        <v>138000</v>
      </c>
    </row>
    <row r="65" spans="1:5" s="1" customFormat="1" x14ac:dyDescent="0.25">
      <c r="A65" s="15">
        <v>54307</v>
      </c>
      <c r="B65" s="15" t="s">
        <v>368</v>
      </c>
      <c r="C65" s="5">
        <v>600</v>
      </c>
      <c r="D65" s="5">
        <v>0</v>
      </c>
      <c r="E65" s="6">
        <f t="shared" si="1"/>
        <v>600</v>
      </c>
    </row>
    <row r="66" spans="1:5" x14ac:dyDescent="0.25">
      <c r="A66" s="4" t="s">
        <v>90</v>
      </c>
      <c r="B66" s="4" t="s">
        <v>91</v>
      </c>
      <c r="C66" s="5">
        <v>295</v>
      </c>
      <c r="D66" s="5">
        <v>40</v>
      </c>
      <c r="E66" s="6">
        <f t="shared" si="1"/>
        <v>255</v>
      </c>
    </row>
    <row r="67" spans="1:5" s="1" customFormat="1" x14ac:dyDescent="0.25">
      <c r="A67" s="4" t="s">
        <v>92</v>
      </c>
      <c r="B67" s="4" t="s">
        <v>93</v>
      </c>
      <c r="C67" s="5">
        <v>22534</v>
      </c>
      <c r="D67" s="5">
        <v>0</v>
      </c>
      <c r="E67" s="6">
        <f t="shared" si="1"/>
        <v>22534</v>
      </c>
    </row>
    <row r="68" spans="1:5" s="1" customFormat="1" x14ac:dyDescent="0.25">
      <c r="A68" s="4" t="s">
        <v>94</v>
      </c>
      <c r="B68" s="4" t="s">
        <v>95</v>
      </c>
      <c r="C68" s="5">
        <v>21310</v>
      </c>
      <c r="D68" s="5">
        <v>10</v>
      </c>
      <c r="E68" s="6">
        <f t="shared" si="1"/>
        <v>21300</v>
      </c>
    </row>
    <row r="69" spans="1:5" x14ac:dyDescent="0.25">
      <c r="A69" s="4" t="s">
        <v>96</v>
      </c>
      <c r="B69" s="4" t="s">
        <v>97</v>
      </c>
      <c r="C69" s="5">
        <v>37369.64</v>
      </c>
      <c r="D69" s="5">
        <v>949.28</v>
      </c>
      <c r="E69" s="6">
        <f t="shared" si="1"/>
        <v>36420.36</v>
      </c>
    </row>
    <row r="70" spans="1:5" x14ac:dyDescent="0.25">
      <c r="A70" s="4" t="s">
        <v>98</v>
      </c>
      <c r="B70" s="4" t="s">
        <v>99</v>
      </c>
      <c r="C70" s="5">
        <v>306135.15000000002</v>
      </c>
      <c r="D70" s="5">
        <v>6951.05</v>
      </c>
      <c r="E70" s="6">
        <f t="shared" si="1"/>
        <v>299184.10000000003</v>
      </c>
    </row>
    <row r="71" spans="1:5" x14ac:dyDescent="0.25">
      <c r="A71" s="15" t="s">
        <v>100</v>
      </c>
      <c r="B71" s="12" t="s">
        <v>101</v>
      </c>
      <c r="C71" s="79">
        <f>C72+C73</f>
        <v>174201.59999999998</v>
      </c>
      <c r="D71" s="79">
        <f>SUM(D72:D73)</f>
        <v>23178</v>
      </c>
      <c r="E71" s="6">
        <f t="shared" si="1"/>
        <v>151023.59999999998</v>
      </c>
    </row>
    <row r="72" spans="1:5" x14ac:dyDescent="0.25">
      <c r="A72" s="4" t="s">
        <v>102</v>
      </c>
      <c r="B72" s="4" t="s">
        <v>103</v>
      </c>
      <c r="C72" s="5">
        <v>169812.36</v>
      </c>
      <c r="D72" s="5">
        <v>23178</v>
      </c>
      <c r="E72" s="6">
        <f t="shared" si="1"/>
        <v>146634.35999999999</v>
      </c>
    </row>
    <row r="73" spans="1:5" x14ac:dyDescent="0.25">
      <c r="A73" s="4" t="s">
        <v>104</v>
      </c>
      <c r="B73" s="4" t="s">
        <v>105</v>
      </c>
      <c r="C73" s="5">
        <v>4389.24</v>
      </c>
      <c r="D73" s="5">
        <v>0</v>
      </c>
      <c r="E73" s="6">
        <f t="shared" si="1"/>
        <v>4389.24</v>
      </c>
    </row>
    <row r="74" spans="1:5" x14ac:dyDescent="0.25">
      <c r="A74" s="12" t="s">
        <v>106</v>
      </c>
      <c r="B74" s="12" t="s">
        <v>107</v>
      </c>
      <c r="C74" s="79">
        <f>SUM(C75:C78)</f>
        <v>114639.75</v>
      </c>
      <c r="D74" s="79">
        <f>SUM(D75:D78)</f>
        <v>9821</v>
      </c>
      <c r="E74" s="6">
        <f t="shared" si="1"/>
        <v>104818.75</v>
      </c>
    </row>
    <row r="75" spans="1:5" x14ac:dyDescent="0.25">
      <c r="A75" s="4" t="s">
        <v>108</v>
      </c>
      <c r="B75" s="4" t="s">
        <v>109</v>
      </c>
      <c r="C75" s="5">
        <v>83532</v>
      </c>
      <c r="D75" s="5">
        <v>9623.25</v>
      </c>
      <c r="E75" s="6">
        <f t="shared" si="1"/>
        <v>73908.75</v>
      </c>
    </row>
    <row r="76" spans="1:5" s="1" customFormat="1" x14ac:dyDescent="0.25">
      <c r="A76" s="15">
        <v>54504</v>
      </c>
      <c r="B76" s="4" t="s">
        <v>378</v>
      </c>
      <c r="C76" s="5">
        <v>2000</v>
      </c>
      <c r="D76" s="5">
        <v>0</v>
      </c>
      <c r="E76" s="6">
        <f t="shared" si="1"/>
        <v>2000</v>
      </c>
    </row>
    <row r="77" spans="1:5" x14ac:dyDescent="0.25">
      <c r="A77" s="4" t="s">
        <v>110</v>
      </c>
      <c r="B77" s="4" t="s">
        <v>111</v>
      </c>
      <c r="C77" s="5">
        <v>2110</v>
      </c>
      <c r="D77" s="5">
        <v>0</v>
      </c>
      <c r="E77" s="6">
        <f t="shared" si="1"/>
        <v>2110</v>
      </c>
    </row>
    <row r="78" spans="1:5" s="1" customFormat="1" x14ac:dyDescent="0.25">
      <c r="A78" s="15">
        <v>54599</v>
      </c>
      <c r="B78" s="4" t="s">
        <v>379</v>
      </c>
      <c r="C78" s="5">
        <v>26997.75</v>
      </c>
      <c r="D78" s="5">
        <v>197.75</v>
      </c>
      <c r="E78" s="6">
        <f>C78-D78</f>
        <v>26800</v>
      </c>
    </row>
    <row r="79" spans="1:5" x14ac:dyDescent="0.25">
      <c r="A79" s="12" t="s">
        <v>112</v>
      </c>
      <c r="B79" s="12" t="s">
        <v>113</v>
      </c>
      <c r="C79" s="79">
        <f>C82+C84+C88+C80</f>
        <v>224058</v>
      </c>
      <c r="D79" s="79">
        <f>D82+D84+D88</f>
        <v>7302.66</v>
      </c>
      <c r="E79" s="6">
        <f t="shared" si="1"/>
        <v>216755.34</v>
      </c>
    </row>
    <row r="80" spans="1:5" s="1" customFormat="1" x14ac:dyDescent="0.25">
      <c r="A80" s="20">
        <v>551</v>
      </c>
      <c r="B80" s="12" t="s">
        <v>380</v>
      </c>
      <c r="C80" s="79">
        <f>C81</f>
        <v>365</v>
      </c>
      <c r="D80" s="79">
        <f>D81</f>
        <v>0</v>
      </c>
      <c r="E80" s="6">
        <f t="shared" si="1"/>
        <v>365</v>
      </c>
    </row>
    <row r="81" spans="1:5" s="1" customFormat="1" x14ac:dyDescent="0.25">
      <c r="A81" s="15">
        <v>55101</v>
      </c>
      <c r="B81" s="4" t="s">
        <v>381</v>
      </c>
      <c r="C81" s="5">
        <v>365</v>
      </c>
      <c r="D81" s="79">
        <v>0</v>
      </c>
      <c r="E81" s="6">
        <f t="shared" si="1"/>
        <v>365</v>
      </c>
    </row>
    <row r="82" spans="1:5" x14ac:dyDescent="0.25">
      <c r="A82" s="12" t="s">
        <v>114</v>
      </c>
      <c r="B82" s="12" t="s">
        <v>115</v>
      </c>
      <c r="C82" s="79">
        <f>C83</f>
        <v>28100</v>
      </c>
      <c r="D82" s="79">
        <f>D83</f>
        <v>7302.66</v>
      </c>
      <c r="E82" s="6">
        <f t="shared" si="1"/>
        <v>20797.34</v>
      </c>
    </row>
    <row r="83" spans="1:5" x14ac:dyDescent="0.25">
      <c r="A83" s="4" t="s">
        <v>116</v>
      </c>
      <c r="B83" s="4" t="s">
        <v>117</v>
      </c>
      <c r="C83" s="5">
        <v>28100</v>
      </c>
      <c r="D83" s="5">
        <v>7302.66</v>
      </c>
      <c r="E83" s="6">
        <f t="shared" si="1"/>
        <v>20797.34</v>
      </c>
    </row>
    <row r="84" spans="1:5" x14ac:dyDescent="0.25">
      <c r="A84" s="12" t="s">
        <v>118</v>
      </c>
      <c r="B84" s="12" t="s">
        <v>119</v>
      </c>
      <c r="C84" s="79">
        <f>SUM(C85:C87)</f>
        <v>78815</v>
      </c>
      <c r="D84" s="79">
        <f>SUM(D85:D87)</f>
        <v>0</v>
      </c>
      <c r="E84" s="6">
        <f t="shared" si="1"/>
        <v>78815</v>
      </c>
    </row>
    <row r="85" spans="1:5" x14ac:dyDescent="0.25">
      <c r="A85" s="4" t="s">
        <v>120</v>
      </c>
      <c r="B85" s="4" t="s">
        <v>121</v>
      </c>
      <c r="C85" s="5">
        <v>4500</v>
      </c>
      <c r="D85" s="5">
        <v>0</v>
      </c>
      <c r="E85" s="6">
        <f t="shared" si="1"/>
        <v>4500</v>
      </c>
    </row>
    <row r="86" spans="1:5" x14ac:dyDescent="0.25">
      <c r="A86" s="4" t="s">
        <v>122</v>
      </c>
      <c r="B86" s="4" t="s">
        <v>123</v>
      </c>
      <c r="C86" s="5">
        <v>67500</v>
      </c>
      <c r="D86" s="5">
        <v>0</v>
      </c>
      <c r="E86" s="6">
        <f t="shared" si="1"/>
        <v>67500</v>
      </c>
    </row>
    <row r="87" spans="1:5" s="1" customFormat="1" x14ac:dyDescent="0.25">
      <c r="A87" s="4" t="s">
        <v>124</v>
      </c>
      <c r="B87" s="4" t="s">
        <v>125</v>
      </c>
      <c r="C87" s="5">
        <v>6815</v>
      </c>
      <c r="D87" s="5">
        <v>0</v>
      </c>
      <c r="E87" s="6">
        <f t="shared" si="1"/>
        <v>6815</v>
      </c>
    </row>
    <row r="88" spans="1:5" s="1" customFormat="1" x14ac:dyDescent="0.25">
      <c r="A88" s="12" t="s">
        <v>126</v>
      </c>
      <c r="B88" s="12" t="s">
        <v>127</v>
      </c>
      <c r="C88" s="79">
        <f>SUM(C89:C89)</f>
        <v>116778</v>
      </c>
      <c r="D88" s="79">
        <f>SUM(D89:D89)</f>
        <v>0</v>
      </c>
      <c r="E88" s="6">
        <f t="shared" si="1"/>
        <v>116778</v>
      </c>
    </row>
    <row r="89" spans="1:5" s="1" customFormat="1" x14ac:dyDescent="0.25">
      <c r="A89" s="15">
        <v>55799</v>
      </c>
      <c r="B89" s="4" t="s">
        <v>349</v>
      </c>
      <c r="C89" s="5">
        <v>116778</v>
      </c>
      <c r="D89" s="5">
        <v>0</v>
      </c>
      <c r="E89" s="6">
        <f t="shared" si="1"/>
        <v>116778</v>
      </c>
    </row>
    <row r="90" spans="1:5" x14ac:dyDescent="0.25">
      <c r="A90" s="94" t="s">
        <v>154</v>
      </c>
      <c r="B90" s="94"/>
      <c r="C90" s="94"/>
      <c r="D90" s="94"/>
      <c r="E90" s="94"/>
    </row>
    <row r="91" spans="1:5" x14ac:dyDescent="0.25">
      <c r="A91" s="94" t="s">
        <v>338</v>
      </c>
      <c r="B91" s="94"/>
      <c r="C91" s="94"/>
      <c r="D91" s="94"/>
      <c r="E91" s="94"/>
    </row>
    <row r="92" spans="1:5" x14ac:dyDescent="0.25">
      <c r="A92" s="94" t="s">
        <v>397</v>
      </c>
      <c r="B92" s="94"/>
      <c r="C92" s="94"/>
      <c r="D92" s="94"/>
      <c r="E92" s="94"/>
    </row>
    <row r="93" spans="1:5" x14ac:dyDescent="0.25">
      <c r="A93" s="94" t="s">
        <v>155</v>
      </c>
      <c r="B93" s="94"/>
      <c r="C93" s="94"/>
      <c r="D93" s="94"/>
      <c r="E93" s="94"/>
    </row>
    <row r="94" spans="1:5" x14ac:dyDescent="0.25">
      <c r="A94" s="3" t="s">
        <v>156</v>
      </c>
      <c r="B94" s="2"/>
      <c r="C94" s="2"/>
      <c r="D94" s="2"/>
      <c r="E94" s="2"/>
    </row>
    <row r="95" spans="1:5" x14ac:dyDescent="0.25">
      <c r="A95" s="12" t="s">
        <v>128</v>
      </c>
      <c r="B95" s="12" t="s">
        <v>129</v>
      </c>
      <c r="C95" s="79">
        <f>C96+C98</f>
        <v>3281775</v>
      </c>
      <c r="D95" s="79">
        <f>D96+D98</f>
        <v>436713</v>
      </c>
      <c r="E95" s="6">
        <f t="shared" ref="E95:E116" si="2">C95-D95</f>
        <v>2845062</v>
      </c>
    </row>
    <row r="96" spans="1:5" x14ac:dyDescent="0.25">
      <c r="A96" s="12" t="s">
        <v>130</v>
      </c>
      <c r="B96" s="12" t="s">
        <v>131</v>
      </c>
      <c r="C96" s="79">
        <f>C97</f>
        <v>3223245</v>
      </c>
      <c r="D96" s="79">
        <f>D97</f>
        <v>433580</v>
      </c>
      <c r="E96" s="6">
        <f t="shared" si="2"/>
        <v>2789665</v>
      </c>
    </row>
    <row r="97" spans="1:5" x14ac:dyDescent="0.25">
      <c r="A97" s="4" t="s">
        <v>132</v>
      </c>
      <c r="B97" s="4" t="s">
        <v>131</v>
      </c>
      <c r="C97" s="5">
        <v>3223245</v>
      </c>
      <c r="D97" s="5">
        <v>433580</v>
      </c>
      <c r="E97" s="6">
        <f t="shared" si="2"/>
        <v>2789665</v>
      </c>
    </row>
    <row r="98" spans="1:5" x14ac:dyDescent="0.25">
      <c r="A98" s="12" t="s">
        <v>133</v>
      </c>
      <c r="B98" s="12" t="s">
        <v>134</v>
      </c>
      <c r="C98" s="79">
        <f>SUM(C99:C100)</f>
        <v>58530</v>
      </c>
      <c r="D98" s="79">
        <f>SUM(D99:D100)</f>
        <v>3133</v>
      </c>
      <c r="E98" s="6">
        <f t="shared" si="2"/>
        <v>55397</v>
      </c>
    </row>
    <row r="99" spans="1:5" x14ac:dyDescent="0.25">
      <c r="A99" s="4" t="s">
        <v>135</v>
      </c>
      <c r="B99" s="4" t="s">
        <v>136</v>
      </c>
      <c r="C99" s="5">
        <v>6105</v>
      </c>
      <c r="D99" s="5">
        <v>583</v>
      </c>
      <c r="E99" s="6">
        <f t="shared" si="2"/>
        <v>5522</v>
      </c>
    </row>
    <row r="100" spans="1:5" x14ac:dyDescent="0.25">
      <c r="A100" s="4" t="s">
        <v>137</v>
      </c>
      <c r="B100" s="4" t="s">
        <v>138</v>
      </c>
      <c r="C100" s="5">
        <v>52425</v>
      </c>
      <c r="D100" s="5">
        <v>2550</v>
      </c>
      <c r="E100" s="6">
        <f t="shared" si="2"/>
        <v>49875</v>
      </c>
    </row>
    <row r="101" spans="1:5" x14ac:dyDescent="0.25">
      <c r="A101" s="12" t="s">
        <v>139</v>
      </c>
      <c r="B101" s="12" t="s">
        <v>140</v>
      </c>
      <c r="C101" s="79">
        <f>C102+C112+C108+C110</f>
        <v>1962160</v>
      </c>
      <c r="D101" s="79">
        <f>D102+D112+D108+D110</f>
        <v>6372</v>
      </c>
      <c r="E101" s="6">
        <f t="shared" si="2"/>
        <v>1955788</v>
      </c>
    </row>
    <row r="102" spans="1:5" x14ac:dyDescent="0.25">
      <c r="A102" s="12" t="s">
        <v>141</v>
      </c>
      <c r="B102" s="12" t="s">
        <v>142</v>
      </c>
      <c r="C102" s="79">
        <f>SUM(C103:C107)</f>
        <v>146064</v>
      </c>
      <c r="D102" s="79">
        <f>SUM(D103:D107)</f>
        <v>0</v>
      </c>
      <c r="E102" s="6">
        <f t="shared" si="2"/>
        <v>146064</v>
      </c>
    </row>
    <row r="103" spans="1:5" x14ac:dyDescent="0.25">
      <c r="A103" s="4" t="s">
        <v>143</v>
      </c>
      <c r="B103" s="4" t="s">
        <v>144</v>
      </c>
      <c r="C103" s="5">
        <v>1470</v>
      </c>
      <c r="D103" s="5">
        <v>0</v>
      </c>
      <c r="E103" s="6">
        <f t="shared" si="2"/>
        <v>1470</v>
      </c>
    </row>
    <row r="104" spans="1:5" x14ac:dyDescent="0.25">
      <c r="A104" s="4" t="s">
        <v>145</v>
      </c>
      <c r="B104" s="4" t="s">
        <v>146</v>
      </c>
      <c r="C104" s="5">
        <v>38844</v>
      </c>
      <c r="D104" s="5">
        <v>0</v>
      </c>
      <c r="E104" s="6">
        <f t="shared" si="2"/>
        <v>38844</v>
      </c>
    </row>
    <row r="105" spans="1:5" s="1" customFormat="1" x14ac:dyDescent="0.25">
      <c r="A105" s="15">
        <v>61104</v>
      </c>
      <c r="B105" s="4" t="s">
        <v>147</v>
      </c>
      <c r="C105" s="5">
        <v>453</v>
      </c>
      <c r="D105" s="5">
        <v>0</v>
      </c>
      <c r="E105" s="6">
        <f t="shared" si="2"/>
        <v>453</v>
      </c>
    </row>
    <row r="106" spans="1:5" s="1" customFormat="1" x14ac:dyDescent="0.25">
      <c r="A106" s="15">
        <v>61105</v>
      </c>
      <c r="B106" s="4" t="s">
        <v>382</v>
      </c>
      <c r="C106" s="5">
        <v>93797</v>
      </c>
      <c r="D106" s="5">
        <v>0</v>
      </c>
      <c r="E106" s="6">
        <f t="shared" si="2"/>
        <v>93797</v>
      </c>
    </row>
    <row r="107" spans="1:5" x14ac:dyDescent="0.25">
      <c r="A107" s="4" t="s">
        <v>148</v>
      </c>
      <c r="B107" s="4" t="s">
        <v>149</v>
      </c>
      <c r="C107" s="5">
        <v>11500</v>
      </c>
      <c r="D107" s="5">
        <v>0</v>
      </c>
      <c r="E107" s="6">
        <f t="shared" si="2"/>
        <v>11500</v>
      </c>
    </row>
    <row r="108" spans="1:5" s="1" customFormat="1" x14ac:dyDescent="0.25">
      <c r="A108" s="20">
        <v>612</v>
      </c>
      <c r="B108" s="12" t="s">
        <v>313</v>
      </c>
      <c r="C108" s="79">
        <f>C109</f>
        <v>1790731</v>
      </c>
      <c r="D108" s="79">
        <f>D109</f>
        <v>0</v>
      </c>
      <c r="E108" s="9">
        <f t="shared" si="2"/>
        <v>1790731</v>
      </c>
    </row>
    <row r="109" spans="1:5" s="1" customFormat="1" x14ac:dyDescent="0.25">
      <c r="A109" s="15">
        <v>61201</v>
      </c>
      <c r="B109" s="4" t="s">
        <v>383</v>
      </c>
      <c r="C109" s="5">
        <v>1790731</v>
      </c>
      <c r="D109" s="5">
        <v>0</v>
      </c>
      <c r="E109" s="6">
        <f t="shared" si="2"/>
        <v>1790731</v>
      </c>
    </row>
    <row r="110" spans="1:5" s="1" customFormat="1" x14ac:dyDescent="0.25">
      <c r="A110" s="20">
        <v>613</v>
      </c>
      <c r="B110" s="20" t="s">
        <v>248</v>
      </c>
      <c r="C110" s="87">
        <f>C111</f>
        <v>1495</v>
      </c>
      <c r="D110" s="87">
        <f>D111</f>
        <v>0</v>
      </c>
      <c r="E110" s="88">
        <f t="shared" si="2"/>
        <v>1495</v>
      </c>
    </row>
    <row r="111" spans="1:5" s="1" customFormat="1" x14ac:dyDescent="0.25">
      <c r="A111" s="15">
        <v>61399</v>
      </c>
      <c r="B111" s="15" t="s">
        <v>384</v>
      </c>
      <c r="C111" s="5">
        <v>1495</v>
      </c>
      <c r="D111" s="5">
        <v>0</v>
      </c>
      <c r="E111" s="6">
        <f t="shared" si="2"/>
        <v>1495</v>
      </c>
    </row>
    <row r="112" spans="1:5" x14ac:dyDescent="0.25">
      <c r="A112" s="12" t="s">
        <v>150</v>
      </c>
      <c r="B112" s="12" t="s">
        <v>151</v>
      </c>
      <c r="C112" s="79">
        <f>C113</f>
        <v>23870</v>
      </c>
      <c r="D112" s="79">
        <f>D113</f>
        <v>6372</v>
      </c>
      <c r="E112" s="9">
        <f t="shared" si="2"/>
        <v>17498</v>
      </c>
    </row>
    <row r="113" spans="1:5" x14ac:dyDescent="0.25">
      <c r="A113" s="4" t="s">
        <v>152</v>
      </c>
      <c r="B113" s="4" t="s">
        <v>153</v>
      </c>
      <c r="C113" s="5">
        <v>23870</v>
      </c>
      <c r="D113" s="5">
        <v>6372</v>
      </c>
      <c r="E113" s="6">
        <f t="shared" si="2"/>
        <v>17498</v>
      </c>
    </row>
    <row r="114" spans="1:5" s="1" customFormat="1" x14ac:dyDescent="0.25">
      <c r="A114" s="15">
        <v>71</v>
      </c>
      <c r="B114" s="15" t="s">
        <v>385</v>
      </c>
      <c r="C114" s="5">
        <f>C115</f>
        <v>608290</v>
      </c>
      <c r="D114" s="5">
        <f>D115</f>
        <v>0</v>
      </c>
      <c r="E114" s="6">
        <f t="shared" si="2"/>
        <v>608290</v>
      </c>
    </row>
    <row r="115" spans="1:5" s="1" customFormat="1" x14ac:dyDescent="0.25">
      <c r="A115" s="15">
        <v>711</v>
      </c>
      <c r="B115" s="4" t="s">
        <v>386</v>
      </c>
      <c r="C115" s="5">
        <f>C116</f>
        <v>608290</v>
      </c>
      <c r="D115" s="5">
        <f>D116</f>
        <v>0</v>
      </c>
      <c r="E115" s="6">
        <f t="shared" si="2"/>
        <v>608290</v>
      </c>
    </row>
    <row r="116" spans="1:5" s="1" customFormat="1" x14ac:dyDescent="0.25">
      <c r="A116" s="15">
        <v>71101</v>
      </c>
      <c r="B116" s="4" t="s">
        <v>387</v>
      </c>
      <c r="C116" s="5">
        <v>608290</v>
      </c>
      <c r="D116" s="5">
        <v>0</v>
      </c>
      <c r="E116" s="6">
        <f t="shared" si="2"/>
        <v>608290</v>
      </c>
    </row>
    <row r="117" spans="1:5" x14ac:dyDescent="0.25">
      <c r="A117" s="2"/>
      <c r="B117" s="8" t="s">
        <v>162</v>
      </c>
      <c r="C117" s="11">
        <f>C8+C30+C79+C95+C101+C114</f>
        <v>14008604</v>
      </c>
      <c r="D117" s="11">
        <f>D8+D30+D79+D95+D101+D114</f>
        <v>1395805.04</v>
      </c>
      <c r="E117" s="11">
        <f>E8+E30+E79+E95+E101+E114</f>
        <v>12612798.959999999</v>
      </c>
    </row>
    <row r="118" spans="1:5" x14ac:dyDescent="0.25">
      <c r="A118" s="1"/>
      <c r="B118" s="10" t="s">
        <v>163</v>
      </c>
      <c r="C118" s="9">
        <f t="shared" ref="C118:E119" si="3">C117</f>
        <v>14008604</v>
      </c>
      <c r="D118" s="9">
        <f t="shared" si="3"/>
        <v>1395805.04</v>
      </c>
      <c r="E118" s="9">
        <f t="shared" si="3"/>
        <v>12612798.959999999</v>
      </c>
    </row>
    <row r="119" spans="1:5" x14ac:dyDescent="0.25">
      <c r="A119" s="1"/>
      <c r="B119" s="10" t="s">
        <v>164</v>
      </c>
      <c r="C119" s="9">
        <f t="shared" si="3"/>
        <v>14008604</v>
      </c>
      <c r="D119" s="9">
        <f t="shared" si="3"/>
        <v>1395805.04</v>
      </c>
      <c r="E119" s="9">
        <f t="shared" si="3"/>
        <v>12612798.959999999</v>
      </c>
    </row>
    <row r="120" spans="1:5" x14ac:dyDescent="0.25">
      <c r="A120" s="57"/>
      <c r="B120" s="57"/>
      <c r="C120" s="55"/>
      <c r="D120" s="55"/>
      <c r="E120" s="56"/>
    </row>
    <row r="121" spans="1:5" s="1" customFormat="1" x14ac:dyDescent="0.25">
      <c r="A121" s="58"/>
      <c r="B121" s="57"/>
      <c r="C121" s="55"/>
      <c r="D121" s="55"/>
      <c r="E121" s="56"/>
    </row>
    <row r="122" spans="1:5" x14ac:dyDescent="0.25">
      <c r="A122" s="58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7"/>
      <c r="B127" s="57"/>
      <c r="C127" s="55"/>
      <c r="D127" s="55"/>
      <c r="E127" s="56"/>
    </row>
    <row r="128" spans="1:5" x14ac:dyDescent="0.25">
      <c r="A128" s="54"/>
      <c r="B128" s="59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2"/>
      <c r="C130" s="60"/>
      <c r="D130" s="60"/>
      <c r="E130" s="60"/>
    </row>
    <row r="131" spans="1:5" x14ac:dyDescent="0.25">
      <c r="A131" s="61"/>
      <c r="B131" s="61"/>
      <c r="C131" s="61"/>
      <c r="D131" s="61"/>
      <c r="E131" s="61"/>
    </row>
  </sheetData>
  <mergeCells count="13">
    <mergeCell ref="A91:E91"/>
    <mergeCell ref="A92:E92"/>
    <mergeCell ref="A93:E93"/>
    <mergeCell ref="A1:E1"/>
    <mergeCell ref="A2:E2"/>
    <mergeCell ref="A3:E3"/>
    <mergeCell ref="A4:E4"/>
    <mergeCell ref="A46:E46"/>
    <mergeCell ref="A47:E47"/>
    <mergeCell ref="A48:E48"/>
    <mergeCell ref="A49:E49"/>
    <mergeCell ref="A90:E90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6"/>
  <sheetViews>
    <sheetView topLeftCell="A7" workbookViewId="0">
      <selection activeCell="E36" sqref="E36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4" t="s">
        <v>154</v>
      </c>
      <c r="B1" s="94"/>
      <c r="C1" s="94"/>
      <c r="D1" s="94"/>
      <c r="E1" s="94"/>
    </row>
    <row r="2" spans="1:5" x14ac:dyDescent="0.25">
      <c r="A2" s="94" t="s">
        <v>340</v>
      </c>
      <c r="B2" s="94"/>
      <c r="C2" s="94"/>
      <c r="D2" s="94"/>
      <c r="E2" s="94"/>
    </row>
    <row r="3" spans="1:5" x14ac:dyDescent="0.25">
      <c r="A3" s="94" t="s">
        <v>398</v>
      </c>
      <c r="B3" s="94"/>
      <c r="C3" s="94"/>
      <c r="D3" s="94"/>
      <c r="E3" s="94"/>
    </row>
    <row r="4" spans="1:5" x14ac:dyDescent="0.25">
      <c r="A4" s="94" t="s">
        <v>155</v>
      </c>
      <c r="B4" s="94"/>
      <c r="C4" s="94"/>
      <c r="D4" s="94"/>
      <c r="E4" s="94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157</v>
      </c>
      <c r="B7" s="69" t="s">
        <v>158</v>
      </c>
      <c r="C7" s="70" t="s">
        <v>159</v>
      </c>
      <c r="D7" s="69" t="s">
        <v>160</v>
      </c>
      <c r="E7" s="71" t="s">
        <v>161</v>
      </c>
    </row>
    <row r="8" spans="1:5" x14ac:dyDescent="0.25">
      <c r="A8" s="19" t="s">
        <v>165</v>
      </c>
      <c r="B8" s="13" t="s">
        <v>166</v>
      </c>
      <c r="C8" s="67">
        <f>C9+C11</f>
        <v>2946779</v>
      </c>
      <c r="D8" s="67">
        <f>D11</f>
        <v>20599.79</v>
      </c>
      <c r="E8" s="64">
        <f>C8-D8</f>
        <v>2926179.21</v>
      </c>
    </row>
    <row r="9" spans="1:5" x14ac:dyDescent="0.25">
      <c r="A9" s="15" t="s">
        <v>167</v>
      </c>
      <c r="B9" s="17" t="s">
        <v>168</v>
      </c>
      <c r="C9" s="80">
        <f>C10</f>
        <v>2416068</v>
      </c>
      <c r="D9" s="80">
        <f>D10</f>
        <v>0</v>
      </c>
      <c r="E9" s="65">
        <f t="shared" ref="E9:E30" si="0">C9-D9</f>
        <v>2416068</v>
      </c>
    </row>
    <row r="10" spans="1:5" x14ac:dyDescent="0.25">
      <c r="A10" s="15" t="s">
        <v>169</v>
      </c>
      <c r="B10" s="17" t="s">
        <v>170</v>
      </c>
      <c r="C10" s="65">
        <v>2416068</v>
      </c>
      <c r="D10" s="65">
        <v>0</v>
      </c>
      <c r="E10" s="65">
        <f t="shared" si="0"/>
        <v>2416068</v>
      </c>
    </row>
    <row r="11" spans="1:5" x14ac:dyDescent="0.25">
      <c r="A11" s="14" t="s">
        <v>171</v>
      </c>
      <c r="B11" s="16" t="s">
        <v>172</v>
      </c>
      <c r="C11" s="67">
        <f>C12</f>
        <v>530711</v>
      </c>
      <c r="D11" s="67">
        <f>D12</f>
        <v>20599.79</v>
      </c>
      <c r="E11" s="64">
        <f t="shared" si="0"/>
        <v>510111.21</v>
      </c>
    </row>
    <row r="12" spans="1:5" x14ac:dyDescent="0.25">
      <c r="A12" s="15" t="s">
        <v>173</v>
      </c>
      <c r="B12" s="17" t="s">
        <v>174</v>
      </c>
      <c r="C12" s="65">
        <v>530711</v>
      </c>
      <c r="D12" s="65">
        <v>20599.79</v>
      </c>
      <c r="E12" s="65">
        <f t="shared" si="0"/>
        <v>510111.21</v>
      </c>
    </row>
    <row r="13" spans="1:5" x14ac:dyDescent="0.25">
      <c r="A13" s="20" t="s">
        <v>175</v>
      </c>
      <c r="B13" s="21" t="s">
        <v>176</v>
      </c>
      <c r="C13" s="80">
        <f>C14+C17+C19</f>
        <v>667722</v>
      </c>
      <c r="D13" s="80">
        <f>D14+D17+D19</f>
        <v>21079.940000000002</v>
      </c>
      <c r="E13" s="65">
        <f t="shared" si="0"/>
        <v>646642.06000000006</v>
      </c>
    </row>
    <row r="14" spans="1:5" s="1" customFormat="1" x14ac:dyDescent="0.25">
      <c r="A14" s="20">
        <v>151</v>
      </c>
      <c r="B14" s="21" t="s">
        <v>369</v>
      </c>
      <c r="C14" s="80">
        <f>C15+C16</f>
        <v>600480</v>
      </c>
      <c r="D14" s="80">
        <f>D15+D16</f>
        <v>11453.58</v>
      </c>
      <c r="E14" s="65">
        <f t="shared" si="0"/>
        <v>589026.42000000004</v>
      </c>
    </row>
    <row r="15" spans="1:5" s="1" customFormat="1" x14ac:dyDescent="0.25">
      <c r="A15" s="15">
        <v>15105</v>
      </c>
      <c r="B15" s="17" t="s">
        <v>370</v>
      </c>
      <c r="C15" s="65">
        <v>600480</v>
      </c>
      <c r="D15" s="65">
        <v>10198.51</v>
      </c>
      <c r="E15" s="65">
        <f t="shared" si="0"/>
        <v>590281.49</v>
      </c>
    </row>
    <row r="16" spans="1:5" s="1" customFormat="1" x14ac:dyDescent="0.25">
      <c r="A16" s="15">
        <v>15199</v>
      </c>
      <c r="B16" s="17" t="s">
        <v>371</v>
      </c>
      <c r="C16" s="80">
        <v>0</v>
      </c>
      <c r="D16" s="80">
        <v>1255.07</v>
      </c>
      <c r="E16" s="65">
        <f t="shared" si="0"/>
        <v>-1255.07</v>
      </c>
    </row>
    <row r="17" spans="1:6" x14ac:dyDescent="0.25">
      <c r="A17" s="14" t="s">
        <v>177</v>
      </c>
      <c r="B17" s="16" t="s">
        <v>178</v>
      </c>
      <c r="C17" s="67">
        <f>C18</f>
        <v>0</v>
      </c>
      <c r="D17" s="67">
        <f>D18</f>
        <v>52.18</v>
      </c>
      <c r="E17" s="64">
        <f t="shared" si="0"/>
        <v>-52.18</v>
      </c>
    </row>
    <row r="18" spans="1:6" x14ac:dyDescent="0.25">
      <c r="A18" s="15" t="s">
        <v>179</v>
      </c>
      <c r="B18" s="17" t="s">
        <v>180</v>
      </c>
      <c r="C18" s="65">
        <v>0</v>
      </c>
      <c r="D18" s="65">
        <v>52.18</v>
      </c>
      <c r="E18" s="65">
        <f t="shared" si="0"/>
        <v>-52.18</v>
      </c>
    </row>
    <row r="19" spans="1:6" s="1" customFormat="1" x14ac:dyDescent="0.25">
      <c r="A19" s="19">
        <v>157</v>
      </c>
      <c r="B19" s="13" t="s">
        <v>364</v>
      </c>
      <c r="C19" s="67">
        <f>C20</f>
        <v>67242</v>
      </c>
      <c r="D19" s="67">
        <f>D20</f>
        <v>9574.18</v>
      </c>
      <c r="E19" s="80">
        <f t="shared" si="0"/>
        <v>57667.82</v>
      </c>
    </row>
    <row r="20" spans="1:6" s="1" customFormat="1" x14ac:dyDescent="0.25">
      <c r="A20" s="14">
        <v>15799</v>
      </c>
      <c r="B20" s="16" t="s">
        <v>266</v>
      </c>
      <c r="C20" s="64">
        <v>67242</v>
      </c>
      <c r="D20" s="64">
        <v>9574.18</v>
      </c>
      <c r="E20" s="65">
        <f t="shared" si="0"/>
        <v>57667.82</v>
      </c>
    </row>
    <row r="21" spans="1:6" x14ac:dyDescent="0.25">
      <c r="A21" s="19" t="s">
        <v>181</v>
      </c>
      <c r="B21" s="13" t="s">
        <v>182</v>
      </c>
      <c r="C21" s="67">
        <f>C22</f>
        <v>10329128</v>
      </c>
      <c r="D21" s="67">
        <f>D22</f>
        <v>1371047.79</v>
      </c>
      <c r="E21" s="64">
        <f t="shared" si="0"/>
        <v>8958080.2100000009</v>
      </c>
    </row>
    <row r="22" spans="1:6" x14ac:dyDescent="0.25">
      <c r="A22" s="15" t="s">
        <v>183</v>
      </c>
      <c r="B22" s="17" t="s">
        <v>184</v>
      </c>
      <c r="C22" s="80">
        <f>C23+C24</f>
        <v>10329128</v>
      </c>
      <c r="D22" s="80">
        <f>D23+D24</f>
        <v>1371047.79</v>
      </c>
      <c r="E22" s="65">
        <f t="shared" si="0"/>
        <v>8958080.2100000009</v>
      </c>
    </row>
    <row r="23" spans="1:6" x14ac:dyDescent="0.25">
      <c r="A23" s="15" t="s">
        <v>185</v>
      </c>
      <c r="B23" s="17" t="s">
        <v>186</v>
      </c>
      <c r="C23" s="65">
        <v>7079508</v>
      </c>
      <c r="D23" s="65">
        <v>937467.79</v>
      </c>
      <c r="E23" s="65">
        <f t="shared" si="0"/>
        <v>6142040.21</v>
      </c>
    </row>
    <row r="24" spans="1:6" s="1" customFormat="1" x14ac:dyDescent="0.25">
      <c r="A24" s="15">
        <v>1624201</v>
      </c>
      <c r="B24" s="17" t="s">
        <v>372</v>
      </c>
      <c r="C24" s="65">
        <v>3249620</v>
      </c>
      <c r="D24" s="65">
        <v>433580</v>
      </c>
      <c r="E24" s="65">
        <f t="shared" si="0"/>
        <v>2816040</v>
      </c>
    </row>
    <row r="25" spans="1:6" x14ac:dyDescent="0.25">
      <c r="A25" s="19" t="s">
        <v>187</v>
      </c>
      <c r="B25" s="13" t="s">
        <v>188</v>
      </c>
      <c r="C25" s="67">
        <f>C26</f>
        <v>0</v>
      </c>
      <c r="D25" s="67">
        <f>D26</f>
        <v>21074.48</v>
      </c>
      <c r="E25" s="67">
        <f t="shared" si="0"/>
        <v>-21074.48</v>
      </c>
    </row>
    <row r="26" spans="1:6" x14ac:dyDescent="0.25">
      <c r="A26" s="20" t="s">
        <v>189</v>
      </c>
      <c r="B26" s="21" t="s">
        <v>190</v>
      </c>
      <c r="C26" s="80">
        <f>C27</f>
        <v>0</v>
      </c>
      <c r="D26" s="80">
        <f>D27</f>
        <v>21074.48</v>
      </c>
      <c r="E26" s="80">
        <f t="shared" si="0"/>
        <v>-21074.48</v>
      </c>
    </row>
    <row r="27" spans="1:6" x14ac:dyDescent="0.25">
      <c r="A27" s="15" t="s">
        <v>191</v>
      </c>
      <c r="B27" s="18" t="s">
        <v>180</v>
      </c>
      <c r="C27" s="65">
        <v>0</v>
      </c>
      <c r="D27" s="64">
        <v>21074.48</v>
      </c>
      <c r="E27" s="65">
        <f t="shared" si="0"/>
        <v>-21074.48</v>
      </c>
    </row>
    <row r="28" spans="1:6" s="1" customFormat="1" x14ac:dyDescent="0.25">
      <c r="A28" s="15">
        <v>31</v>
      </c>
      <c r="B28" s="15" t="s">
        <v>399</v>
      </c>
      <c r="C28" s="65">
        <v>0</v>
      </c>
      <c r="D28" s="67">
        <f>D29</f>
        <v>7149475.0499999998</v>
      </c>
      <c r="E28" s="80">
        <f t="shared" si="0"/>
        <v>-7149475.0499999998</v>
      </c>
    </row>
    <row r="29" spans="1:6" s="1" customFormat="1" x14ac:dyDescent="0.25">
      <c r="A29" s="15">
        <v>311</v>
      </c>
      <c r="B29" s="15" t="s">
        <v>400</v>
      </c>
      <c r="C29" s="65">
        <v>0</v>
      </c>
      <c r="D29" s="64">
        <f>D30</f>
        <v>7149475.0499999998</v>
      </c>
      <c r="E29" s="65">
        <f t="shared" si="0"/>
        <v>-7149475.0499999998</v>
      </c>
    </row>
    <row r="30" spans="1:6" s="1" customFormat="1" x14ac:dyDescent="0.25">
      <c r="A30" s="15">
        <v>31101</v>
      </c>
      <c r="B30" s="15" t="s">
        <v>401</v>
      </c>
      <c r="C30" s="65">
        <v>0</v>
      </c>
      <c r="D30" s="64">
        <v>7149475.0499999998</v>
      </c>
      <c r="E30" s="65">
        <f t="shared" si="0"/>
        <v>-7149475.0499999998</v>
      </c>
    </row>
    <row r="31" spans="1:6" x14ac:dyDescent="0.25">
      <c r="A31" s="7"/>
      <c r="B31" s="8" t="s">
        <v>162</v>
      </c>
      <c r="C31" s="66">
        <f>C8+C13+C21+C25</f>
        <v>13943629</v>
      </c>
      <c r="D31" s="66">
        <f>D8+D13+D21+D25+D28</f>
        <v>8583277.0500000007</v>
      </c>
      <c r="E31" s="66">
        <f>C31-D31</f>
        <v>5360351.9499999993</v>
      </c>
      <c r="F31" s="75"/>
    </row>
    <row r="32" spans="1:6" x14ac:dyDescent="0.25">
      <c r="A32" s="1"/>
      <c r="B32" s="10" t="s">
        <v>163</v>
      </c>
      <c r="C32" s="67">
        <f t="shared" ref="C32:E33" si="1">C31</f>
        <v>13943629</v>
      </c>
      <c r="D32" s="67">
        <f t="shared" si="1"/>
        <v>8583277.0500000007</v>
      </c>
      <c r="E32" s="67">
        <f t="shared" si="1"/>
        <v>5360351.9499999993</v>
      </c>
    </row>
    <row r="33" spans="1:5" x14ac:dyDescent="0.25">
      <c r="A33" s="1"/>
      <c r="B33" s="10" t="s">
        <v>164</v>
      </c>
      <c r="C33" s="67">
        <f t="shared" si="1"/>
        <v>13943629</v>
      </c>
      <c r="D33" s="67">
        <f t="shared" si="1"/>
        <v>8583277.0500000007</v>
      </c>
      <c r="E33" s="67">
        <f t="shared" si="1"/>
        <v>5360351.9499999993</v>
      </c>
    </row>
    <row r="34" spans="1:5" x14ac:dyDescent="0.25">
      <c r="A34" s="61"/>
      <c r="B34" s="62"/>
      <c r="C34" s="63"/>
      <c r="D34" s="63"/>
      <c r="E34" s="63"/>
    </row>
    <row r="35" spans="1:5" x14ac:dyDescent="0.25">
      <c r="A35" s="61"/>
      <c r="B35" s="62"/>
      <c r="C35" s="63"/>
      <c r="D35" s="63"/>
      <c r="E35" s="63"/>
    </row>
    <row r="36" spans="1:5" x14ac:dyDescent="0.25">
      <c r="A36" s="61"/>
      <c r="B36" s="61"/>
      <c r="C36" s="61"/>
      <c r="D36" s="61"/>
      <c r="E36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0"/>
  <sheetViews>
    <sheetView workbookViewId="0">
      <selection activeCell="D64" sqref="D64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4" t="s">
        <v>203</v>
      </c>
      <c r="B1" s="94"/>
      <c r="C1" s="94"/>
      <c r="D1" s="94"/>
      <c r="E1" s="13"/>
      <c r="F1" s="13"/>
      <c r="G1" s="13"/>
      <c r="H1" s="13"/>
      <c r="I1" s="13"/>
      <c r="J1" s="13"/>
      <c r="K1" s="13"/>
    </row>
    <row r="2" spans="1:11" x14ac:dyDescent="0.25">
      <c r="A2" s="94" t="s">
        <v>344</v>
      </c>
      <c r="B2" s="94"/>
      <c r="C2" s="94"/>
      <c r="D2" s="94"/>
      <c r="E2" s="13"/>
      <c r="F2" s="13"/>
      <c r="G2" s="13"/>
      <c r="H2" s="13"/>
      <c r="I2" s="13"/>
      <c r="J2" s="13"/>
      <c r="K2" s="13"/>
    </row>
    <row r="3" spans="1:11" x14ac:dyDescent="0.25">
      <c r="A3" s="94" t="s">
        <v>402</v>
      </c>
      <c r="B3" s="94"/>
      <c r="C3" s="94"/>
      <c r="D3" s="94"/>
      <c r="E3" s="13"/>
      <c r="F3" s="13"/>
      <c r="G3" s="13"/>
      <c r="H3" s="13"/>
      <c r="I3" s="13"/>
      <c r="J3" s="13"/>
      <c r="K3" s="13"/>
    </row>
    <row r="4" spans="1:11" x14ac:dyDescent="0.25">
      <c r="A4" s="94" t="s">
        <v>155</v>
      </c>
      <c r="B4" s="94"/>
      <c r="C4" s="94"/>
      <c r="D4" s="94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336</v>
      </c>
      <c r="B7" s="23" t="s">
        <v>287</v>
      </c>
      <c r="C7" s="34"/>
      <c r="D7" s="23" t="s">
        <v>288</v>
      </c>
    </row>
    <row r="8" spans="1:11" x14ac:dyDescent="0.25">
      <c r="A8" s="3" t="s">
        <v>289</v>
      </c>
      <c r="B8" s="47"/>
      <c r="C8" s="47"/>
      <c r="D8" s="48">
        <f>B9+B13+B17</f>
        <v>3654309.52</v>
      </c>
      <c r="E8" s="47"/>
    </row>
    <row r="9" spans="1:11" x14ac:dyDescent="0.25">
      <c r="A9" s="3" t="s">
        <v>290</v>
      </c>
      <c r="B9" s="48">
        <f>SUM(B10:B12)</f>
        <v>1730102.3900000001</v>
      </c>
      <c r="C9" s="47"/>
      <c r="D9" s="47"/>
      <c r="E9" s="47"/>
    </row>
    <row r="10" spans="1:11" x14ac:dyDescent="0.25">
      <c r="A10" s="2" t="s">
        <v>291</v>
      </c>
      <c r="B10" s="47">
        <v>997295.42</v>
      </c>
      <c r="C10" s="47"/>
      <c r="D10" s="47"/>
      <c r="E10" s="47"/>
    </row>
    <row r="11" spans="1:11" x14ac:dyDescent="0.25">
      <c r="A11" s="2" t="s">
        <v>292</v>
      </c>
      <c r="B11" s="47">
        <v>712765.67</v>
      </c>
      <c r="C11" s="47"/>
      <c r="D11" s="47"/>
      <c r="E11" s="47"/>
    </row>
    <row r="12" spans="1:11" x14ac:dyDescent="0.25">
      <c r="A12" s="2" t="s">
        <v>293</v>
      </c>
      <c r="B12" s="47">
        <v>20041.3</v>
      </c>
      <c r="C12" s="47"/>
      <c r="D12" s="47"/>
      <c r="E12" s="47"/>
    </row>
    <row r="13" spans="1:11" x14ac:dyDescent="0.25">
      <c r="A13" s="3" t="s">
        <v>294</v>
      </c>
      <c r="B13" s="48">
        <f>B14+B15+B16</f>
        <v>1305383.56</v>
      </c>
      <c r="C13" s="47"/>
      <c r="D13" s="47"/>
      <c r="E13" s="47"/>
    </row>
    <row r="14" spans="1:11" x14ac:dyDescent="0.25">
      <c r="A14" s="2" t="s">
        <v>216</v>
      </c>
      <c r="B14" s="47">
        <v>92238.11</v>
      </c>
      <c r="C14" s="47"/>
      <c r="D14" s="47"/>
      <c r="E14" s="47"/>
    </row>
    <row r="15" spans="1:11" x14ac:dyDescent="0.25">
      <c r="A15" s="2" t="s">
        <v>217</v>
      </c>
      <c r="B15" s="47">
        <v>1212734.56</v>
      </c>
      <c r="C15" s="47"/>
      <c r="D15" s="47"/>
      <c r="E15" s="47"/>
    </row>
    <row r="16" spans="1:11" x14ac:dyDescent="0.25">
      <c r="A16" s="2" t="s">
        <v>295</v>
      </c>
      <c r="B16" s="47">
        <v>410.89</v>
      </c>
      <c r="C16" s="47"/>
      <c r="D16" s="47"/>
      <c r="E16" s="47"/>
    </row>
    <row r="17" spans="1:5" x14ac:dyDescent="0.25">
      <c r="A17" s="3" t="s">
        <v>296</v>
      </c>
      <c r="B17" s="48">
        <f>B18+B19</f>
        <v>618823.56999999995</v>
      </c>
      <c r="C17" s="47"/>
      <c r="D17" s="47"/>
      <c r="E17" s="47"/>
    </row>
    <row r="18" spans="1:5" s="1" customFormat="1" x14ac:dyDescent="0.25">
      <c r="A18" s="2" t="s">
        <v>209</v>
      </c>
      <c r="B18" s="47">
        <v>210773.34</v>
      </c>
      <c r="C18" s="47"/>
      <c r="D18" s="47"/>
      <c r="E18" s="47"/>
    </row>
    <row r="19" spans="1:5" s="1" customFormat="1" x14ac:dyDescent="0.25">
      <c r="A19" s="2" t="s">
        <v>211</v>
      </c>
      <c r="B19" s="47">
        <v>408050.23</v>
      </c>
      <c r="C19" s="47"/>
      <c r="D19" s="47"/>
      <c r="E19" s="47"/>
    </row>
    <row r="20" spans="1:5" x14ac:dyDescent="0.25">
      <c r="A20" s="3" t="s">
        <v>297</v>
      </c>
      <c r="B20" s="47"/>
      <c r="C20" s="47"/>
      <c r="D20" s="48">
        <f>B21+B23+B25+B29</f>
        <v>97754457.500000015</v>
      </c>
      <c r="E20" s="47"/>
    </row>
    <row r="21" spans="1:5" x14ac:dyDescent="0.25">
      <c r="A21" s="3" t="s">
        <v>298</v>
      </c>
      <c r="B21" s="48">
        <f>B22</f>
        <v>2191199.04</v>
      </c>
      <c r="C21" s="47"/>
      <c r="D21" s="47"/>
      <c r="E21" s="47"/>
    </row>
    <row r="22" spans="1:5" x14ac:dyDescent="0.25">
      <c r="A22" s="2" t="s">
        <v>299</v>
      </c>
      <c r="B22" s="47">
        <v>2191199.04</v>
      </c>
      <c r="C22" s="47"/>
      <c r="D22" s="47"/>
      <c r="E22" s="47"/>
    </row>
    <row r="23" spans="1:5" x14ac:dyDescent="0.25">
      <c r="A23" s="3" t="s">
        <v>360</v>
      </c>
      <c r="B23" s="48">
        <f>B24</f>
        <v>73364545.680000007</v>
      </c>
      <c r="C23" s="47"/>
      <c r="D23" s="47"/>
      <c r="E23" s="47"/>
    </row>
    <row r="24" spans="1:5" x14ac:dyDescent="0.25">
      <c r="A24" s="2" t="s">
        <v>300</v>
      </c>
      <c r="B24" s="47">
        <v>73364545.680000007</v>
      </c>
      <c r="C24" s="47"/>
      <c r="D24" s="47"/>
      <c r="E24" s="47"/>
    </row>
    <row r="25" spans="1:5" x14ac:dyDescent="0.25">
      <c r="A25" s="3" t="s">
        <v>301</v>
      </c>
      <c r="B25" s="48">
        <f>B26+B27+B28</f>
        <v>22175724.09</v>
      </c>
      <c r="C25" s="47"/>
      <c r="D25" s="47"/>
      <c r="E25" s="47"/>
    </row>
    <row r="26" spans="1:5" x14ac:dyDescent="0.25">
      <c r="A26" s="2" t="s">
        <v>302</v>
      </c>
      <c r="B26" s="47">
        <v>104915.27</v>
      </c>
      <c r="C26" s="47"/>
      <c r="D26" s="47"/>
      <c r="E26" s="47"/>
    </row>
    <row r="27" spans="1:5" x14ac:dyDescent="0.25">
      <c r="A27" s="2" t="s">
        <v>303</v>
      </c>
      <c r="B27" s="47">
        <v>74792.73</v>
      </c>
      <c r="C27" s="47"/>
      <c r="D27" s="47"/>
      <c r="E27" s="47"/>
    </row>
    <row r="28" spans="1:5" x14ac:dyDescent="0.25">
      <c r="A28" s="2" t="s">
        <v>304</v>
      </c>
      <c r="B28" s="47">
        <v>21996016.09</v>
      </c>
      <c r="C28" s="47"/>
      <c r="D28" s="47"/>
      <c r="E28" s="47"/>
    </row>
    <row r="29" spans="1:5" x14ac:dyDescent="0.25">
      <c r="A29" s="3" t="s">
        <v>334</v>
      </c>
      <c r="B29" s="48">
        <f>B30+B31+B32</f>
        <v>22988.690000000002</v>
      </c>
      <c r="C29" s="47"/>
      <c r="D29" s="47"/>
      <c r="E29" s="47"/>
    </row>
    <row r="30" spans="1:5" x14ac:dyDescent="0.25">
      <c r="A30" s="2" t="s">
        <v>305</v>
      </c>
      <c r="B30" s="47">
        <v>54735.74</v>
      </c>
      <c r="C30" s="47"/>
      <c r="D30" s="47"/>
      <c r="E30" s="47"/>
    </row>
    <row r="31" spans="1:5" x14ac:dyDescent="0.25">
      <c r="A31" s="2" t="s">
        <v>345</v>
      </c>
      <c r="B31" s="47">
        <v>43238.37</v>
      </c>
      <c r="C31" s="47"/>
      <c r="D31" s="47"/>
      <c r="E31" s="47"/>
    </row>
    <row r="32" spans="1:5" x14ac:dyDescent="0.25">
      <c r="A32" s="2" t="s">
        <v>306</v>
      </c>
      <c r="B32" s="47">
        <v>-74985.42</v>
      </c>
      <c r="C32" s="47"/>
      <c r="D32" s="47"/>
      <c r="E32" s="47"/>
    </row>
    <row r="33" spans="1:5" x14ac:dyDescent="0.25">
      <c r="A33" s="3" t="s">
        <v>307</v>
      </c>
      <c r="B33" s="47"/>
      <c r="C33" s="47"/>
      <c r="D33" s="48">
        <f>SUM(B34)</f>
        <v>33439504.370000001</v>
      </c>
      <c r="E33" s="47"/>
    </row>
    <row r="34" spans="1:5" x14ac:dyDescent="0.25">
      <c r="A34" s="3" t="s">
        <v>308</v>
      </c>
      <c r="B34" s="48">
        <f>SUM(B35:B44)</f>
        <v>33439504.370000001</v>
      </c>
      <c r="C34" s="47"/>
      <c r="D34" s="47"/>
      <c r="E34" s="47"/>
    </row>
    <row r="35" spans="1:5" s="1" customFormat="1" x14ac:dyDescent="0.25">
      <c r="A35" s="2" t="s">
        <v>373</v>
      </c>
      <c r="B35" s="47">
        <v>478.03</v>
      </c>
      <c r="C35" s="47"/>
      <c r="D35" s="47"/>
      <c r="E35" s="47"/>
    </row>
    <row r="36" spans="1:5" x14ac:dyDescent="0.25">
      <c r="A36" s="2" t="s">
        <v>45</v>
      </c>
      <c r="B36" s="47">
        <v>200</v>
      </c>
      <c r="C36" s="47"/>
      <c r="D36" s="47"/>
      <c r="E36" s="47"/>
    </row>
    <row r="37" spans="1:5" x14ac:dyDescent="0.25">
      <c r="A37" s="2" t="s">
        <v>309</v>
      </c>
      <c r="B37" s="47">
        <v>10477.81</v>
      </c>
      <c r="C37" s="47"/>
      <c r="D37" s="47"/>
      <c r="E37" s="47"/>
    </row>
    <row r="38" spans="1:5" x14ac:dyDescent="0.25">
      <c r="A38" s="2" t="s">
        <v>49</v>
      </c>
      <c r="B38" s="47">
        <v>8409.25</v>
      </c>
      <c r="C38" s="47"/>
      <c r="D38" s="47"/>
      <c r="E38" s="47"/>
    </row>
    <row r="39" spans="1:5" x14ac:dyDescent="0.25">
      <c r="A39" s="2" t="s">
        <v>234</v>
      </c>
      <c r="B39" s="47">
        <v>71932.47</v>
      </c>
      <c r="C39" s="47"/>
      <c r="D39" s="47"/>
      <c r="E39" s="47"/>
    </row>
    <row r="40" spans="1:5" x14ac:dyDescent="0.25">
      <c r="A40" s="2" t="s">
        <v>235</v>
      </c>
      <c r="B40" s="47">
        <v>2816.94</v>
      </c>
      <c r="C40" s="47"/>
      <c r="D40" s="47"/>
      <c r="E40" s="47"/>
    </row>
    <row r="41" spans="1:5" x14ac:dyDescent="0.25">
      <c r="A41" s="2" t="s">
        <v>286</v>
      </c>
      <c r="B41" s="47">
        <v>55451.97</v>
      </c>
      <c r="C41" s="47"/>
      <c r="D41" s="47"/>
      <c r="E41" s="47"/>
    </row>
    <row r="42" spans="1:5" x14ac:dyDescent="0.25">
      <c r="A42" s="2" t="s">
        <v>71</v>
      </c>
      <c r="B42" s="47">
        <v>43570.559999999998</v>
      </c>
      <c r="C42" s="47"/>
      <c r="D42" s="47"/>
      <c r="E42" s="47"/>
    </row>
    <row r="43" spans="1:5" s="1" customFormat="1" x14ac:dyDescent="0.25">
      <c r="A43" s="2" t="s">
        <v>246</v>
      </c>
      <c r="B43" s="47">
        <v>282.73</v>
      </c>
      <c r="C43" s="47"/>
      <c r="D43" s="47"/>
      <c r="E43" s="47"/>
    </row>
    <row r="44" spans="1:5" x14ac:dyDescent="0.25">
      <c r="A44" s="2" t="s">
        <v>310</v>
      </c>
      <c r="B44" s="47">
        <v>33245884.609999999</v>
      </c>
      <c r="C44" s="47"/>
      <c r="D44" s="47"/>
      <c r="E44" s="47"/>
    </row>
    <row r="45" spans="1:5" x14ac:dyDescent="0.25">
      <c r="A45" s="3" t="s">
        <v>311</v>
      </c>
      <c r="B45" s="47"/>
      <c r="C45" s="47"/>
      <c r="D45" s="48">
        <f>SUM(B46)</f>
        <v>1227052.8499999996</v>
      </c>
      <c r="E45" s="47"/>
    </row>
    <row r="46" spans="1:5" x14ac:dyDescent="0.25">
      <c r="A46" s="3" t="s">
        <v>312</v>
      </c>
      <c r="B46" s="48">
        <f>SUM(B47:B54)</f>
        <v>1227052.8499999996</v>
      </c>
      <c r="C46" s="47"/>
      <c r="D46" s="47"/>
      <c r="E46" s="47"/>
    </row>
    <row r="47" spans="1:5" x14ac:dyDescent="0.25">
      <c r="A47" s="2" t="s">
        <v>313</v>
      </c>
      <c r="B47" s="47">
        <v>721414.8</v>
      </c>
      <c r="C47" s="47"/>
      <c r="D47" s="47"/>
      <c r="E47" s="47"/>
    </row>
    <row r="48" spans="1:5" x14ac:dyDescent="0.25">
      <c r="A48" s="2" t="s">
        <v>359</v>
      </c>
      <c r="B48" s="47">
        <v>14768.34</v>
      </c>
      <c r="C48" s="47"/>
      <c r="D48" s="47"/>
      <c r="E48" s="47"/>
    </row>
    <row r="49" spans="1:5" x14ac:dyDescent="0.25">
      <c r="A49" s="2" t="s">
        <v>314</v>
      </c>
      <c r="B49" s="47">
        <v>41320.82</v>
      </c>
      <c r="C49" s="47"/>
      <c r="D49" s="47"/>
      <c r="E49" s="47"/>
    </row>
    <row r="50" spans="1:5" x14ac:dyDescent="0.25">
      <c r="A50" s="2" t="s">
        <v>315</v>
      </c>
      <c r="B50" s="47">
        <v>280065.53999999998</v>
      </c>
      <c r="C50" s="47"/>
      <c r="D50" s="47"/>
      <c r="E50" s="47"/>
    </row>
    <row r="51" spans="1:5" x14ac:dyDescent="0.25">
      <c r="A51" s="2" t="s">
        <v>316</v>
      </c>
      <c r="B51" s="47">
        <v>13988.81</v>
      </c>
      <c r="C51" s="47"/>
      <c r="D51" s="47"/>
      <c r="E51" s="47"/>
    </row>
    <row r="52" spans="1:5" x14ac:dyDescent="0.25">
      <c r="A52" s="2" t="s">
        <v>317</v>
      </c>
      <c r="B52" s="47">
        <v>2275323.11</v>
      </c>
      <c r="C52" s="47"/>
      <c r="D52" s="47"/>
      <c r="E52" s="47"/>
    </row>
    <row r="53" spans="1:5" x14ac:dyDescent="0.25">
      <c r="A53" s="2" t="s">
        <v>246</v>
      </c>
      <c r="B53" s="47">
        <v>870608.93</v>
      </c>
      <c r="C53" s="47"/>
      <c r="D53" s="47"/>
      <c r="E53" s="47"/>
    </row>
    <row r="54" spans="1:5" x14ac:dyDescent="0.25">
      <c r="A54" s="2" t="s">
        <v>351</v>
      </c>
      <c r="B54" s="47">
        <v>-2990437.5</v>
      </c>
      <c r="C54" s="47"/>
      <c r="D54" s="47"/>
      <c r="E54" s="47"/>
    </row>
    <row r="55" spans="1:5" x14ac:dyDescent="0.25">
      <c r="A55" s="3" t="s">
        <v>318</v>
      </c>
      <c r="B55" s="47"/>
      <c r="C55" s="47"/>
      <c r="D55" s="53">
        <f>D8+D20+D33+D45</f>
        <v>136075324.24000001</v>
      </c>
      <c r="E55" s="47"/>
    </row>
    <row r="56" spans="1:5" s="1" customFormat="1" x14ac:dyDescent="0.25">
      <c r="A56" s="3"/>
      <c r="B56" s="47"/>
      <c r="C56" s="47"/>
      <c r="D56" s="53"/>
      <c r="E56" s="47"/>
    </row>
    <row r="57" spans="1:5" s="1" customFormat="1" x14ac:dyDescent="0.25">
      <c r="A57" s="94" t="s">
        <v>203</v>
      </c>
      <c r="B57" s="94"/>
      <c r="C57" s="94"/>
      <c r="D57" s="94"/>
      <c r="E57" s="47"/>
    </row>
    <row r="58" spans="1:5" s="1" customFormat="1" x14ac:dyDescent="0.25">
      <c r="A58" s="94" t="s">
        <v>344</v>
      </c>
      <c r="B58" s="94"/>
      <c r="C58" s="94"/>
      <c r="D58" s="94"/>
      <c r="E58" s="47"/>
    </row>
    <row r="59" spans="1:5" s="1" customFormat="1" x14ac:dyDescent="0.25">
      <c r="A59" s="94" t="s">
        <v>402</v>
      </c>
      <c r="B59" s="94"/>
      <c r="C59" s="94"/>
      <c r="D59" s="94"/>
      <c r="E59" s="47"/>
    </row>
    <row r="60" spans="1:5" s="1" customFormat="1" x14ac:dyDescent="0.25">
      <c r="A60" s="94" t="s">
        <v>155</v>
      </c>
      <c r="B60" s="94"/>
      <c r="C60" s="94"/>
      <c r="D60" s="94"/>
      <c r="E60" s="47"/>
    </row>
    <row r="61" spans="1:5" s="1" customFormat="1" x14ac:dyDescent="0.25">
      <c r="A61" s="3" t="s">
        <v>156</v>
      </c>
      <c r="B61" s="3"/>
      <c r="C61" s="3"/>
      <c r="D61" s="2"/>
      <c r="E61" s="47"/>
    </row>
    <row r="62" spans="1:5" s="16" customFormat="1" ht="15" customHeight="1" x14ac:dyDescent="0.2"/>
    <row r="63" spans="1:5" x14ac:dyDescent="0.25">
      <c r="A63" s="23" t="s">
        <v>337</v>
      </c>
      <c r="B63" s="52" t="s">
        <v>287</v>
      </c>
      <c r="C63" s="53"/>
      <c r="D63" s="52" t="s">
        <v>288</v>
      </c>
    </row>
    <row r="64" spans="1:5" x14ac:dyDescent="0.25">
      <c r="A64" s="3" t="s">
        <v>319</v>
      </c>
      <c r="B64" s="47"/>
      <c r="C64" s="47"/>
      <c r="D64" s="48">
        <f>B65+B69</f>
        <v>1341247.98</v>
      </c>
    </row>
    <row r="65" spans="1:4" x14ac:dyDescent="0.25">
      <c r="A65" s="3" t="s">
        <v>320</v>
      </c>
      <c r="B65" s="48">
        <f>SUM(B66:B68)</f>
        <v>1012670.24</v>
      </c>
      <c r="C65" s="47"/>
      <c r="D65" s="47"/>
    </row>
    <row r="66" spans="1:4" x14ac:dyDescent="0.25">
      <c r="A66" s="2" t="s">
        <v>218</v>
      </c>
      <c r="B66" s="47">
        <v>1009300.48</v>
      </c>
      <c r="C66" s="47"/>
      <c r="D66" s="47"/>
    </row>
    <row r="67" spans="1:4" s="1" customFormat="1" x14ac:dyDescent="0.25">
      <c r="A67" s="14" t="s">
        <v>403</v>
      </c>
      <c r="B67" s="47">
        <v>3287.67</v>
      </c>
      <c r="C67" s="47"/>
      <c r="D67" s="47"/>
    </row>
    <row r="68" spans="1:4" x14ac:dyDescent="0.25">
      <c r="A68" s="2" t="s">
        <v>219</v>
      </c>
      <c r="B68" s="47">
        <v>82.09</v>
      </c>
      <c r="C68" s="47"/>
      <c r="D68" s="48"/>
    </row>
    <row r="69" spans="1:4" x14ac:dyDescent="0.25">
      <c r="A69" s="3" t="s">
        <v>321</v>
      </c>
      <c r="B69" s="48">
        <f>B70+B71+B72+B73+B74+B75</f>
        <v>328577.74000000005</v>
      </c>
      <c r="C69" s="47"/>
      <c r="D69" s="47"/>
    </row>
    <row r="70" spans="1:4" s="1" customFormat="1" x14ac:dyDescent="0.25">
      <c r="A70" s="2" t="s">
        <v>212</v>
      </c>
      <c r="B70" s="47">
        <v>109958.38</v>
      </c>
      <c r="C70" s="47"/>
      <c r="D70" s="47"/>
    </row>
    <row r="71" spans="1:4" s="1" customFormat="1" x14ac:dyDescent="0.25">
      <c r="A71" s="2" t="s">
        <v>363</v>
      </c>
      <c r="B71" s="47">
        <v>209093.44</v>
      </c>
      <c r="C71" s="47"/>
      <c r="D71" s="47"/>
    </row>
    <row r="72" spans="1:4" s="1" customFormat="1" x14ac:dyDescent="0.25">
      <c r="A72" s="2" t="s">
        <v>388</v>
      </c>
      <c r="B72" s="47">
        <v>3532.76</v>
      </c>
      <c r="C72" s="47"/>
      <c r="D72" s="47"/>
    </row>
    <row r="73" spans="1:4" s="1" customFormat="1" x14ac:dyDescent="0.25">
      <c r="A73" s="2" t="s">
        <v>213</v>
      </c>
      <c r="B73" s="47">
        <v>1433</v>
      </c>
      <c r="C73" s="47"/>
      <c r="D73" s="47"/>
    </row>
    <row r="74" spans="1:4" s="1" customFormat="1" x14ac:dyDescent="0.25">
      <c r="A74" s="2" t="s">
        <v>389</v>
      </c>
      <c r="B74" s="47">
        <v>4511.1499999999996</v>
      </c>
      <c r="C74" s="47"/>
      <c r="D74" s="47"/>
    </row>
    <row r="75" spans="1:4" s="1" customFormat="1" x14ac:dyDescent="0.25">
      <c r="A75" s="2" t="s">
        <v>214</v>
      </c>
      <c r="B75" s="47">
        <v>49.01</v>
      </c>
      <c r="C75" s="47"/>
      <c r="D75" s="47"/>
    </row>
    <row r="76" spans="1:4" s="1" customFormat="1" x14ac:dyDescent="0.25">
      <c r="A76" s="3" t="s">
        <v>339</v>
      </c>
      <c r="B76" s="47"/>
      <c r="C76" s="47"/>
      <c r="D76" s="48">
        <f>B77+B80</f>
        <v>245236225.12</v>
      </c>
    </row>
    <row r="77" spans="1:4" s="1" customFormat="1" x14ac:dyDescent="0.25">
      <c r="A77" s="3" t="s">
        <v>322</v>
      </c>
      <c r="B77" s="48">
        <f>SUM(B78:B79)</f>
        <v>169544198.37</v>
      </c>
      <c r="C77" s="47"/>
      <c r="D77" s="47"/>
    </row>
    <row r="78" spans="1:4" s="1" customFormat="1" x14ac:dyDescent="0.25">
      <c r="A78" s="2" t="s">
        <v>323</v>
      </c>
      <c r="B78" s="47">
        <v>55355920.289999999</v>
      </c>
      <c r="C78" s="47"/>
      <c r="D78" s="47"/>
    </row>
    <row r="79" spans="1:4" s="1" customFormat="1" x14ac:dyDescent="0.25">
      <c r="A79" s="2" t="s">
        <v>324</v>
      </c>
      <c r="B79" s="47">
        <v>114188278.08</v>
      </c>
      <c r="C79" s="47"/>
      <c r="D79" s="47"/>
    </row>
    <row r="80" spans="1:4" s="1" customFormat="1" x14ac:dyDescent="0.25">
      <c r="A80" s="3" t="s">
        <v>325</v>
      </c>
      <c r="B80" s="48">
        <f>SUM(B81:B82)</f>
        <v>75692026.75</v>
      </c>
      <c r="C80" s="47"/>
      <c r="D80" s="47"/>
    </row>
    <row r="81" spans="1:4" s="1" customFormat="1" x14ac:dyDescent="0.25">
      <c r="A81" s="2" t="s">
        <v>326</v>
      </c>
      <c r="B81" s="47">
        <v>1732629.18</v>
      </c>
      <c r="C81" s="47"/>
      <c r="D81" s="47"/>
    </row>
    <row r="82" spans="1:4" x14ac:dyDescent="0.25">
      <c r="A82" s="2" t="s">
        <v>327</v>
      </c>
      <c r="B82" s="47">
        <v>73959397.569999993</v>
      </c>
      <c r="C82" s="47"/>
      <c r="D82" s="47"/>
    </row>
    <row r="83" spans="1:4" x14ac:dyDescent="0.25">
      <c r="A83" s="3" t="s">
        <v>328</v>
      </c>
      <c r="B83" s="47"/>
      <c r="C83" s="47"/>
      <c r="D83" s="48">
        <f>B84+B89</f>
        <v>-81028094.169999987</v>
      </c>
    </row>
    <row r="84" spans="1:4" x14ac:dyDescent="0.25">
      <c r="A84" s="3" t="s">
        <v>329</v>
      </c>
      <c r="B84" s="48">
        <f>SUM(B85:B88)</f>
        <v>-81027313.849999994</v>
      </c>
      <c r="C84" s="47"/>
    </row>
    <row r="85" spans="1:4" x14ac:dyDescent="0.25">
      <c r="A85" s="2" t="s">
        <v>330</v>
      </c>
      <c r="B85" s="47">
        <v>21052789.75</v>
      </c>
      <c r="C85" s="47"/>
      <c r="D85" s="47"/>
    </row>
    <row r="86" spans="1:4" x14ac:dyDescent="0.25">
      <c r="A86" s="2" t="s">
        <v>331</v>
      </c>
      <c r="B86" s="47">
        <v>530099.53</v>
      </c>
      <c r="C86" s="47"/>
      <c r="D86" s="47"/>
    </row>
    <row r="87" spans="1:4" x14ac:dyDescent="0.25">
      <c r="A87" s="2" t="s">
        <v>332</v>
      </c>
      <c r="B87" s="47">
        <v>-102911123.8</v>
      </c>
      <c r="C87" s="47"/>
      <c r="D87" s="47"/>
    </row>
    <row r="88" spans="1:4" s="1" customFormat="1" x14ac:dyDescent="0.25">
      <c r="A88" s="2" t="s">
        <v>374</v>
      </c>
      <c r="B88" s="47">
        <v>300920.67</v>
      </c>
      <c r="C88" s="47"/>
      <c r="D88" s="47"/>
    </row>
    <row r="89" spans="1:4" x14ac:dyDescent="0.25">
      <c r="A89" s="3" t="s">
        <v>341</v>
      </c>
      <c r="B89" s="48">
        <f>B90</f>
        <v>-780.32</v>
      </c>
      <c r="C89" s="47"/>
      <c r="D89" s="47"/>
    </row>
    <row r="90" spans="1:4" x14ac:dyDescent="0.25">
      <c r="A90" s="2" t="s">
        <v>342</v>
      </c>
      <c r="B90" s="47">
        <v>-780.32</v>
      </c>
      <c r="C90" s="47"/>
      <c r="D90" s="47"/>
    </row>
    <row r="91" spans="1:4" x14ac:dyDescent="0.25">
      <c r="A91" s="3" t="s">
        <v>333</v>
      </c>
      <c r="B91" s="48">
        <f>D55-D64-D76-D83</f>
        <v>-29474054.689999998</v>
      </c>
      <c r="C91" s="47"/>
      <c r="D91" s="48">
        <f>B91</f>
        <v>-29474054.689999998</v>
      </c>
    </row>
    <row r="92" spans="1:4" x14ac:dyDescent="0.25">
      <c r="A92" s="3" t="s">
        <v>335</v>
      </c>
      <c r="B92" s="47"/>
      <c r="C92" s="47"/>
      <c r="D92" s="48">
        <f>SUM(D64+D76+D91+D83)</f>
        <v>136075324.24000001</v>
      </c>
    </row>
    <row r="95" spans="1:4" s="1" customFormat="1" x14ac:dyDescent="0.25"/>
    <row r="96" spans="1:4" s="1" customFormat="1" x14ac:dyDescent="0.25"/>
    <row r="99" spans="1:4" x14ac:dyDescent="0.25">
      <c r="A99" s="2"/>
      <c r="B99" s="47"/>
      <c r="C99" s="47"/>
      <c r="D99" s="47"/>
    </row>
    <row r="100" spans="1:4" x14ac:dyDescent="0.25">
      <c r="A100" s="2"/>
      <c r="B100" s="47"/>
      <c r="C100" s="47"/>
      <c r="D100" s="47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1"/>
  <sheetViews>
    <sheetView tabSelected="1" topLeftCell="A13" workbookViewId="0">
      <selection activeCell="I32" sqref="I32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4" t="s">
        <v>203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x14ac:dyDescent="0.25">
      <c r="A2" s="94" t="s">
        <v>222</v>
      </c>
      <c r="B2" s="94"/>
      <c r="C2" s="94"/>
      <c r="D2" s="94"/>
      <c r="E2" s="94"/>
      <c r="F2" s="94"/>
      <c r="G2" s="94"/>
      <c r="H2" s="94"/>
      <c r="I2" s="94"/>
      <c r="J2" s="94"/>
    </row>
    <row r="3" spans="1:12" x14ac:dyDescent="0.25">
      <c r="A3" s="94" t="s">
        <v>404</v>
      </c>
      <c r="B3" s="94"/>
      <c r="C3" s="94"/>
      <c r="D3" s="94"/>
      <c r="E3" s="94"/>
      <c r="F3" s="94"/>
      <c r="G3" s="94"/>
      <c r="H3" s="94"/>
      <c r="I3" s="94"/>
      <c r="J3" s="94"/>
    </row>
    <row r="4" spans="1:12" x14ac:dyDescent="0.25">
      <c r="A4" s="94" t="s">
        <v>155</v>
      </c>
      <c r="B4" s="94"/>
      <c r="C4" s="94"/>
      <c r="D4" s="94"/>
      <c r="E4" s="94"/>
      <c r="F4" s="94"/>
      <c r="G4" s="94"/>
      <c r="H4" s="94"/>
      <c r="I4" s="94"/>
      <c r="J4" s="94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223</v>
      </c>
      <c r="B7" s="3"/>
      <c r="C7" s="23" t="s">
        <v>194</v>
      </c>
      <c r="D7" s="3"/>
      <c r="E7" s="23" t="s">
        <v>195</v>
      </c>
      <c r="F7" s="3"/>
      <c r="G7" s="23" t="s">
        <v>285</v>
      </c>
      <c r="H7" s="3"/>
      <c r="I7" s="23" t="s">
        <v>194</v>
      </c>
      <c r="J7" s="3"/>
      <c r="K7" s="23" t="s">
        <v>195</v>
      </c>
      <c r="L7" s="2"/>
    </row>
    <row r="8" spans="1:12" x14ac:dyDescent="0.25">
      <c r="A8" s="3" t="s">
        <v>224</v>
      </c>
      <c r="B8" s="2"/>
      <c r="C8" s="48">
        <f>SUM(C9:C15)</f>
        <v>41939942.530000001</v>
      </c>
      <c r="D8" s="2"/>
      <c r="E8" s="49">
        <v>0</v>
      </c>
      <c r="F8" s="2"/>
      <c r="G8" s="3" t="s">
        <v>249</v>
      </c>
      <c r="H8" s="2"/>
      <c r="I8" s="48">
        <f>SUM(I9:I11)</f>
        <v>38780411.969999999</v>
      </c>
      <c r="J8" s="2"/>
      <c r="K8" s="50">
        <v>0</v>
      </c>
      <c r="L8" s="2"/>
    </row>
    <row r="9" spans="1:12" x14ac:dyDescent="0.25">
      <c r="A9" s="2" t="s">
        <v>225</v>
      </c>
      <c r="B9" s="2"/>
      <c r="C9" s="47">
        <v>781103.94</v>
      </c>
      <c r="D9" s="2"/>
      <c r="E9" s="49">
        <v>0</v>
      </c>
      <c r="F9" s="2"/>
      <c r="G9" s="2" t="s">
        <v>250</v>
      </c>
      <c r="H9" s="2"/>
      <c r="I9" s="47">
        <v>13576683.25</v>
      </c>
      <c r="J9" s="2"/>
      <c r="K9" s="49">
        <v>0</v>
      </c>
      <c r="L9" s="2"/>
    </row>
    <row r="10" spans="1:12" x14ac:dyDescent="0.25">
      <c r="A10" s="2" t="s">
        <v>226</v>
      </c>
      <c r="B10" s="2"/>
      <c r="C10" s="47">
        <v>32047199.109999999</v>
      </c>
      <c r="D10" s="2"/>
      <c r="E10" s="49">
        <v>0</v>
      </c>
      <c r="F10" s="2"/>
      <c r="G10" s="2" t="s">
        <v>251</v>
      </c>
      <c r="H10" s="2"/>
      <c r="I10" s="47">
        <v>25177555.82</v>
      </c>
      <c r="J10" s="2"/>
      <c r="K10" s="49">
        <v>0</v>
      </c>
      <c r="L10" s="2"/>
    </row>
    <row r="11" spans="1:12" x14ac:dyDescent="0.25">
      <c r="A11" s="2" t="s">
        <v>227</v>
      </c>
      <c r="B11" s="2"/>
      <c r="C11" s="47">
        <v>2581438.91</v>
      </c>
      <c r="D11" s="2"/>
      <c r="E11" s="49">
        <v>0</v>
      </c>
      <c r="F11" s="2"/>
      <c r="G11" s="2" t="s">
        <v>356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228</v>
      </c>
      <c r="B12" s="2"/>
      <c r="C12" s="47">
        <v>2273116.7400000002</v>
      </c>
      <c r="D12" s="2"/>
      <c r="E12" s="49">
        <v>0</v>
      </c>
      <c r="F12" s="2"/>
      <c r="G12" s="3" t="s">
        <v>252</v>
      </c>
      <c r="H12" s="2"/>
      <c r="I12" s="48">
        <f>SUM(I13:I15)</f>
        <v>30484782.59</v>
      </c>
      <c r="J12" s="2"/>
      <c r="K12" s="50">
        <v>0</v>
      </c>
      <c r="L12" s="2"/>
    </row>
    <row r="13" spans="1:12" s="1" customFormat="1" x14ac:dyDescent="0.25">
      <c r="A13" s="2" t="s">
        <v>229</v>
      </c>
      <c r="B13" s="2"/>
      <c r="C13" s="47">
        <v>1682244.38</v>
      </c>
      <c r="D13" s="2"/>
      <c r="E13" s="49">
        <v>0</v>
      </c>
      <c r="F13" s="2"/>
      <c r="G13" s="2" t="s">
        <v>375</v>
      </c>
      <c r="H13" s="2"/>
      <c r="I13" s="47">
        <v>75999</v>
      </c>
      <c r="J13" s="2"/>
      <c r="K13" s="50"/>
      <c r="L13" s="2"/>
    </row>
    <row r="14" spans="1:12" x14ac:dyDescent="0.25">
      <c r="A14" s="2" t="s">
        <v>33</v>
      </c>
      <c r="B14" s="2"/>
      <c r="C14" s="47">
        <v>1794253.98</v>
      </c>
      <c r="D14" s="2"/>
      <c r="E14" s="49">
        <v>0</v>
      </c>
      <c r="F14" s="2"/>
      <c r="G14" s="2" t="s">
        <v>253</v>
      </c>
      <c r="H14" s="2"/>
      <c r="I14" s="47">
        <v>26402943.989999998</v>
      </c>
      <c r="J14" s="2"/>
      <c r="K14" s="49">
        <v>0</v>
      </c>
      <c r="L14" s="2"/>
    </row>
    <row r="15" spans="1:12" x14ac:dyDescent="0.25">
      <c r="A15" s="2" t="s">
        <v>230</v>
      </c>
      <c r="B15" s="2"/>
      <c r="C15" s="47">
        <v>780585.47</v>
      </c>
      <c r="D15" s="2"/>
      <c r="E15" s="49">
        <v>0</v>
      </c>
      <c r="F15" s="2"/>
      <c r="G15" s="2" t="s">
        <v>254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231</v>
      </c>
      <c r="B16" s="3"/>
      <c r="C16" s="48">
        <f>SUM(C17:C31)</f>
        <v>10151190.460000001</v>
      </c>
      <c r="D16" s="3"/>
      <c r="E16" s="50">
        <v>0</v>
      </c>
      <c r="F16" s="2"/>
      <c r="G16" s="3" t="s">
        <v>255</v>
      </c>
      <c r="H16" s="2"/>
      <c r="I16" s="48">
        <f>I17</f>
        <v>130823775.98</v>
      </c>
      <c r="J16" s="2"/>
      <c r="K16" s="49">
        <v>0</v>
      </c>
      <c r="L16" s="2"/>
    </row>
    <row r="17" spans="1:12" x14ac:dyDescent="0.25">
      <c r="A17" s="2" t="s">
        <v>232</v>
      </c>
      <c r="B17" s="2"/>
      <c r="C17" s="47">
        <v>381186.55</v>
      </c>
      <c r="D17" s="2"/>
      <c r="E17" s="49">
        <v>0</v>
      </c>
      <c r="F17" s="2"/>
      <c r="G17" s="2" t="s">
        <v>256</v>
      </c>
      <c r="H17" s="2"/>
      <c r="I17" s="47">
        <v>130823775.98</v>
      </c>
      <c r="J17" s="2"/>
      <c r="K17" s="49">
        <v>0</v>
      </c>
      <c r="L17" s="2"/>
    </row>
    <row r="18" spans="1:12" x14ac:dyDescent="0.25">
      <c r="A18" s="2" t="s">
        <v>45</v>
      </c>
      <c r="B18" s="2"/>
      <c r="C18" s="47">
        <v>79401.320000000007</v>
      </c>
      <c r="D18" s="2"/>
      <c r="E18" s="49">
        <v>0</v>
      </c>
      <c r="F18" s="2"/>
      <c r="G18" s="3" t="s">
        <v>257</v>
      </c>
      <c r="H18" s="2"/>
      <c r="I18" s="48">
        <f>SUM(I19:I24)</f>
        <v>7068415.54</v>
      </c>
      <c r="J18" s="2"/>
      <c r="K18" s="50">
        <v>0</v>
      </c>
      <c r="L18" s="2"/>
    </row>
    <row r="19" spans="1:12" x14ac:dyDescent="0.25">
      <c r="A19" s="2" t="s">
        <v>233</v>
      </c>
      <c r="B19" s="2"/>
      <c r="C19" s="47">
        <v>121995.65</v>
      </c>
      <c r="D19" s="2"/>
      <c r="E19" s="49">
        <v>0</v>
      </c>
      <c r="F19" s="2"/>
      <c r="G19" s="2" t="s">
        <v>258</v>
      </c>
      <c r="H19" s="2"/>
      <c r="I19" s="47">
        <v>223858.34</v>
      </c>
      <c r="J19" s="2"/>
      <c r="K19" s="49">
        <v>0</v>
      </c>
      <c r="L19" s="2"/>
    </row>
    <row r="20" spans="1:12" x14ac:dyDescent="0.25">
      <c r="A20" s="2" t="s">
        <v>49</v>
      </c>
      <c r="B20" s="2"/>
      <c r="C20" s="47">
        <v>85285.37</v>
      </c>
      <c r="D20" s="2"/>
      <c r="E20" s="49">
        <v>0</v>
      </c>
      <c r="F20" s="2"/>
      <c r="G20" s="2" t="s">
        <v>259</v>
      </c>
      <c r="H20" s="2"/>
      <c r="I20" s="47">
        <v>405402.4</v>
      </c>
      <c r="J20" s="2"/>
      <c r="K20" s="49">
        <v>0</v>
      </c>
      <c r="L20" s="2"/>
    </row>
    <row r="21" spans="1:12" x14ac:dyDescent="0.25">
      <c r="A21" s="2" t="s">
        <v>234</v>
      </c>
      <c r="B21" s="2"/>
      <c r="C21" s="47">
        <v>482028.75</v>
      </c>
      <c r="D21" s="2"/>
      <c r="E21" s="49">
        <v>0</v>
      </c>
      <c r="F21" s="2"/>
      <c r="G21" s="2" t="s">
        <v>260</v>
      </c>
      <c r="H21" s="2"/>
      <c r="I21" s="47">
        <v>6385558.2300000004</v>
      </c>
      <c r="J21" s="2"/>
      <c r="K21" s="49">
        <v>0</v>
      </c>
      <c r="L21" s="2"/>
    </row>
    <row r="22" spans="1:12" x14ac:dyDescent="0.25">
      <c r="A22" s="2" t="s">
        <v>235</v>
      </c>
      <c r="B22" s="2"/>
      <c r="C22" s="47">
        <v>89661.1</v>
      </c>
      <c r="D22" s="2"/>
      <c r="E22" s="49">
        <v>0</v>
      </c>
      <c r="F22" s="2"/>
      <c r="G22" s="2" t="s">
        <v>261</v>
      </c>
      <c r="H22" s="2"/>
      <c r="I22" s="47">
        <v>2106.4699999999998</v>
      </c>
      <c r="J22" s="2"/>
      <c r="K22" s="49">
        <v>0</v>
      </c>
      <c r="L22" s="2"/>
    </row>
    <row r="23" spans="1:12" x14ac:dyDescent="0.25">
      <c r="A23" s="2" t="s">
        <v>286</v>
      </c>
      <c r="B23" s="2"/>
      <c r="C23" s="47">
        <v>107499.7</v>
      </c>
      <c r="D23" s="2"/>
      <c r="E23" s="49">
        <v>0</v>
      </c>
      <c r="F23" s="2"/>
      <c r="G23" s="2" t="s">
        <v>262</v>
      </c>
      <c r="H23" s="2"/>
      <c r="I23" s="47">
        <v>33073.050000000003</v>
      </c>
      <c r="J23" s="2"/>
      <c r="K23" s="49">
        <v>0</v>
      </c>
      <c r="L23" s="2"/>
    </row>
    <row r="24" spans="1:12" x14ac:dyDescent="0.25">
      <c r="A24" s="2" t="s">
        <v>352</v>
      </c>
      <c r="B24" s="2"/>
      <c r="C24" s="47">
        <v>993433.24</v>
      </c>
      <c r="D24" s="2"/>
      <c r="E24" s="49">
        <v>0</v>
      </c>
      <c r="F24" s="2"/>
      <c r="G24" s="2" t="s">
        <v>263</v>
      </c>
      <c r="H24" s="2"/>
      <c r="I24" s="47">
        <v>18417.05</v>
      </c>
      <c r="J24" s="2"/>
      <c r="K24" s="49">
        <v>0</v>
      </c>
      <c r="L24" s="2"/>
    </row>
    <row r="25" spans="1:12" x14ac:dyDescent="0.25">
      <c r="A25" s="2" t="s">
        <v>236</v>
      </c>
      <c r="B25" s="2"/>
      <c r="C25" s="47">
        <v>66036.350000000006</v>
      </c>
      <c r="D25" s="2"/>
      <c r="E25" s="49">
        <v>0</v>
      </c>
      <c r="F25" s="2"/>
      <c r="G25" s="3" t="s">
        <v>264</v>
      </c>
      <c r="H25" s="2"/>
      <c r="I25" s="48">
        <f>SUM(I26:I29)</f>
        <v>123336681.75</v>
      </c>
      <c r="J25" s="2"/>
      <c r="K25" s="50">
        <v>0</v>
      </c>
      <c r="L25" s="2"/>
    </row>
    <row r="26" spans="1:12" x14ac:dyDescent="0.25">
      <c r="A26" s="2" t="s">
        <v>237</v>
      </c>
      <c r="B26" s="2"/>
      <c r="C26" s="47">
        <v>171418.46</v>
      </c>
      <c r="D26" s="2"/>
      <c r="E26" s="49">
        <v>0</v>
      </c>
      <c r="F26" s="2"/>
      <c r="G26" s="2" t="s">
        <v>265</v>
      </c>
      <c r="H26" s="2"/>
      <c r="I26" s="47">
        <v>39026.89</v>
      </c>
      <c r="J26" s="2"/>
      <c r="K26" s="49">
        <v>0</v>
      </c>
      <c r="L26" s="2"/>
    </row>
    <row r="27" spans="1:12" x14ac:dyDescent="0.25">
      <c r="A27" s="2" t="s">
        <v>238</v>
      </c>
      <c r="B27" s="2"/>
      <c r="C27" s="47">
        <v>502770.54</v>
      </c>
      <c r="D27" s="2"/>
      <c r="E27" s="49">
        <v>0</v>
      </c>
      <c r="F27" s="2"/>
      <c r="G27" s="2" t="s">
        <v>266</v>
      </c>
      <c r="H27" s="2"/>
      <c r="I27" s="47">
        <v>2852402.19</v>
      </c>
      <c r="J27" s="2"/>
      <c r="K27" s="49">
        <v>0</v>
      </c>
      <c r="L27" s="2"/>
    </row>
    <row r="28" spans="1:12" x14ac:dyDescent="0.25">
      <c r="A28" s="2" t="s">
        <v>239</v>
      </c>
      <c r="B28" s="2"/>
      <c r="C28" s="47">
        <v>4180816.36</v>
      </c>
      <c r="D28" s="2"/>
      <c r="E28" s="49">
        <v>0</v>
      </c>
      <c r="F28" s="2"/>
      <c r="G28" s="2" t="s">
        <v>357</v>
      </c>
      <c r="H28" s="2"/>
      <c r="I28" s="47">
        <v>27843838.440000001</v>
      </c>
      <c r="J28" s="2"/>
      <c r="K28" s="49">
        <v>0</v>
      </c>
      <c r="L28" s="2"/>
    </row>
    <row r="29" spans="1:12" x14ac:dyDescent="0.25">
      <c r="A29" s="2" t="s">
        <v>240</v>
      </c>
      <c r="B29" s="2"/>
      <c r="C29" s="47">
        <v>162900.28</v>
      </c>
      <c r="D29" s="2"/>
      <c r="E29" s="49">
        <v>0</v>
      </c>
      <c r="F29" s="2"/>
      <c r="G29" s="2" t="s">
        <v>267</v>
      </c>
      <c r="H29" s="2"/>
      <c r="I29" s="47">
        <v>92601414.230000004</v>
      </c>
      <c r="J29" s="2"/>
      <c r="K29" s="49">
        <v>0</v>
      </c>
      <c r="L29" s="2"/>
    </row>
    <row r="30" spans="1:12" x14ac:dyDescent="0.25">
      <c r="A30" s="2" t="s">
        <v>241</v>
      </c>
      <c r="B30" s="2"/>
      <c r="C30" s="47">
        <v>892181</v>
      </c>
      <c r="D30" s="2"/>
      <c r="E30" s="49">
        <v>0</v>
      </c>
      <c r="F30" s="2"/>
      <c r="G30" s="51" t="s">
        <v>268</v>
      </c>
      <c r="H30" s="2"/>
      <c r="I30" s="48">
        <f>I25+I18+I16+I12+I8</f>
        <v>330494067.83000004</v>
      </c>
      <c r="J30" s="2"/>
      <c r="K30" s="49">
        <v>0</v>
      </c>
      <c r="L30" s="2"/>
    </row>
    <row r="31" spans="1:12" x14ac:dyDescent="0.25">
      <c r="A31" s="2" t="s">
        <v>242</v>
      </c>
      <c r="B31" s="2"/>
      <c r="C31" s="47">
        <v>1834575.79</v>
      </c>
      <c r="D31" s="2"/>
      <c r="E31" s="50">
        <v>0</v>
      </c>
      <c r="F31" s="2"/>
      <c r="G31" s="51" t="s">
        <v>333</v>
      </c>
      <c r="H31" s="2"/>
      <c r="I31" s="48">
        <f>C71-I30</f>
        <v>29474054.689999938</v>
      </c>
      <c r="J31" s="2"/>
      <c r="K31" s="49">
        <v>0</v>
      </c>
      <c r="L31" s="2"/>
    </row>
    <row r="32" spans="1:12" x14ac:dyDescent="0.25">
      <c r="A32" s="3" t="s">
        <v>243</v>
      </c>
      <c r="B32" s="2"/>
      <c r="C32" s="48">
        <f>SUM(C33:C45)</f>
        <v>445432.91000000003</v>
      </c>
      <c r="D32" s="2"/>
      <c r="E32" s="49">
        <v>0</v>
      </c>
      <c r="F32" s="2"/>
      <c r="G32" s="51" t="s">
        <v>358</v>
      </c>
      <c r="H32" s="2"/>
      <c r="I32" s="48">
        <f>I30+I31</f>
        <v>359968122.51999998</v>
      </c>
      <c r="J32" s="2"/>
      <c r="K32" s="50">
        <v>0</v>
      </c>
      <c r="L32" s="2"/>
    </row>
    <row r="33" spans="1:12" x14ac:dyDescent="0.25">
      <c r="A33" s="2" t="s">
        <v>244</v>
      </c>
      <c r="B33" s="2"/>
      <c r="C33" s="47">
        <v>23285.18</v>
      </c>
      <c r="D33" s="2"/>
      <c r="E33" s="49">
        <v>0</v>
      </c>
      <c r="F33" s="2"/>
      <c r="L33" s="2"/>
    </row>
    <row r="34" spans="1:12" x14ac:dyDescent="0.25">
      <c r="A34" s="2" t="s">
        <v>316</v>
      </c>
      <c r="B34" s="2"/>
      <c r="C34" s="47">
        <v>860.81</v>
      </c>
      <c r="D34" s="2"/>
      <c r="E34" s="49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245</v>
      </c>
      <c r="B35" s="2"/>
      <c r="C35" s="47">
        <v>5600.98</v>
      </c>
      <c r="D35" s="2"/>
      <c r="E35" s="49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246</v>
      </c>
      <c r="B36" s="2"/>
      <c r="C36" s="47">
        <v>112703.32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247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248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</row>
    <row r="41" spans="1:12" s="1" customFormat="1" x14ac:dyDescent="0.25">
      <c r="A41" s="94" t="s">
        <v>222</v>
      </c>
      <c r="B41" s="94"/>
      <c r="C41" s="94"/>
      <c r="D41" s="94"/>
      <c r="E41" s="94"/>
      <c r="F41" s="94"/>
      <c r="G41" s="94"/>
      <c r="H41" s="94"/>
      <c r="I41" s="94"/>
      <c r="J41" s="94"/>
    </row>
    <row r="42" spans="1:12" s="1" customFormat="1" x14ac:dyDescent="0.25">
      <c r="A42" s="94" t="s">
        <v>405</v>
      </c>
      <c r="B42" s="94"/>
      <c r="C42" s="94"/>
      <c r="D42" s="94"/>
      <c r="E42" s="94"/>
      <c r="F42" s="94"/>
      <c r="G42" s="94"/>
      <c r="H42" s="94"/>
      <c r="I42" s="94"/>
      <c r="J42" s="94"/>
    </row>
    <row r="43" spans="1:12" s="1" customFormat="1" x14ac:dyDescent="0.25">
      <c r="A43" s="94" t="s">
        <v>155</v>
      </c>
      <c r="B43" s="94"/>
      <c r="C43" s="94"/>
      <c r="D43" s="94"/>
      <c r="E43" s="94"/>
      <c r="F43" s="94"/>
      <c r="G43" s="94"/>
      <c r="H43" s="94"/>
      <c r="I43" s="94"/>
      <c r="J43" s="94"/>
    </row>
    <row r="44" spans="1:12" s="1" customFormat="1" x14ac:dyDescent="0.25">
      <c r="A44" s="3" t="s">
        <v>156</v>
      </c>
      <c r="B44" s="3"/>
      <c r="C44" s="2"/>
      <c r="D44" s="2"/>
      <c r="E44" s="2"/>
      <c r="F44" s="2"/>
      <c r="G44" s="2"/>
    </row>
    <row r="45" spans="1:12" x14ac:dyDescent="0.25">
      <c r="A45" s="2" t="s">
        <v>361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113</v>
      </c>
      <c r="B46" s="2"/>
      <c r="C46" s="48">
        <f>SUM(C47:C51)</f>
        <v>121678363.86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353</v>
      </c>
      <c r="B47" s="2"/>
      <c r="C47" s="47">
        <v>79728.429999999993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115</v>
      </c>
      <c r="B48" s="2"/>
      <c r="C48" s="47">
        <v>122511.62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354</v>
      </c>
      <c r="B49" s="2"/>
      <c r="C49" s="47">
        <v>38792692.609999999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269</v>
      </c>
      <c r="B50" s="2"/>
      <c r="C50" s="47">
        <v>73967192.840000004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270</v>
      </c>
      <c r="B51" s="2"/>
      <c r="C51" s="47">
        <v>8716238.3599999994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271</v>
      </c>
      <c r="B52" s="2"/>
      <c r="C52" s="48">
        <f>SUM(C53:C57)</f>
        <v>47675162.57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272</v>
      </c>
      <c r="B53" s="2"/>
      <c r="C53" s="47">
        <v>433580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273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134</v>
      </c>
      <c r="B55" s="2"/>
      <c r="C55" s="47">
        <v>210925.15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274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275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276</v>
      </c>
      <c r="B58" s="2"/>
      <c r="C58" s="48">
        <f>SUM(C59:C65)</f>
        <v>53834400.93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365</v>
      </c>
      <c r="B59" s="2"/>
      <c r="C59" s="47">
        <v>25.65</v>
      </c>
      <c r="D59" s="2"/>
      <c r="E59" s="49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277</v>
      </c>
      <c r="B60" s="2"/>
      <c r="C60" s="47">
        <v>4751335.38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355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362</v>
      </c>
      <c r="B62" s="2"/>
      <c r="C62" s="47">
        <v>28632.23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278</v>
      </c>
      <c r="B63" s="2"/>
      <c r="C63" s="47">
        <v>47481243.460000001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279</v>
      </c>
      <c r="B64" s="2"/>
      <c r="C64" s="47">
        <v>1569754.85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280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281</v>
      </c>
      <c r="B66" s="2"/>
      <c r="C66" s="48">
        <f>SUM(C67:C70)</f>
        <v>84243629.25999999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282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283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366</v>
      </c>
      <c r="B69" s="2"/>
      <c r="C69" s="47">
        <v>15613.58</v>
      </c>
      <c r="D69" s="2"/>
      <c r="E69" s="49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267</v>
      </c>
      <c r="B70" s="2"/>
      <c r="C70" s="47">
        <v>83448720.269999996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284</v>
      </c>
      <c r="C71" s="48">
        <f>C66+C58+C52+C46+C32+C16+C8</f>
        <v>359968122.51999998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Rodolfo William Hernandez</cp:lastModifiedBy>
  <cp:lastPrinted>2017-08-23T16:17:52Z</cp:lastPrinted>
  <dcterms:created xsi:type="dcterms:W3CDTF">2016-09-19T20:30:24Z</dcterms:created>
  <dcterms:modified xsi:type="dcterms:W3CDTF">2019-03-19T20:30:36Z</dcterms:modified>
</cp:coreProperties>
</file>