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whernandez\Desktop\Archivos Contabilidad LOS MAS USADOS\Estados Financieros 2018\"/>
    </mc:Choice>
  </mc:AlternateContent>
  <bookViews>
    <workbookView xWindow="240" yWindow="375" windowWidth="20115" windowHeight="7695" tabRatio="1000" firstSheet="1" activeTab="5"/>
  </bookViews>
  <sheets>
    <sheet name=" FLUJO DE FONDOS 2018" sheetId="4" r:id="rId1"/>
    <sheet name="composicion de Flujo fondos" sheetId="6" r:id="rId2"/>
    <sheet name="ESTADO DE EJEC. PRES.EGRESOS 18" sheetId="2" r:id="rId3"/>
    <sheet name="ESTADO EJEC. PRES. INGRESOS 18" sheetId="3" r:id="rId4"/>
    <sheet name="Estado Situacion Financiera 18" sheetId="7" r:id="rId5"/>
    <sheet name="EstadRendimiento Economico 2018" sheetId="5" r:id="rId6"/>
  </sheets>
  <calcPr calcId="152511"/>
</workbook>
</file>

<file path=xl/calcChain.xml><?xml version="1.0" encoding="utf-8"?>
<calcChain xmlns="http://schemas.openxmlformats.org/spreadsheetml/2006/main">
  <c r="I12" i="5" l="1"/>
  <c r="B75" i="7"/>
  <c r="D62" i="7"/>
  <c r="B32" i="7"/>
  <c r="D30" i="3"/>
  <c r="C30" i="3"/>
  <c r="D35" i="3"/>
  <c r="C35" i="3"/>
  <c r="C31" i="3"/>
  <c r="D31" i="3"/>
  <c r="E31" i="3"/>
  <c r="E32" i="3"/>
  <c r="D27" i="3"/>
  <c r="C27" i="3"/>
  <c r="E27" i="3" s="1"/>
  <c r="D28" i="3"/>
  <c r="C28" i="3"/>
  <c r="E29" i="3"/>
  <c r="D24" i="3"/>
  <c r="C24" i="3"/>
  <c r="E26" i="3"/>
  <c r="D13" i="3"/>
  <c r="C13" i="3"/>
  <c r="D14" i="3"/>
  <c r="C14" i="3"/>
  <c r="E14" i="3" s="1"/>
  <c r="E16" i="3"/>
  <c r="E15" i="3"/>
  <c r="E28" i="3" l="1"/>
  <c r="E64" i="2"/>
  <c r="E67" i="2" l="1"/>
  <c r="C58" i="5" l="1"/>
  <c r="E102" i="2" l="1"/>
  <c r="C14" i="4" l="1"/>
  <c r="B80" i="7" l="1"/>
  <c r="E20" i="3" l="1"/>
  <c r="E22" i="3"/>
  <c r="D21" i="3"/>
  <c r="C21" i="3"/>
  <c r="E21" i="3" l="1"/>
  <c r="H9" i="6"/>
  <c r="H18" i="6" l="1"/>
  <c r="D27" i="2" l="1"/>
  <c r="E72" i="2"/>
  <c r="D106" i="2"/>
  <c r="C30" i="2"/>
  <c r="E28" i="2"/>
  <c r="C27" i="2"/>
  <c r="D23" i="2"/>
  <c r="E27" i="2" l="1"/>
  <c r="D71" i="2" l="1"/>
  <c r="E66" i="2"/>
  <c r="D30" i="2"/>
  <c r="C71" i="2"/>
  <c r="C20" i="6" l="1"/>
  <c r="H20" i="6"/>
  <c r="E13" i="2" l="1"/>
  <c r="B9" i="7"/>
  <c r="E53" i="2" l="1"/>
  <c r="D74" i="7" l="1"/>
  <c r="D17" i="3" l="1"/>
  <c r="B19" i="7"/>
  <c r="C33" i="5" l="1"/>
  <c r="D33" i="3" l="1"/>
  <c r="D23" i="3"/>
  <c r="D19" i="3"/>
  <c r="D11" i="3"/>
  <c r="D8" i="3" s="1"/>
  <c r="D9" i="3"/>
  <c r="C17" i="3"/>
  <c r="C33" i="3"/>
  <c r="C23" i="3"/>
  <c r="C19" i="3"/>
  <c r="C11" i="3"/>
  <c r="C9" i="3"/>
  <c r="C8" i="3" s="1"/>
  <c r="I25" i="5"/>
  <c r="I18" i="5"/>
  <c r="I16" i="5"/>
  <c r="I8" i="5"/>
  <c r="C66" i="5"/>
  <c r="C52" i="5"/>
  <c r="C46" i="5"/>
  <c r="C17" i="5"/>
  <c r="C8" i="5"/>
  <c r="C71" i="5" l="1"/>
  <c r="I30" i="5"/>
  <c r="D99" i="2"/>
  <c r="D98" i="2" s="1"/>
  <c r="D95" i="2"/>
  <c r="D93" i="2"/>
  <c r="D85" i="2"/>
  <c r="D81" i="2"/>
  <c r="D79" i="2"/>
  <c r="D75" i="2"/>
  <c r="D59" i="2"/>
  <c r="D55" i="2"/>
  <c r="D19" i="2"/>
  <c r="D17" i="2"/>
  <c r="D14" i="2"/>
  <c r="D9" i="2"/>
  <c r="C106" i="2"/>
  <c r="C99" i="2"/>
  <c r="C95" i="2"/>
  <c r="C93" i="2"/>
  <c r="C85" i="2"/>
  <c r="C81" i="2"/>
  <c r="C79" i="2"/>
  <c r="C75" i="2"/>
  <c r="C59" i="2"/>
  <c r="C55" i="2"/>
  <c r="C23" i="2"/>
  <c r="C19" i="2"/>
  <c r="C17" i="2"/>
  <c r="C14" i="2"/>
  <c r="C9" i="2"/>
  <c r="C98" i="2" l="1"/>
  <c r="C8" i="2"/>
  <c r="D8" i="2"/>
  <c r="C29" i="2"/>
  <c r="C92" i="2"/>
  <c r="C78" i="2"/>
  <c r="D78" i="2"/>
  <c r="D92" i="2"/>
  <c r="D29" i="2"/>
  <c r="D108" i="2" l="1"/>
  <c r="B71" i="7"/>
  <c r="B68" i="7"/>
  <c r="B63" i="7"/>
  <c r="B44" i="7"/>
  <c r="B27" i="7"/>
  <c r="B23" i="7"/>
  <c r="B21" i="7"/>
  <c r="B13" i="7"/>
  <c r="D8" i="7" s="1"/>
  <c r="E104" i="2" l="1"/>
  <c r="E86" i="2"/>
  <c r="E40" i="2" l="1"/>
  <c r="E39" i="2" l="1"/>
  <c r="D67" i="7" l="1"/>
  <c r="C9" i="6"/>
  <c r="C9" i="4"/>
  <c r="C16" i="4"/>
  <c r="C11" i="4"/>
  <c r="C19" i="4" l="1"/>
  <c r="C31" i="6"/>
  <c r="H28" i="6" l="1"/>
  <c r="H31" i="6" s="1"/>
  <c r="E103" i="2"/>
  <c r="D43" i="7" l="1"/>
  <c r="D18" i="7"/>
  <c r="D31" i="7"/>
  <c r="D53" i="7" l="1"/>
  <c r="B82" i="7" s="1"/>
  <c r="D82" i="7" s="1"/>
  <c r="D83" i="7" s="1"/>
  <c r="D36" i="3"/>
  <c r="D37" i="3" s="1"/>
  <c r="E35" i="3"/>
  <c r="E34" i="3"/>
  <c r="E33" i="3"/>
  <c r="E30" i="3"/>
  <c r="E25" i="3"/>
  <c r="E24" i="3"/>
  <c r="E23" i="3"/>
  <c r="E19" i="3"/>
  <c r="E18" i="3"/>
  <c r="E17" i="3"/>
  <c r="E13" i="3"/>
  <c r="E12" i="3"/>
  <c r="E11" i="3"/>
  <c r="E10" i="3"/>
  <c r="E9" i="3"/>
  <c r="E8" i="3"/>
  <c r="D109" i="2"/>
  <c r="D110" i="2" s="1"/>
  <c r="E107" i="2"/>
  <c r="E106" i="2"/>
  <c r="E105" i="2"/>
  <c r="E101" i="2"/>
  <c r="E100" i="2"/>
  <c r="E99" i="2"/>
  <c r="E98" i="2"/>
  <c r="E97" i="2"/>
  <c r="E96" i="2"/>
  <c r="E95" i="2"/>
  <c r="E94" i="2"/>
  <c r="E93" i="2"/>
  <c r="E92" i="2"/>
  <c r="E85" i="2"/>
  <c r="E84" i="2"/>
  <c r="E83" i="2"/>
  <c r="E82" i="2"/>
  <c r="E81" i="2"/>
  <c r="E80" i="2"/>
  <c r="E79" i="2"/>
  <c r="E78" i="2"/>
  <c r="E77" i="2"/>
  <c r="E76" i="2"/>
  <c r="E75" i="2"/>
  <c r="E74" i="2"/>
  <c r="E73" i="2"/>
  <c r="E70" i="2"/>
  <c r="E69" i="2"/>
  <c r="E68" i="2"/>
  <c r="E65" i="2"/>
  <c r="E63" i="2"/>
  <c r="E62" i="2"/>
  <c r="E61" i="2"/>
  <c r="E60" i="2"/>
  <c r="E59" i="2"/>
  <c r="E58" i="2"/>
  <c r="E57" i="2"/>
  <c r="E56" i="2"/>
  <c r="E55" i="2"/>
  <c r="E54" i="2"/>
  <c r="E52" i="2"/>
  <c r="E51" i="2"/>
  <c r="E50" i="2"/>
  <c r="E44" i="2"/>
  <c r="E43" i="2"/>
  <c r="E42" i="2"/>
  <c r="E41" i="2"/>
  <c r="E38" i="2"/>
  <c r="E37" i="2"/>
  <c r="E36" i="2"/>
  <c r="E35" i="2"/>
  <c r="E34" i="2"/>
  <c r="E33" i="2"/>
  <c r="E32" i="2"/>
  <c r="E31" i="2"/>
  <c r="E30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2" i="2"/>
  <c r="E11" i="2"/>
  <c r="E10" i="2"/>
  <c r="E9" i="2"/>
  <c r="E8" i="2"/>
  <c r="I31" i="5" l="1"/>
  <c r="I32" i="5" s="1"/>
  <c r="C36" i="3"/>
  <c r="C37" i="3" s="1"/>
  <c r="E36" i="3"/>
  <c r="E37" i="3" s="1"/>
  <c r="E71" i="2" l="1"/>
  <c r="E29" i="2"/>
  <c r="E108" i="2" s="1"/>
  <c r="E109" i="2" s="1"/>
  <c r="E110" i="2" s="1"/>
  <c r="C108" i="2" l="1"/>
  <c r="C109" i="2" s="1"/>
  <c r="C110" i="2" s="1"/>
</calcChain>
</file>

<file path=xl/sharedStrings.xml><?xml version="1.0" encoding="utf-8"?>
<sst xmlns="http://schemas.openxmlformats.org/spreadsheetml/2006/main" count="497" uniqueCount="409">
  <si>
    <t>51</t>
  </si>
  <si>
    <t>Remuneraciones</t>
  </si>
  <si>
    <t>511</t>
  </si>
  <si>
    <t>Remuneraciones Permanentes</t>
  </si>
  <si>
    <t>51101</t>
  </si>
  <si>
    <t>Sueldos</t>
  </si>
  <si>
    <t>51103</t>
  </si>
  <si>
    <t>Aguinaldos</t>
  </si>
  <si>
    <t>51105</t>
  </si>
  <si>
    <t>Dietas</t>
  </si>
  <si>
    <t>51107</t>
  </si>
  <si>
    <t>Beneficios Adicionales</t>
  </si>
  <si>
    <t>512</t>
  </si>
  <si>
    <t>Remuneraciones Eventuales</t>
  </si>
  <si>
    <t>51201</t>
  </si>
  <si>
    <t>51203</t>
  </si>
  <si>
    <t>513</t>
  </si>
  <si>
    <t>Remuneraciones Extraordinarias</t>
  </si>
  <si>
    <t>51301</t>
  </si>
  <si>
    <t>Horas Extraordinarias</t>
  </si>
  <si>
    <t>514</t>
  </si>
  <si>
    <t>Contribuciones Patronales a Inst de Seg Social Públicas</t>
  </si>
  <si>
    <t>51401</t>
  </si>
  <si>
    <t>Por Remuneraciones Permanentes</t>
  </si>
  <si>
    <t>51402</t>
  </si>
  <si>
    <t>Por Remuneraciones Eventuales</t>
  </si>
  <si>
    <t>51403</t>
  </si>
  <si>
    <t>Por Remuneraciones Extraordinarias</t>
  </si>
  <si>
    <t>515</t>
  </si>
  <si>
    <t>Contribuciones Patronales a Inst de Seg Social Privadas</t>
  </si>
  <si>
    <t>51501</t>
  </si>
  <si>
    <t>51502</t>
  </si>
  <si>
    <t>51503</t>
  </si>
  <si>
    <t>Indemnizaciones</t>
  </si>
  <si>
    <t>54</t>
  </si>
  <si>
    <t>Adquisiciones de Bienes y Servicios</t>
  </si>
  <si>
    <t>541</t>
  </si>
  <si>
    <t>Bienes de Uso y Consumo</t>
  </si>
  <si>
    <t>54101</t>
  </si>
  <si>
    <t>Productos Alimenticios para Personas</t>
  </si>
  <si>
    <t>54102</t>
  </si>
  <si>
    <t>Productos Alimenticios para Animales</t>
  </si>
  <si>
    <t>54103</t>
  </si>
  <si>
    <t>Productos Agropecuarios y Forestales</t>
  </si>
  <si>
    <t>54104</t>
  </si>
  <si>
    <t>Productos Textiles y Vestuarios</t>
  </si>
  <si>
    <t>54105</t>
  </si>
  <si>
    <t>Productos de Papel y Cartón</t>
  </si>
  <si>
    <t>54106</t>
  </si>
  <si>
    <t>Productos de Cuero y Caucho</t>
  </si>
  <si>
    <t>54107</t>
  </si>
  <si>
    <t>Productos Químicos</t>
  </si>
  <si>
    <t>54108</t>
  </si>
  <si>
    <t>Productos Farmacéuticos y Medicinales</t>
  </si>
  <si>
    <t>54111</t>
  </si>
  <si>
    <t>Minerales no Métalicos y Productos Derivados</t>
  </si>
  <si>
    <t>54112</t>
  </si>
  <si>
    <t>Minerales Métalicos y Productos Derivados</t>
  </si>
  <si>
    <t>54113</t>
  </si>
  <si>
    <t>Materiales e Instrumental de Laboratorios y uso Médico</t>
  </si>
  <si>
    <t>54114</t>
  </si>
  <si>
    <t>Materiales de Oficina</t>
  </si>
  <si>
    <t>54115</t>
  </si>
  <si>
    <t>Materiales Informáticos</t>
  </si>
  <si>
    <t>54116</t>
  </si>
  <si>
    <t>Libros , Textos, Utiles de Enseñanza y Publicaciones</t>
  </si>
  <si>
    <t>54118</t>
  </si>
  <si>
    <t>Herramientas, Repuestos y Accesorios</t>
  </si>
  <si>
    <t>54119</t>
  </si>
  <si>
    <t>Materiales Eléctricos</t>
  </si>
  <si>
    <t>54199</t>
  </si>
  <si>
    <t>Bienes de Uso y Consumo Diversos</t>
  </si>
  <si>
    <t>542</t>
  </si>
  <si>
    <t>Servicios Básicos</t>
  </si>
  <si>
    <t>54201</t>
  </si>
  <si>
    <t>Servicios de Energía Eléctrica</t>
  </si>
  <si>
    <t>54202</t>
  </si>
  <si>
    <t>Servicios de Agua</t>
  </si>
  <si>
    <t>54203</t>
  </si>
  <si>
    <t>Servicios de Telecomunicaciones</t>
  </si>
  <si>
    <t>543</t>
  </si>
  <si>
    <t>Servicios Generales y Arrendamientos</t>
  </si>
  <si>
    <t>54301</t>
  </si>
  <si>
    <t>Mantenimientos y Reparaciones de Bienes Muebles</t>
  </si>
  <si>
    <t>54302</t>
  </si>
  <si>
    <t>Mantenimientos y Reparaciones de Vehículos</t>
  </si>
  <si>
    <t>54305</t>
  </si>
  <si>
    <t>Servicios de Publicidad</t>
  </si>
  <si>
    <t>54306</t>
  </si>
  <si>
    <t>Servicios de Vigilancia</t>
  </si>
  <si>
    <t>54308</t>
  </si>
  <si>
    <t>Servicios de Lavanderías y Planchado</t>
  </si>
  <si>
    <t>54313</t>
  </si>
  <si>
    <t>Impresiones, Publicaciones y Reproducciones</t>
  </si>
  <si>
    <t>54316</t>
  </si>
  <si>
    <t>Arrendamiento de Bienes Muebles</t>
  </si>
  <si>
    <t>54317</t>
  </si>
  <si>
    <t>Arrendamiento de Bienes Inmuebles</t>
  </si>
  <si>
    <t>54399</t>
  </si>
  <si>
    <t>Servicios Generales y Arrendamientos Diversos</t>
  </si>
  <si>
    <t>544</t>
  </si>
  <si>
    <t>Pasajes y Viáticos</t>
  </si>
  <si>
    <t>54403</t>
  </si>
  <si>
    <t>Viáticos por Comisión Interna</t>
  </si>
  <si>
    <t>54404</t>
  </si>
  <si>
    <t>Viáticos por Comisión Externa</t>
  </si>
  <si>
    <t>545</t>
  </si>
  <si>
    <t>Consultorías, Estudios e Investigaciones</t>
  </si>
  <si>
    <t>54503</t>
  </si>
  <si>
    <t>Servicios Jurídicos</t>
  </si>
  <si>
    <t>54505</t>
  </si>
  <si>
    <t>Servicios de Capacitación</t>
  </si>
  <si>
    <t>55</t>
  </si>
  <si>
    <t>Gastos Financieros y Otros</t>
  </si>
  <si>
    <t>555</t>
  </si>
  <si>
    <t>Impuestos, Tasas y Derechos</t>
  </si>
  <si>
    <t>55599</t>
  </si>
  <si>
    <t>Impuestos, Tasas y Derechos Diversos</t>
  </si>
  <si>
    <t>556</t>
  </si>
  <si>
    <t>Seguros, Comisiones y Gastos Bancarios</t>
  </si>
  <si>
    <t>55601</t>
  </si>
  <si>
    <t>Primas y Gastos de Seguros de Personas</t>
  </si>
  <si>
    <t>55602</t>
  </si>
  <si>
    <t>Primas y Gastos de Seguros de Bienes</t>
  </si>
  <si>
    <t>55603</t>
  </si>
  <si>
    <t>Comisiones y Gastos Bancarios</t>
  </si>
  <si>
    <t>557</t>
  </si>
  <si>
    <t>Otros Gastos no Clasificados</t>
  </si>
  <si>
    <t>56</t>
  </si>
  <si>
    <t>Transferencias Corrientes</t>
  </si>
  <si>
    <t>562</t>
  </si>
  <si>
    <t>Transferencias Corrientes al Sector Público</t>
  </si>
  <si>
    <t>56201</t>
  </si>
  <si>
    <t>563</t>
  </si>
  <si>
    <t>Transferencias Corrientes al Sector Privado</t>
  </si>
  <si>
    <t>56303</t>
  </si>
  <si>
    <t>A Organismos sin Fines de Lucro</t>
  </si>
  <si>
    <t>56304</t>
  </si>
  <si>
    <t>A Personas Naturales</t>
  </si>
  <si>
    <t>61</t>
  </si>
  <si>
    <t>Inversiones en Activos Fijos</t>
  </si>
  <si>
    <t>611</t>
  </si>
  <si>
    <t>Bienes Muebles</t>
  </si>
  <si>
    <t>61101</t>
  </si>
  <si>
    <t>Mobiliarios</t>
  </si>
  <si>
    <t>61102</t>
  </si>
  <si>
    <t>Maquinarias y Equipos</t>
  </si>
  <si>
    <t>Equipos Informáticos</t>
  </si>
  <si>
    <t>61199</t>
  </si>
  <si>
    <t>Bienes Muebles Diversos</t>
  </si>
  <si>
    <t>614</t>
  </si>
  <si>
    <t>Intangibles</t>
  </si>
  <si>
    <t>61403</t>
  </si>
  <si>
    <t>Derechos de Propiedad Intelectual</t>
  </si>
  <si>
    <t>INSTITUTO SALVADOREÑO DE TRANSFORMACION AGRARIA</t>
  </si>
  <si>
    <t>(EN DOLARES)</t>
  </si>
  <si>
    <t>Institucional</t>
  </si>
  <si>
    <t>CODIGO</t>
  </si>
  <si>
    <t>CONCEPTO</t>
  </si>
  <si>
    <t>CREDITO PRESUPUESTARIO</t>
  </si>
  <si>
    <t>DEVENGADO</t>
  </si>
  <si>
    <t>SALDO PRESUPUESTARIO</t>
  </si>
  <si>
    <t>Total Rubro</t>
  </si>
  <si>
    <t>Total Cuenta</t>
  </si>
  <si>
    <t>Total Especifico</t>
  </si>
  <si>
    <t>14</t>
  </si>
  <si>
    <t xml:space="preserve">VENTA DE BIENES Y SERVICIOS                                                                         </t>
  </si>
  <si>
    <t>141</t>
  </si>
  <si>
    <t xml:space="preserve">Venta de Bienes                                                                                     </t>
  </si>
  <si>
    <t>14199</t>
  </si>
  <si>
    <t xml:space="preserve">Ventas de Bienes Diversos                                                                           </t>
  </si>
  <si>
    <t>142</t>
  </si>
  <si>
    <t xml:space="preserve">Ingresos por Prestación de Servicios Públicos                                                       </t>
  </si>
  <si>
    <t>14299</t>
  </si>
  <si>
    <t xml:space="preserve">Servicios Diversos                                                                                  </t>
  </si>
  <si>
    <t>15</t>
  </si>
  <si>
    <t xml:space="preserve">INGRESOS FINANCIEROS Y OTROS                                                                        </t>
  </si>
  <si>
    <t>152</t>
  </si>
  <si>
    <t xml:space="preserve">Intereses por Préstamos                                                                             </t>
  </si>
  <si>
    <t>15210</t>
  </si>
  <si>
    <t xml:space="preserve">A Personas Naturales                                                                                </t>
  </si>
  <si>
    <t>154</t>
  </si>
  <si>
    <t xml:space="preserve">Arrendamientos de Bienes                                                                            </t>
  </si>
  <si>
    <t>15402</t>
  </si>
  <si>
    <t xml:space="preserve">Arrendamientos de Bienes Inmuebles                                                                  </t>
  </si>
  <si>
    <t>16</t>
  </si>
  <si>
    <t xml:space="preserve">TRANSFERENCIAS CORRIENTES                                                                           </t>
  </si>
  <si>
    <t>162</t>
  </si>
  <si>
    <t xml:space="preserve">Transferencias Corrientes del Sector Público                                                        </t>
  </si>
  <si>
    <t>1624200</t>
  </si>
  <si>
    <t xml:space="preserve">Ramo de Agricultura y Ganadería                                                                     </t>
  </si>
  <si>
    <t>23</t>
  </si>
  <si>
    <t xml:space="preserve">RECUPERACION DE INVERSIONES FINANCIERAS                                                             </t>
  </si>
  <si>
    <t>232</t>
  </si>
  <si>
    <t xml:space="preserve">Recuperación de Préstamos                                                                           </t>
  </si>
  <si>
    <t>23210</t>
  </si>
  <si>
    <t>DISPONIBILIDADES INICIALES</t>
  </si>
  <si>
    <t>ESTRUCTURA</t>
  </si>
  <si>
    <t>CORRIENTE</t>
  </si>
  <si>
    <t>ANTERIOR</t>
  </si>
  <si>
    <t>RESULTADO OPERACIONAL NETO</t>
  </si>
  <si>
    <t>RESULTADO NO OPERACIONAL NETO</t>
  </si>
  <si>
    <t>DISPONIBILIDAD FINAL</t>
  </si>
  <si>
    <t xml:space="preserve">                   FUENTES OPERACIONALES</t>
  </si>
  <si>
    <t xml:space="preserve">                 USOS OPERACIONALES</t>
  </si>
  <si>
    <t xml:space="preserve">                 FUENTES NO OPERACIONALES</t>
  </si>
  <si>
    <t xml:space="preserve">                   USOS NO OPERACIONALES</t>
  </si>
  <si>
    <t>Instituto Salvadoreño de Transformacion  Agraria</t>
  </si>
  <si>
    <t>FUENTES</t>
  </si>
  <si>
    <t>USOS</t>
  </si>
  <si>
    <t>OPERACIONAL</t>
  </si>
  <si>
    <t>D.M X Venta de Bienes y Servicios</t>
  </si>
  <si>
    <t>D.M. x Ingresos Financieros y Otros</t>
  </si>
  <si>
    <t>D.M. x Transferencias Corrientes Recibidas</t>
  </si>
  <si>
    <t>D.M. x Recuperacion de Inversiones Financieras</t>
  </si>
  <si>
    <t>D.M. x Operaciones de Ejercicios Anteriores</t>
  </si>
  <si>
    <t>A.M. x Remuneraciones</t>
  </si>
  <si>
    <t>A.M. x Gastos Financieros y Otros</t>
  </si>
  <si>
    <t>A.M. x Transferencias Corrientes Otorgadas</t>
  </si>
  <si>
    <t>A.M. x Operaciones de Ejercicios Anteriores</t>
  </si>
  <si>
    <t>NO OPERACIONAL</t>
  </si>
  <si>
    <t>Anticipos a Empleados</t>
  </si>
  <si>
    <t>Anticipos por Servicios</t>
  </si>
  <si>
    <t>Depositos Ajenos</t>
  </si>
  <si>
    <t>Anticipo de Impuesto Retenido IVA</t>
  </si>
  <si>
    <t>TOTAL USOS-</t>
  </si>
  <si>
    <t>TOTAL FUENTES-</t>
  </si>
  <si>
    <t>ESTADO DE RENDIMIENTO ECONOMICO</t>
  </si>
  <si>
    <t>GASTOS DE Gestión</t>
  </si>
  <si>
    <t>Gastos en Personal</t>
  </si>
  <si>
    <t>Remuneraciones Personal Permanente</t>
  </si>
  <si>
    <t>Remuneraciones Personal Eventual</t>
  </si>
  <si>
    <t>Remuneraciones por Servicios Extraordinarios</t>
  </si>
  <si>
    <t>Contrib. Patronales a Inst. de Seguridad Social Publica</t>
  </si>
  <si>
    <t>Contrib. Patronales a Inst. de Seguridad Social Privada</t>
  </si>
  <si>
    <t>Otras Remuneraciones</t>
  </si>
  <si>
    <t>Gastos en Bienes de Consumo y Servicios</t>
  </si>
  <si>
    <t>Productos Alimenticios, Agropecuarios y Forestales</t>
  </si>
  <si>
    <t>Materiales de Oficina, Producto de Papel e Impresos</t>
  </si>
  <si>
    <t>Productos Quimicos, combustibles y Lubricantes</t>
  </si>
  <si>
    <t>Minerales y Productos Derivados</t>
  </si>
  <si>
    <t>Servicios Basicos</t>
  </si>
  <si>
    <t>Mantenimiento y Reparacion</t>
  </si>
  <si>
    <t>Servicios Comerciales</t>
  </si>
  <si>
    <t>Otros Servicios y Arrendamientos Diversos</t>
  </si>
  <si>
    <t>Arrendamientos y Derechos</t>
  </si>
  <si>
    <t>Pasajes y Viaticos</t>
  </si>
  <si>
    <t>Servicios Tecnicos y Profesionales</t>
  </si>
  <si>
    <t>Gastos en Bienes Capitalizables</t>
  </si>
  <si>
    <t>Maquinarias y Equipos de Produccion</t>
  </si>
  <si>
    <t>Equipos de Transporte</t>
  </si>
  <si>
    <t>Maquinaria, Equipo y Mobiliario Diverso</t>
  </si>
  <si>
    <t>Libros y Colecciones</t>
  </si>
  <si>
    <t>Semovientes</t>
  </si>
  <si>
    <t>Ingresos Financieros y Otros</t>
  </si>
  <si>
    <t>Rentabilidad de Inversiones Financieras</t>
  </si>
  <si>
    <t>Intereses de Prestamos Otorgados</t>
  </si>
  <si>
    <t>Ingresos por Transferencias Corrientes Recibidas</t>
  </si>
  <si>
    <t>Transferencias Corrientes del Sector Publico</t>
  </si>
  <si>
    <t>Transferencias entre Dependencias Institucionales</t>
  </si>
  <si>
    <t>Ingresos por Transferencias de Capital Recibidas</t>
  </si>
  <si>
    <t>Transferencias de Capital del Sector Publico</t>
  </si>
  <si>
    <t>Ingresos Por Ventas de Bienes y Servicios</t>
  </si>
  <si>
    <t>Tasas de Servicios Publicos</t>
  </si>
  <si>
    <t>Venta de Bienes</t>
  </si>
  <si>
    <t>Venta de Servicios Publicos</t>
  </si>
  <si>
    <t>Venta  de Desechos y Residuos</t>
  </si>
  <si>
    <t>Venta de Bienes Muebles</t>
  </si>
  <si>
    <t>Venta de Bienes Inmuebles</t>
  </si>
  <si>
    <t>Ingresos por Actualizaciones y Ajustes</t>
  </si>
  <si>
    <t>Indemnizaciones y Valores no Reclamados</t>
  </si>
  <si>
    <t>Ingresos Diversos</t>
  </si>
  <si>
    <t>Ajustes de Ejercicios Anteriores</t>
  </si>
  <si>
    <t>SUB TOTAL INGRESOS</t>
  </si>
  <si>
    <t>Intereses y Comisiones de la Deuda Interna</t>
  </si>
  <si>
    <t>Gastos Corrientes Diversos</t>
  </si>
  <si>
    <t>Gastos en Transferencias Otorgadas</t>
  </si>
  <si>
    <t>Transferencias Corrientes al Sector Publico</t>
  </si>
  <si>
    <t>Transferencias  de Capital al Sector Publico</t>
  </si>
  <si>
    <t>Transferencias  de Capital al Sector Privado</t>
  </si>
  <si>
    <t>Transferencias entre Depedencias Institucionales</t>
  </si>
  <si>
    <t>Costos de Ventas y Cargos Calculados</t>
  </si>
  <si>
    <t>Gastos por Descargo de Bienes de Larga Duracion</t>
  </si>
  <si>
    <t>Gastos por Inversiones no Recuperables</t>
  </si>
  <si>
    <t>Depreciacion de Bienes de Uso</t>
  </si>
  <si>
    <t>Gastos por Obsolescencia, Mermas y Deterioro de Existencias</t>
  </si>
  <si>
    <t>Gastos de Actualizaciones y Ajustes</t>
  </si>
  <si>
    <t>Gastos por Perdidas de Inversiones Financieras</t>
  </si>
  <si>
    <t>Gastos por Perdidas o Daños de Bienes de Uso</t>
  </si>
  <si>
    <t>SUB TOTAL GASTOS</t>
  </si>
  <si>
    <t>INGRESOS DE Gestión</t>
  </si>
  <si>
    <t>Materiales de Uso o Consumo</t>
  </si>
  <si>
    <t>Parcial</t>
  </si>
  <si>
    <t>Total</t>
  </si>
  <si>
    <t>Fondos</t>
  </si>
  <si>
    <t>Disponibilidades</t>
  </si>
  <si>
    <t>Bancos Comerciales M/D</t>
  </si>
  <si>
    <t>Banco Central de Reserva Fondos Restringidos M/D</t>
  </si>
  <si>
    <t>Fondos Depositos en Tesoro Publico</t>
  </si>
  <si>
    <t>Anticipos de Fondos</t>
  </si>
  <si>
    <t>Anticipos de Fondos a Depedencias Institucionales</t>
  </si>
  <si>
    <t>Deudores Monetarios</t>
  </si>
  <si>
    <t>Inverrsiones Financieras</t>
  </si>
  <si>
    <t>Inversiones Temporales</t>
  </si>
  <si>
    <t>Depositos a Plazo en el Sector Financiero en el Interior</t>
  </si>
  <si>
    <t>Prestamos de Fomento Agropecuario</t>
  </si>
  <si>
    <t>Deudores Financieros</t>
  </si>
  <si>
    <t>Deudores por Reintegro</t>
  </si>
  <si>
    <t>Bienes Muebles e Inmuebles entregados a Terceros</t>
  </si>
  <si>
    <t>Deudores Monetarios por Percibir</t>
  </si>
  <si>
    <t>Seguros Pagados por Anticipado</t>
  </si>
  <si>
    <t>Amortizaciones Acumuladas</t>
  </si>
  <si>
    <t>Inversiones en Existencias</t>
  </si>
  <si>
    <t>Existencias Institucionales</t>
  </si>
  <si>
    <t>Materiales de Oficina, Productos de Papel e Impresos</t>
  </si>
  <si>
    <t>Inmuebles para la Venta</t>
  </si>
  <si>
    <t>Inversiones en Bienes de Uso</t>
  </si>
  <si>
    <t>Bienes Depreciables</t>
  </si>
  <si>
    <t>Bienes Inmuebles</t>
  </si>
  <si>
    <t>Instalaciones Electricas y Comunicaciones</t>
  </si>
  <si>
    <t>Maquinaria y equipo de Produccion</t>
  </si>
  <si>
    <t>Equipos Medicos y de Laboratorios</t>
  </si>
  <si>
    <t>Equipo de Transporte, Traccion y Elevacion</t>
  </si>
  <si>
    <t>TOTAL DE RECURSOS</t>
  </si>
  <si>
    <t>Deuda Corriente</t>
  </si>
  <si>
    <t>Depositos de Terceros</t>
  </si>
  <si>
    <t>Acredores Monetarios</t>
  </si>
  <si>
    <t>Endeudamiento Interno</t>
  </si>
  <si>
    <t>Titulos Valores en el Mercado Nacional</t>
  </si>
  <si>
    <t>Emprestitos del Gobierno Central</t>
  </si>
  <si>
    <t>Acredores Financieros</t>
  </si>
  <si>
    <t>Acredores Monetarios por Pagar</t>
  </si>
  <si>
    <t>Provision para Financiamiento de Terceros por Aplicar</t>
  </si>
  <si>
    <t>Patrimonio Estatal</t>
  </si>
  <si>
    <t>Patrimonio</t>
  </si>
  <si>
    <t>Patrimonio Instituciones Descentralizadas</t>
  </si>
  <si>
    <t>Donaciones y Legados Bienes Corporales</t>
  </si>
  <si>
    <t>Resultados  Ejercicios Anteriores</t>
  </si>
  <si>
    <t>RESULTADO DEL EJERCICIO</t>
  </si>
  <si>
    <t>Inversiones Intangibles</t>
  </si>
  <si>
    <t>TOTAL DE OBLIGACIONES</t>
  </si>
  <si>
    <t>RECURSOS (ACTIVOS)</t>
  </si>
  <si>
    <t>OBLIGACIONES (PASIVOS)</t>
  </si>
  <si>
    <t xml:space="preserve">ESTADO DE EJECUCION PRESUPUESTARIA DE EGRESOS </t>
  </si>
  <si>
    <t>Financiamiento de Terceros</t>
  </si>
  <si>
    <t>ESTADO DE EJECUCION PRESUPUESTARIA DE INGRESOS</t>
  </si>
  <si>
    <t>Detrimento Patrimonial</t>
  </si>
  <si>
    <t>Detrimentos de Inversiones en Bienes de Uso</t>
  </si>
  <si>
    <t>Llantas y Neumáticos</t>
  </si>
  <si>
    <t>ESTADO DE SITUACION FINANCIERA</t>
  </si>
  <si>
    <t>Derechos de Propiedad Intangible</t>
  </si>
  <si>
    <t>Combustibles y Lubricantes</t>
  </si>
  <si>
    <t>ESTADO DE FLUJO DE FONDOS</t>
  </si>
  <si>
    <t>FLUJO DE FONDOS - COMPOSICION</t>
  </si>
  <si>
    <t>Gastos Diversos</t>
  </si>
  <si>
    <t>Herramientas y Repuestos Principales</t>
  </si>
  <si>
    <t>Depositos Retenciones Fiscales</t>
  </si>
  <si>
    <t>Depreciacion Acumulada</t>
  </si>
  <si>
    <t>Bienes de Uso y Consumo Diverso</t>
  </si>
  <si>
    <t>Primas y Gastos por Seguros y Comisiones Bancarias</t>
  </si>
  <si>
    <t>Intereses y Comisiones de Titulos valores en el Mercado Nacional</t>
  </si>
  <si>
    <t>Costo por Descargo de Materiales y Suministros</t>
  </si>
  <si>
    <t>Arrendamientos de Bienes</t>
  </si>
  <si>
    <t>Correccion de Recursos</t>
  </si>
  <si>
    <t>TOTAL DE INGRESOS DE GESTION</t>
  </si>
  <si>
    <t>Obras para servicios de Salud y Saneamiento Ambiental</t>
  </si>
  <si>
    <t>Inversiones en Prestamos,  Largo Plazo</t>
  </si>
  <si>
    <t>Gastos en Activo Intangibles</t>
  </si>
  <si>
    <t>D.M. x Reintegro de Fondos</t>
  </si>
  <si>
    <t>A.M. x Inversiones en Activos Fijos</t>
  </si>
  <si>
    <t>Amortizacion de Inversiones Intangibles</t>
  </si>
  <si>
    <t>A.M. x Adquisiciones de Bienes y Servicios</t>
  </si>
  <si>
    <t>AUMENTO NETO DE DISPONIBILIDADES</t>
  </si>
  <si>
    <t>Servicios Portuarios, Aeroportuarios, y Ferroviarios</t>
  </si>
  <si>
    <t>Pasajes al exterior</t>
  </si>
  <si>
    <t>Al Personal de Servicios Permanentes</t>
  </si>
  <si>
    <t>FINANCIAMIENTO DE TERCEROS NETO</t>
  </si>
  <si>
    <t>SERVICIO DE LA DEUDA</t>
  </si>
  <si>
    <t>SERVICIOS DE LA DEUDA</t>
  </si>
  <si>
    <t>A.M. X  Amortizaciones de Endeudamiento Publico</t>
  </si>
  <si>
    <t>D.M. x Recuperacion de Inversiones Financieras Temporales</t>
  </si>
  <si>
    <t>A.M. x Inversiones Financieras Temporales</t>
  </si>
  <si>
    <t>Otros Ingresos no Clasificados</t>
  </si>
  <si>
    <t>D.M. x Venta de Activos Fijos</t>
  </si>
  <si>
    <t>Anticipos por Intereses</t>
  </si>
  <si>
    <t>Costo de Venta de Bienes de Uso</t>
  </si>
  <si>
    <t>Correccion de Obligaciones con Terceros</t>
  </si>
  <si>
    <t>Del  1  de  Enero  al  31  de  Diciembre de  2018</t>
  </si>
  <si>
    <t xml:space="preserve"> </t>
  </si>
  <si>
    <t>Del  1  de  Enero  al  31  de  Diciembre del  2018</t>
  </si>
  <si>
    <t>D.M. x Transferencias Corrientes de Aporte Fiscal</t>
  </si>
  <si>
    <t>Reporte Acumulado del 1 de Enero al  31  de Diciembre  del   2018</t>
  </si>
  <si>
    <t>Reporte Acumulado del 1 de Enero al 31  de Diciembre del  2018</t>
  </si>
  <si>
    <t>Servicios de Limpiezas y Fumigaciones</t>
  </si>
  <si>
    <t>Rendimientos de Titulos y Valores</t>
  </si>
  <si>
    <t>Rentabilidad de Depositos a Plazos</t>
  </si>
  <si>
    <t>Otras Rentabilidades Financieras</t>
  </si>
  <si>
    <t>Instituto Salvadoreño de Transformacion Agraria</t>
  </si>
  <si>
    <t>VENTA DE ACTIVOS FIJOS</t>
  </si>
  <si>
    <t>Venta de Terrenos</t>
  </si>
  <si>
    <t>Recuperacion de Inversiones en Titulosvalores</t>
  </si>
  <si>
    <t>Liquidacion de Depositos a Plazo</t>
  </si>
  <si>
    <t>Reporte Acumulado del  1  de  Enero  al  31  de  Diciembre  de  2018</t>
  </si>
  <si>
    <t>al  31  de  Diciembre de 2018</t>
  </si>
  <si>
    <t>Productos Alimenticios Agropecuarios y Forestales</t>
  </si>
  <si>
    <t>Resultado Ejercicio Corriente</t>
  </si>
  <si>
    <t>Del  1  de  Enero  al  31  de  Diciembre  de  2018</t>
  </si>
  <si>
    <t>Del 1 de Enero al 31 de Diciembre de 2018</t>
  </si>
  <si>
    <t>Transferencias corrientes de Aporte Fiscal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</si>
</sst>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93">
    <xf numFmtId="0" fontId="0" fillId="0" borderId="0" xfId="0"/>
    <xf numFmtId="0" fontId="0" fillId="0" borderId="0" xfId="0"/>
    <xf numFmtId="0" fontId="3" fillId="0" borderId="0" xfId="0" applyFont="1"/>
    <xf numFmtId="0" fontId="2" fillId="0" borderId="0" xfId="0" applyFont="1"/>
    <xf numFmtId="0" fontId="3" fillId="0" borderId="0" xfId="0" applyFont="1" applyProtection="1">
      <protection locked="0"/>
    </xf>
    <xf numFmtId="44" fontId="3" fillId="0" borderId="0" xfId="1" applyFont="1" applyProtection="1">
      <protection locked="0"/>
    </xf>
    <xf numFmtId="44" fontId="3" fillId="0" borderId="0" xfId="0" applyNumberFormat="1" applyFont="1"/>
    <xf numFmtId="0" fontId="3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44" fontId="2" fillId="0" borderId="0" xfId="0" applyNumberFormat="1" applyFont="1"/>
    <xf numFmtId="0" fontId="2" fillId="0" borderId="0" xfId="0" applyFont="1" applyAlignment="1" applyProtection="1">
      <alignment horizontal="right"/>
      <protection locked="0"/>
    </xf>
    <xf numFmtId="44" fontId="2" fillId="0" borderId="4" xfId="0" applyNumberFormat="1" applyFont="1" applyBorder="1"/>
    <xf numFmtId="0" fontId="2" fillId="0" borderId="0" xfId="0" applyFont="1" applyProtection="1">
      <protection locked="0"/>
    </xf>
    <xf numFmtId="0" fontId="2" fillId="0" borderId="0" xfId="0" applyFont="1" applyAlignment="1"/>
    <xf numFmtId="0" fontId="3" fillId="0" borderId="0" xfId="0" applyFont="1" applyAlignment="1">
      <alignment horizontal="left"/>
    </xf>
    <xf numFmtId="0" fontId="3" fillId="0" borderId="0" xfId="0" applyFont="1" applyAlignment="1" applyProtection="1">
      <alignment horizontal="left"/>
      <protection locked="0"/>
    </xf>
    <xf numFmtId="0" fontId="3" fillId="0" borderId="0" xfId="0" applyFont="1" applyAlignment="1"/>
    <xf numFmtId="0" fontId="3" fillId="0" borderId="0" xfId="0" applyFont="1" applyAlignment="1" applyProtection="1">
      <protection locked="0"/>
    </xf>
    <xf numFmtId="0" fontId="3" fillId="0" borderId="0" xfId="0" applyFont="1" applyAlignment="1" applyProtection="1">
      <alignment horizontal="center"/>
      <protection locked="0"/>
    </xf>
    <xf numFmtId="0" fontId="2" fillId="0" borderId="0" xfId="0" applyFont="1" applyAlignment="1">
      <alignment horizontal="left"/>
    </xf>
    <xf numFmtId="0" fontId="2" fillId="0" borderId="0" xfId="0" applyFont="1" applyAlignment="1" applyProtection="1">
      <alignment horizontal="left"/>
      <protection locked="0"/>
    </xf>
    <xf numFmtId="0" fontId="2" fillId="0" borderId="0" xfId="0" applyFont="1" applyAlignment="1" applyProtection="1">
      <protection locked="0"/>
    </xf>
    <xf numFmtId="0" fontId="0" fillId="0" borderId="0" xfId="0" applyProtection="1">
      <protection locked="0"/>
    </xf>
    <xf numFmtId="0" fontId="2" fillId="2" borderId="0" xfId="0" applyFont="1" applyFill="1"/>
    <xf numFmtId="0" fontId="2" fillId="2" borderId="0" xfId="0" applyFont="1" applyFill="1" applyProtection="1">
      <protection locked="0"/>
    </xf>
    <xf numFmtId="164" fontId="3" fillId="0" borderId="0" xfId="2" applyNumberFormat="1" applyFont="1"/>
    <xf numFmtId="44" fontId="3" fillId="0" borderId="0" xfId="1" applyFont="1" applyAlignment="1" applyProtection="1">
      <protection locked="0"/>
    </xf>
    <xf numFmtId="44" fontId="3" fillId="0" borderId="0" xfId="1" applyFont="1"/>
    <xf numFmtId="0" fontId="2" fillId="3" borderId="0" xfId="0" applyFont="1" applyFill="1" applyProtection="1">
      <protection locked="0"/>
    </xf>
    <xf numFmtId="44" fontId="3" fillId="3" borderId="0" xfId="1" applyFont="1" applyFill="1" applyProtection="1">
      <protection locked="0"/>
    </xf>
    <xf numFmtId="164" fontId="3" fillId="3" borderId="0" xfId="2" applyNumberFormat="1" applyFont="1" applyFill="1"/>
    <xf numFmtId="0" fontId="3" fillId="3" borderId="0" xfId="0" applyFont="1" applyFill="1" applyProtection="1">
      <protection locked="0"/>
    </xf>
    <xf numFmtId="0" fontId="3" fillId="3" borderId="0" xfId="0" applyFont="1" applyFill="1" applyAlignment="1" applyProtection="1">
      <protection locked="0"/>
    </xf>
    <xf numFmtId="44" fontId="3" fillId="3" borderId="0" xfId="1" applyFont="1" applyFill="1" applyAlignment="1" applyProtection="1">
      <protection locked="0"/>
    </xf>
    <xf numFmtId="0" fontId="2" fillId="3" borderId="0" xfId="0" applyFont="1" applyFill="1"/>
    <xf numFmtId="44" fontId="3" fillId="3" borderId="0" xfId="1" applyFont="1" applyFill="1"/>
    <xf numFmtId="0" fontId="0" fillId="3" borderId="0" xfId="0" applyFill="1"/>
    <xf numFmtId="43" fontId="3" fillId="3" borderId="0" xfId="2" applyFont="1" applyFill="1" applyProtection="1">
      <protection locked="0"/>
    </xf>
    <xf numFmtId="164" fontId="3" fillId="2" borderId="0" xfId="2" applyNumberFormat="1" applyFont="1" applyFill="1"/>
    <xf numFmtId="43" fontId="2" fillId="2" borderId="0" xfId="2" applyFont="1" applyFill="1" applyProtection="1">
      <protection locked="0"/>
    </xf>
    <xf numFmtId="43" fontId="2" fillId="3" borderId="0" xfId="2" applyFont="1" applyFill="1" applyProtection="1">
      <protection locked="0"/>
    </xf>
    <xf numFmtId="44" fontId="2" fillId="2" borderId="0" xfId="1" applyFont="1" applyFill="1" applyProtection="1">
      <protection locked="0"/>
    </xf>
    <xf numFmtId="164" fontId="2" fillId="2" borderId="0" xfId="2" applyNumberFormat="1" applyFont="1" applyFill="1"/>
    <xf numFmtId="4" fontId="2" fillId="3" borderId="0" xfId="0" applyNumberFormat="1" applyFont="1" applyFill="1" applyProtection="1">
      <protection locked="0"/>
    </xf>
    <xf numFmtId="0" fontId="2" fillId="0" borderId="1" xfId="0" applyFont="1" applyBorder="1"/>
    <xf numFmtId="0" fontId="2" fillId="0" borderId="2" xfId="0" applyFont="1" applyBorder="1"/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43" fontId="3" fillId="0" borderId="0" xfId="2" applyFont="1"/>
    <xf numFmtId="43" fontId="2" fillId="0" borderId="0" xfId="2" applyFont="1"/>
    <xf numFmtId="2" fontId="3" fillId="0" borderId="0" xfId="0" applyNumberFormat="1" applyFont="1"/>
    <xf numFmtId="2" fontId="2" fillId="0" borderId="0" xfId="0" applyNumberFormat="1" applyFont="1"/>
    <xf numFmtId="0" fontId="2" fillId="0" borderId="5" xfId="0" applyFont="1" applyBorder="1"/>
    <xf numFmtId="43" fontId="2" fillId="2" borderId="0" xfId="2" applyFont="1" applyFill="1"/>
    <xf numFmtId="43" fontId="2" fillId="3" borderId="0" xfId="2" applyFont="1" applyFill="1"/>
    <xf numFmtId="0" fontId="3" fillId="0" borderId="0" xfId="0" applyFont="1" applyBorder="1"/>
    <xf numFmtId="44" fontId="3" fillId="0" borderId="0" xfId="1" applyFont="1" applyBorder="1" applyProtection="1">
      <protection locked="0"/>
    </xf>
    <xf numFmtId="44" fontId="3" fillId="0" borderId="0" xfId="0" applyNumberFormat="1" applyFont="1" applyBorder="1"/>
    <xf numFmtId="0" fontId="3" fillId="0" borderId="0" xfId="0" applyFont="1" applyBorder="1" applyProtection="1">
      <protection locked="0"/>
    </xf>
    <xf numFmtId="0" fontId="3" fillId="0" borderId="0" xfId="0" applyFont="1" applyBorder="1" applyAlignment="1" applyProtection="1">
      <alignment horizontal="left"/>
      <protection locked="0"/>
    </xf>
    <xf numFmtId="0" fontId="2" fillId="0" borderId="0" xfId="0" applyFont="1" applyBorder="1" applyAlignment="1">
      <alignment horizontal="right"/>
    </xf>
    <xf numFmtId="44" fontId="2" fillId="0" borderId="0" xfId="0" applyNumberFormat="1" applyFont="1" applyBorder="1"/>
    <xf numFmtId="0" fontId="0" fillId="0" borderId="0" xfId="0" applyBorder="1"/>
    <xf numFmtId="0" fontId="2" fillId="0" borderId="0" xfId="0" applyFont="1" applyBorder="1" applyAlignment="1" applyProtection="1">
      <alignment horizontal="right"/>
      <protection locked="0"/>
    </xf>
    <xf numFmtId="43" fontId="2" fillId="0" borderId="0" xfId="2" applyFont="1" applyBorder="1" applyAlignment="1">
      <alignment horizontal="right"/>
    </xf>
    <xf numFmtId="44" fontId="3" fillId="0" borderId="0" xfId="1" applyFont="1" applyAlignment="1">
      <alignment horizontal="right"/>
    </xf>
    <xf numFmtId="44" fontId="3" fillId="0" borderId="0" xfId="1" applyFont="1" applyAlignment="1" applyProtection="1">
      <alignment horizontal="right"/>
      <protection locked="0"/>
    </xf>
    <xf numFmtId="44" fontId="2" fillId="0" borderId="4" xfId="1" applyFont="1" applyBorder="1" applyAlignment="1">
      <alignment horizontal="right"/>
    </xf>
    <xf numFmtId="44" fontId="2" fillId="0" borderId="0" xfId="1" applyFont="1" applyAlignment="1">
      <alignment horizontal="right"/>
    </xf>
    <xf numFmtId="0" fontId="2" fillId="0" borderId="6" xfId="0" applyFont="1" applyBorder="1"/>
    <xf numFmtId="0" fontId="2" fillId="0" borderId="7" xfId="0" applyFont="1" applyBorder="1"/>
    <xf numFmtId="0" fontId="2" fillId="0" borderId="7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2" borderId="0" xfId="0" applyFont="1" applyFill="1" applyBorder="1" applyProtection="1">
      <protection locked="0"/>
    </xf>
    <xf numFmtId="0" fontId="2" fillId="3" borderId="0" xfId="0" applyFont="1" applyFill="1" applyBorder="1" applyProtection="1">
      <protection locked="0"/>
    </xf>
    <xf numFmtId="0" fontId="3" fillId="3" borderId="0" xfId="0" applyFont="1" applyFill="1" applyAlignment="1" applyProtection="1">
      <alignment horizontal="center"/>
      <protection locked="0"/>
    </xf>
    <xf numFmtId="44" fontId="0" fillId="0" borderId="0" xfId="0" applyNumberFormat="1"/>
    <xf numFmtId="164" fontId="3" fillId="0" borderId="0" xfId="2" applyNumberFormat="1" applyFont="1" applyFill="1"/>
    <xf numFmtId="0" fontId="2" fillId="0" borderId="2" xfId="0" applyFont="1" applyBorder="1" applyAlignment="1">
      <alignment horizontal="center"/>
    </xf>
    <xf numFmtId="0" fontId="2" fillId="2" borderId="0" xfId="0" applyFont="1" applyFill="1" applyAlignment="1">
      <alignment horizontal="center"/>
    </xf>
    <xf numFmtId="44" fontId="2" fillId="0" borderId="0" xfId="1" applyFont="1" applyProtection="1">
      <protection locked="0"/>
    </xf>
    <xf numFmtId="44" fontId="2" fillId="0" borderId="0" xfId="1" applyFont="1" applyAlignment="1" applyProtection="1">
      <alignment horizontal="right"/>
      <protection locked="0"/>
    </xf>
    <xf numFmtId="164" fontId="2" fillId="0" borderId="0" xfId="2" applyNumberFormat="1" applyFont="1" applyFill="1"/>
    <xf numFmtId="43" fontId="2" fillId="0" borderId="0" xfId="2" applyFont="1" applyFill="1" applyProtection="1">
      <protection locked="0"/>
    </xf>
    <xf numFmtId="43" fontId="3" fillId="0" borderId="0" xfId="2" applyFont="1" applyFill="1" applyProtection="1">
      <protection locked="0"/>
    </xf>
    <xf numFmtId="0" fontId="3" fillId="0" borderId="0" xfId="0" applyFont="1" applyFill="1" applyProtection="1">
      <protection locked="0"/>
    </xf>
    <xf numFmtId="0" fontId="0" fillId="0" borderId="0" xfId="0" applyFill="1"/>
    <xf numFmtId="4" fontId="2" fillId="2" borderId="0" xfId="0" applyNumberFormat="1" applyFont="1" applyFill="1" applyProtection="1">
      <protection locked="0"/>
    </xf>
    <xf numFmtId="164" fontId="3" fillId="4" borderId="0" xfId="2" applyNumberFormat="1" applyFont="1" applyFill="1"/>
    <xf numFmtId="44" fontId="2" fillId="0" borderId="0" xfId="1" applyFont="1" applyFill="1" applyProtection="1">
      <protection locked="0"/>
    </xf>
    <xf numFmtId="43" fontId="2" fillId="2" borderId="0" xfId="0" applyNumberFormat="1" applyFont="1" applyFill="1"/>
    <xf numFmtId="2" fontId="3" fillId="0" borderId="0" xfId="1" applyNumberFormat="1" applyFont="1" applyProtection="1">
      <protection locked="0"/>
    </xf>
    <xf numFmtId="0" fontId="2" fillId="0" borderId="0" xfId="0" applyFont="1" applyAlignment="1">
      <alignment horizontal="center"/>
    </xf>
  </cellXfs>
  <cellStyles count="3">
    <cellStyle name="Millares" xfId="2" builtinId="3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A1:F21"/>
  <sheetViews>
    <sheetView workbookViewId="0">
      <selection activeCell="C21" sqref="C21"/>
    </sheetView>
  </sheetViews>
  <sheetFormatPr baseColWidth="10" defaultRowHeight="15" x14ac:dyDescent="0.25"/>
  <cols>
    <col min="1" max="1" width="36.85546875" customWidth="1"/>
    <col min="2" max="2" width="1" style="1" customWidth="1"/>
    <col min="3" max="3" width="15.140625" bestFit="1" customWidth="1"/>
    <col min="4" max="4" width="1.42578125" style="1" customWidth="1"/>
  </cols>
  <sheetData>
    <row r="1" spans="1:6" x14ac:dyDescent="0.25">
      <c r="A1" s="92" t="s">
        <v>207</v>
      </c>
      <c r="B1" s="92"/>
      <c r="C1" s="92"/>
      <c r="D1" s="92"/>
      <c r="E1" s="92"/>
      <c r="F1" s="92"/>
    </row>
    <row r="2" spans="1:6" x14ac:dyDescent="0.25">
      <c r="A2" s="92" t="s">
        <v>352</v>
      </c>
      <c r="B2" s="92"/>
      <c r="C2" s="92"/>
      <c r="D2" s="92"/>
      <c r="E2" s="92"/>
      <c r="F2" s="92"/>
    </row>
    <row r="3" spans="1:6" x14ac:dyDescent="0.25">
      <c r="A3" s="92" t="s">
        <v>387</v>
      </c>
      <c r="B3" s="92"/>
      <c r="C3" s="92"/>
      <c r="D3" s="92"/>
      <c r="E3" s="92"/>
      <c r="F3" s="92"/>
    </row>
    <row r="4" spans="1:6" x14ac:dyDescent="0.25">
      <c r="A4" s="92" t="s">
        <v>155</v>
      </c>
      <c r="B4" s="92"/>
      <c r="C4" s="92"/>
      <c r="D4" s="92"/>
      <c r="E4" s="92"/>
      <c r="F4" s="92"/>
    </row>
    <row r="5" spans="1:6" x14ac:dyDescent="0.25">
      <c r="A5" s="3" t="s">
        <v>156</v>
      </c>
      <c r="B5" s="3"/>
      <c r="C5" s="2"/>
      <c r="D5" s="2"/>
      <c r="E5" s="2"/>
      <c r="F5" s="2"/>
    </row>
    <row r="6" spans="1:6" x14ac:dyDescent="0.25">
      <c r="A6" t="s">
        <v>388</v>
      </c>
    </row>
    <row r="7" spans="1:6" s="1" customFormat="1" x14ac:dyDescent="0.25">
      <c r="A7" s="23" t="s">
        <v>197</v>
      </c>
      <c r="B7" s="34"/>
      <c r="C7" s="79" t="s">
        <v>198</v>
      </c>
      <c r="D7" s="34"/>
      <c r="E7" s="79" t="s">
        <v>199</v>
      </c>
    </row>
    <row r="8" spans="1:6" s="36" customFormat="1" ht="13.5" customHeight="1" x14ac:dyDescent="0.25">
      <c r="A8" s="34"/>
      <c r="B8" s="34"/>
      <c r="C8" s="34"/>
      <c r="D8" s="34"/>
      <c r="E8" s="34"/>
    </row>
    <row r="9" spans="1:6" x14ac:dyDescent="0.25">
      <c r="A9" s="73" t="s">
        <v>196</v>
      </c>
      <c r="B9" s="74"/>
      <c r="C9" s="41">
        <f>C10</f>
        <v>1615902.03</v>
      </c>
      <c r="D9" s="29"/>
      <c r="E9" s="38">
        <v>0</v>
      </c>
      <c r="F9" s="22"/>
    </row>
    <row r="10" spans="1:6" x14ac:dyDescent="0.25">
      <c r="A10" s="18" t="s">
        <v>196</v>
      </c>
      <c r="B10" s="75"/>
      <c r="C10" s="5">
        <v>1615902.03</v>
      </c>
      <c r="D10" s="29"/>
      <c r="E10" s="25">
        <v>0</v>
      </c>
      <c r="F10" s="22"/>
    </row>
    <row r="11" spans="1:6" x14ac:dyDescent="0.25">
      <c r="A11" s="24" t="s">
        <v>200</v>
      </c>
      <c r="B11" s="28"/>
      <c r="C11" s="41">
        <f>C12-C13</f>
        <v>191769.59000000171</v>
      </c>
      <c r="D11" s="29"/>
      <c r="E11" s="38">
        <v>0</v>
      </c>
      <c r="F11" s="22"/>
    </row>
    <row r="12" spans="1:6" x14ac:dyDescent="0.25">
      <c r="A12" s="17" t="s">
        <v>203</v>
      </c>
      <c r="B12" s="32"/>
      <c r="C12" s="26">
        <v>12478790.460000001</v>
      </c>
      <c r="D12" s="33"/>
      <c r="E12" s="25">
        <v>0</v>
      </c>
      <c r="F12" s="22"/>
    </row>
    <row r="13" spans="1:6" x14ac:dyDescent="0.25">
      <c r="A13" s="26" t="s">
        <v>204</v>
      </c>
      <c r="B13" s="33"/>
      <c r="C13" s="5">
        <v>12287020.869999999</v>
      </c>
      <c r="D13" s="29"/>
      <c r="E13" s="25">
        <v>0</v>
      </c>
      <c r="F13" s="22"/>
    </row>
    <row r="14" spans="1:6" s="1" customFormat="1" x14ac:dyDescent="0.25">
      <c r="A14" s="24" t="s">
        <v>376</v>
      </c>
      <c r="B14" s="33"/>
      <c r="C14" s="41">
        <f>-C15</f>
        <v>-11.43</v>
      </c>
      <c r="D14" s="29"/>
      <c r="E14" s="38">
        <v>0</v>
      </c>
      <c r="F14" s="22"/>
    </row>
    <row r="15" spans="1:6" s="1" customFormat="1" x14ac:dyDescent="0.25">
      <c r="A15" s="26" t="s">
        <v>377</v>
      </c>
      <c r="B15" s="33"/>
      <c r="C15" s="91">
        <v>11.43</v>
      </c>
      <c r="D15" s="29"/>
      <c r="E15" s="25">
        <v>0</v>
      </c>
      <c r="F15" s="22"/>
    </row>
    <row r="16" spans="1:6" x14ac:dyDescent="0.25">
      <c r="A16" s="24" t="s">
        <v>201</v>
      </c>
      <c r="B16" s="28"/>
      <c r="C16" s="41">
        <f>C17-C18</f>
        <v>9717.910000000149</v>
      </c>
      <c r="D16" s="29"/>
      <c r="E16" s="38">
        <v>0</v>
      </c>
      <c r="F16" s="22"/>
    </row>
    <row r="17" spans="1:5" x14ac:dyDescent="0.25">
      <c r="A17" s="27" t="s">
        <v>205</v>
      </c>
      <c r="B17" s="35"/>
      <c r="C17" s="27">
        <v>1781132.3</v>
      </c>
      <c r="D17" s="35"/>
      <c r="E17" s="25">
        <v>0</v>
      </c>
    </row>
    <row r="18" spans="1:5" x14ac:dyDescent="0.25">
      <c r="A18" s="5" t="s">
        <v>206</v>
      </c>
      <c r="B18" s="29"/>
      <c r="C18" s="27">
        <v>1771414.39</v>
      </c>
      <c r="D18" s="35"/>
      <c r="E18" s="25">
        <v>0</v>
      </c>
    </row>
    <row r="19" spans="1:5" x14ac:dyDescent="0.25">
      <c r="A19" s="23" t="s">
        <v>202</v>
      </c>
      <c r="B19" s="34"/>
      <c r="C19" s="41">
        <f>C9+C11+C16+C14</f>
        <v>1817378.100000002</v>
      </c>
      <c r="D19" s="29"/>
      <c r="E19" s="38">
        <v>0</v>
      </c>
    </row>
    <row r="20" spans="1:5" x14ac:dyDescent="0.25">
      <c r="C20" s="5"/>
      <c r="D20" s="5"/>
      <c r="E20" s="25"/>
    </row>
    <row r="21" spans="1:5" x14ac:dyDescent="0.25">
      <c r="C21" s="5"/>
      <c r="D21" s="5"/>
      <c r="E21" s="25"/>
    </row>
  </sheetData>
  <mergeCells count="4">
    <mergeCell ref="A1:F1"/>
    <mergeCell ref="A2:F2"/>
    <mergeCell ref="A3:F3"/>
    <mergeCell ref="A4:F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J36"/>
  <sheetViews>
    <sheetView workbookViewId="0">
      <selection activeCell="H28" sqref="H28"/>
    </sheetView>
  </sheetViews>
  <sheetFormatPr baseColWidth="10" defaultRowHeight="15" x14ac:dyDescent="0.25"/>
  <cols>
    <col min="1" max="1" width="48.85546875" style="1" customWidth="1"/>
    <col min="2" max="2" width="1.85546875" style="1" customWidth="1"/>
    <col min="3" max="3" width="15.140625" style="1" bestFit="1" customWidth="1"/>
    <col min="4" max="4" width="1.85546875" style="1" customWidth="1"/>
    <col min="5" max="5" width="13.42578125" style="1" customWidth="1"/>
    <col min="6" max="6" width="1.85546875" style="1" customWidth="1"/>
    <col min="7" max="7" width="45.42578125" style="1" customWidth="1"/>
    <col min="8" max="8" width="17.140625" style="1" customWidth="1"/>
    <col min="9" max="9" width="1.85546875" style="1" customWidth="1"/>
    <col min="10" max="16384" width="11.42578125" style="1"/>
  </cols>
  <sheetData>
    <row r="1" spans="1:10" x14ac:dyDescent="0.25">
      <c r="A1" s="92" t="s">
        <v>207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25">
      <c r="A2" s="92" t="s">
        <v>353</v>
      </c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25">
      <c r="A3" s="92" t="s">
        <v>389</v>
      </c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25">
      <c r="A4" s="92" t="s">
        <v>155</v>
      </c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25">
      <c r="A5" s="3" t="s">
        <v>156</v>
      </c>
      <c r="B5" s="3"/>
      <c r="C5" s="2"/>
      <c r="D5" s="2"/>
      <c r="E5" s="2"/>
      <c r="F5" s="2"/>
      <c r="G5" s="2"/>
    </row>
    <row r="7" spans="1:10" x14ac:dyDescent="0.25">
      <c r="A7" s="23" t="s">
        <v>208</v>
      </c>
      <c r="B7" s="34"/>
      <c r="C7" s="23" t="s">
        <v>198</v>
      </c>
      <c r="D7" s="34"/>
      <c r="E7" s="23" t="s">
        <v>199</v>
      </c>
      <c r="F7" s="34"/>
      <c r="G7" s="23" t="s">
        <v>209</v>
      </c>
      <c r="H7" s="23" t="s">
        <v>198</v>
      </c>
      <c r="I7" s="34"/>
      <c r="J7" s="23" t="s">
        <v>199</v>
      </c>
    </row>
    <row r="8" spans="1:10" ht="9.75" customHeight="1" x14ac:dyDescent="0.25">
      <c r="A8" s="34"/>
      <c r="B8" s="34"/>
      <c r="C8" s="34"/>
      <c r="D8" s="34"/>
      <c r="E8" s="34"/>
      <c r="F8" s="34"/>
      <c r="G8" s="34"/>
      <c r="H8" s="34"/>
      <c r="I8" s="34"/>
      <c r="J8" s="34"/>
    </row>
    <row r="9" spans="1:10" ht="18.75" customHeight="1" x14ac:dyDescent="0.25">
      <c r="A9" s="24" t="s">
        <v>210</v>
      </c>
      <c r="B9" s="24"/>
      <c r="C9" s="39">
        <f>SUM(C10:C18)</f>
        <v>12478790.460000001</v>
      </c>
      <c r="D9" s="40"/>
      <c r="E9" s="38">
        <v>0</v>
      </c>
      <c r="F9" s="25"/>
      <c r="G9" s="24" t="s">
        <v>210</v>
      </c>
      <c r="H9" s="39">
        <f>SUM(H10:H16)</f>
        <v>12287020.870000001</v>
      </c>
      <c r="I9" s="40"/>
      <c r="J9" s="38">
        <v>0</v>
      </c>
    </row>
    <row r="10" spans="1:10" x14ac:dyDescent="0.25">
      <c r="A10" s="31" t="s">
        <v>211</v>
      </c>
      <c r="B10" s="31"/>
      <c r="C10" s="84">
        <v>324715.8</v>
      </c>
      <c r="D10" s="84"/>
      <c r="E10" s="77">
        <v>0</v>
      </c>
      <c r="F10" s="77"/>
      <c r="G10" s="85" t="s">
        <v>216</v>
      </c>
      <c r="H10" s="84">
        <v>4968115.09</v>
      </c>
      <c r="I10" s="37"/>
      <c r="J10" s="25">
        <v>0</v>
      </c>
    </row>
    <row r="11" spans="1:10" x14ac:dyDescent="0.25">
      <c r="A11" s="31" t="s">
        <v>212</v>
      </c>
      <c r="B11" s="31"/>
      <c r="C11" s="84">
        <v>225351.65</v>
      </c>
      <c r="D11" s="84"/>
      <c r="E11" s="77">
        <v>0</v>
      </c>
      <c r="F11" s="77"/>
      <c r="G11" s="85" t="s">
        <v>371</v>
      </c>
      <c r="H11" s="84">
        <v>1542460.2</v>
      </c>
      <c r="I11" s="37"/>
      <c r="J11" s="25">
        <v>0</v>
      </c>
    </row>
    <row r="12" spans="1:10" x14ac:dyDescent="0.25">
      <c r="A12" s="31" t="s">
        <v>213</v>
      </c>
      <c r="B12" s="31"/>
      <c r="C12" s="84">
        <v>9743289.7599999998</v>
      </c>
      <c r="D12" s="84"/>
      <c r="E12" s="77">
        <v>0</v>
      </c>
      <c r="F12" s="77"/>
      <c r="G12" s="85" t="s">
        <v>217</v>
      </c>
      <c r="H12" s="84">
        <v>91948.85</v>
      </c>
      <c r="I12" s="37"/>
      <c r="J12" s="25">
        <v>0</v>
      </c>
    </row>
    <row r="13" spans="1:10" x14ac:dyDescent="0.25">
      <c r="A13" s="31" t="s">
        <v>390</v>
      </c>
      <c r="B13" s="31"/>
      <c r="C13" s="84">
        <v>75999</v>
      </c>
      <c r="D13" s="84"/>
      <c r="E13" s="77"/>
      <c r="F13" s="77"/>
      <c r="G13" s="85" t="s">
        <v>218</v>
      </c>
      <c r="H13" s="84">
        <v>3264194</v>
      </c>
      <c r="I13" s="37"/>
      <c r="J13" s="25">
        <v>0</v>
      </c>
    </row>
    <row r="14" spans="1:10" x14ac:dyDescent="0.25">
      <c r="A14" s="31" t="s">
        <v>383</v>
      </c>
      <c r="B14" s="31"/>
      <c r="C14" s="84">
        <v>5250.64</v>
      </c>
      <c r="D14" s="84"/>
      <c r="E14" s="77">
        <v>0</v>
      </c>
      <c r="F14" s="77"/>
      <c r="G14" s="85" t="s">
        <v>369</v>
      </c>
      <c r="H14" s="84">
        <v>382695.9</v>
      </c>
      <c r="I14" s="37"/>
      <c r="J14" s="25">
        <v>0</v>
      </c>
    </row>
    <row r="15" spans="1:10" x14ac:dyDescent="0.25">
      <c r="A15" s="31" t="s">
        <v>214</v>
      </c>
      <c r="B15" s="31"/>
      <c r="C15" s="84">
        <v>237325.38</v>
      </c>
      <c r="D15" s="84"/>
      <c r="E15" s="77">
        <v>0</v>
      </c>
      <c r="F15" s="77"/>
      <c r="G15" s="85" t="s">
        <v>381</v>
      </c>
      <c r="H15" s="84">
        <v>1200000</v>
      </c>
      <c r="I15" s="37"/>
      <c r="J15" s="25">
        <v>0</v>
      </c>
    </row>
    <row r="16" spans="1:10" x14ac:dyDescent="0.25">
      <c r="A16" s="31" t="s">
        <v>368</v>
      </c>
      <c r="B16" s="31"/>
      <c r="C16" s="84">
        <v>297.45999999999998</v>
      </c>
      <c r="D16" s="84"/>
      <c r="E16" s="77">
        <v>0</v>
      </c>
      <c r="F16" s="77"/>
      <c r="G16" s="85" t="s">
        <v>219</v>
      </c>
      <c r="H16" s="84">
        <v>837606.83</v>
      </c>
      <c r="J16" s="25">
        <v>0</v>
      </c>
    </row>
    <row r="17" spans="1:10" x14ac:dyDescent="0.25">
      <c r="A17" s="31" t="s">
        <v>380</v>
      </c>
      <c r="C17" s="84">
        <v>1200000</v>
      </c>
      <c r="D17" s="84"/>
      <c r="E17" s="77">
        <v>0</v>
      </c>
      <c r="F17" s="77"/>
    </row>
    <row r="18" spans="1:10" x14ac:dyDescent="0.25">
      <c r="A18" s="31" t="s">
        <v>215</v>
      </c>
      <c r="B18" s="31"/>
      <c r="C18" s="84">
        <v>666560.77</v>
      </c>
      <c r="D18" s="84"/>
      <c r="E18" s="77">
        <v>0</v>
      </c>
      <c r="F18" s="77"/>
      <c r="G18" s="23" t="s">
        <v>378</v>
      </c>
      <c r="H18" s="90">
        <f>H19</f>
        <v>11.43</v>
      </c>
      <c r="I18" s="37"/>
      <c r="J18" s="38">
        <v>0</v>
      </c>
    </row>
    <row r="19" spans="1:10" x14ac:dyDescent="0.25">
      <c r="A19" s="31"/>
      <c r="B19" s="31"/>
      <c r="C19" s="84"/>
      <c r="D19" s="84"/>
      <c r="E19" s="77"/>
      <c r="F19" s="77"/>
      <c r="G19" s="85" t="s">
        <v>379</v>
      </c>
      <c r="H19" s="84">
        <v>11.43</v>
      </c>
      <c r="I19" s="37"/>
      <c r="J19" s="25">
        <v>0</v>
      </c>
    </row>
    <row r="20" spans="1:10" x14ac:dyDescent="0.25">
      <c r="A20" s="24" t="s">
        <v>220</v>
      </c>
      <c r="B20" s="28"/>
      <c r="C20" s="39">
        <f>SUM(C21:C26)</f>
        <v>1781132.2999999998</v>
      </c>
      <c r="D20" s="84"/>
      <c r="E20" s="77">
        <v>0</v>
      </c>
      <c r="F20" s="77"/>
      <c r="G20" s="24" t="s">
        <v>220</v>
      </c>
      <c r="H20" s="39">
        <f>SUM(H21:H26)</f>
        <v>1771414.39</v>
      </c>
      <c r="I20" s="37"/>
      <c r="J20" s="25">
        <v>0</v>
      </c>
    </row>
    <row r="21" spans="1:10" ht="24" customHeight="1" x14ac:dyDescent="0.25">
      <c r="A21" s="32" t="s">
        <v>221</v>
      </c>
      <c r="B21" s="28"/>
      <c r="C21" s="84">
        <v>90609.88</v>
      </c>
      <c r="D21" s="84"/>
      <c r="E21" s="77">
        <v>0</v>
      </c>
      <c r="F21" s="77"/>
      <c r="G21" s="32" t="s">
        <v>221</v>
      </c>
      <c r="H21" s="84">
        <v>90231.54</v>
      </c>
      <c r="J21" s="25">
        <v>0</v>
      </c>
    </row>
    <row r="22" spans="1:10" x14ac:dyDescent="0.25">
      <c r="A22" s="32" t="s">
        <v>222</v>
      </c>
      <c r="B22" s="32"/>
      <c r="C22" s="84">
        <v>1544693.28</v>
      </c>
      <c r="D22" s="84"/>
      <c r="E22" s="77">
        <v>0</v>
      </c>
      <c r="F22" s="77"/>
      <c r="G22" s="32" t="s">
        <v>222</v>
      </c>
      <c r="H22" s="84">
        <v>1335945.6599999999</v>
      </c>
      <c r="J22" s="25">
        <v>0</v>
      </c>
    </row>
    <row r="23" spans="1:10" ht="16.5" customHeight="1" x14ac:dyDescent="0.25">
      <c r="A23" s="32" t="s">
        <v>223</v>
      </c>
      <c r="B23" s="33"/>
      <c r="C23" s="84">
        <v>125773.64</v>
      </c>
      <c r="D23" s="84"/>
      <c r="E23" s="77">
        <v>0</v>
      </c>
      <c r="F23" s="77"/>
      <c r="G23" s="32" t="s">
        <v>223</v>
      </c>
      <c r="H23" s="84">
        <v>325425.53000000003</v>
      </c>
      <c r="I23" s="37"/>
      <c r="J23" s="25">
        <v>0</v>
      </c>
    </row>
    <row r="24" spans="1:10" x14ac:dyDescent="0.25">
      <c r="A24" s="32" t="s">
        <v>384</v>
      </c>
      <c r="C24" s="84">
        <v>16964.39</v>
      </c>
      <c r="D24" s="84"/>
      <c r="E24" s="77">
        <v>0</v>
      </c>
      <c r="F24" s="77"/>
      <c r="G24" s="32" t="s">
        <v>384</v>
      </c>
      <c r="H24" s="84">
        <v>16964.39</v>
      </c>
      <c r="I24" s="37"/>
      <c r="J24" s="25">
        <v>0</v>
      </c>
    </row>
    <row r="25" spans="1:10" x14ac:dyDescent="0.25">
      <c r="A25" s="32" t="s">
        <v>356</v>
      </c>
      <c r="B25" s="33"/>
      <c r="C25" s="84">
        <v>9.7200000000000006</v>
      </c>
      <c r="D25" s="84"/>
      <c r="E25" s="77">
        <v>0</v>
      </c>
      <c r="F25" s="77"/>
      <c r="G25" s="32" t="s">
        <v>356</v>
      </c>
      <c r="H25" s="84">
        <v>163.11000000000001</v>
      </c>
      <c r="J25" s="25">
        <v>0</v>
      </c>
    </row>
    <row r="26" spans="1:10" x14ac:dyDescent="0.25">
      <c r="A26" s="32" t="s">
        <v>224</v>
      </c>
      <c r="C26" s="84">
        <v>3081.39</v>
      </c>
      <c r="D26" s="84"/>
      <c r="E26" s="77">
        <v>0</v>
      </c>
      <c r="F26" s="77"/>
      <c r="G26" s="32" t="s">
        <v>224</v>
      </c>
      <c r="H26" s="84">
        <v>2684.16</v>
      </c>
      <c r="I26" s="37"/>
      <c r="J26" s="25">
        <v>0</v>
      </c>
    </row>
    <row r="27" spans="1:10" x14ac:dyDescent="0.25">
      <c r="F27" s="77"/>
    </row>
    <row r="28" spans="1:10" x14ac:dyDescent="0.25">
      <c r="C28" s="86"/>
      <c r="D28" s="84"/>
      <c r="E28" s="77"/>
      <c r="F28" s="77"/>
      <c r="G28" s="24" t="s">
        <v>372</v>
      </c>
      <c r="H28" s="87">
        <f>C31-H9-H20-H18</f>
        <v>201476.07000000071</v>
      </c>
      <c r="I28" s="43"/>
      <c r="J28" s="38">
        <v>0</v>
      </c>
    </row>
    <row r="29" spans="1:10" x14ac:dyDescent="0.25">
      <c r="A29" s="89"/>
      <c r="C29" s="83"/>
      <c r="D29" s="86"/>
      <c r="E29" s="86"/>
      <c r="F29" s="82"/>
    </row>
    <row r="30" spans="1:10" ht="8.25" customHeight="1" x14ac:dyDescent="0.25">
      <c r="F30" s="30"/>
    </row>
    <row r="31" spans="1:10" x14ac:dyDescent="0.25">
      <c r="A31" s="41" t="s">
        <v>226</v>
      </c>
      <c r="B31" s="41"/>
      <c r="C31" s="39">
        <f>C9+C20</f>
        <v>14259922.760000002</v>
      </c>
      <c r="D31" s="29"/>
      <c r="E31" s="42">
        <v>0</v>
      </c>
      <c r="F31" s="36"/>
      <c r="G31" s="24" t="s">
        <v>225</v>
      </c>
      <c r="H31" s="39">
        <f>H9+H20+H28+H18</f>
        <v>14259922.760000002</v>
      </c>
      <c r="I31" s="40"/>
      <c r="J31" s="88">
        <v>0</v>
      </c>
    </row>
    <row r="32" spans="1:10" ht="12.75" customHeight="1" x14ac:dyDescent="0.25"/>
    <row r="34" spans="1:6" x14ac:dyDescent="0.25">
      <c r="A34" s="36"/>
      <c r="B34" s="36"/>
      <c r="C34" s="36"/>
      <c r="D34" s="36"/>
      <c r="E34" s="36"/>
      <c r="F34" s="36"/>
    </row>
    <row r="35" spans="1:6" x14ac:dyDescent="0.25">
      <c r="A35" s="36"/>
      <c r="B35" s="36"/>
      <c r="C35" s="36"/>
      <c r="D35" s="36"/>
      <c r="E35" s="36"/>
      <c r="F35" s="36"/>
    </row>
    <row r="36" spans="1:6" x14ac:dyDescent="0.25">
      <c r="A36" s="36"/>
      <c r="B36" s="36"/>
      <c r="C36" s="36"/>
      <c r="D36" s="36"/>
      <c r="E36" s="36"/>
      <c r="F36" s="36"/>
    </row>
  </sheetData>
  <mergeCells count="4">
    <mergeCell ref="A1:J1"/>
    <mergeCell ref="A2:J2"/>
    <mergeCell ref="A3:J3"/>
    <mergeCell ref="A4:J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</sheetPr>
  <dimension ref="A1:E122"/>
  <sheetViews>
    <sheetView topLeftCell="A90" zoomScaleNormal="100" workbookViewId="0">
      <selection activeCell="C99" sqref="C99"/>
    </sheetView>
  </sheetViews>
  <sheetFormatPr baseColWidth="10" defaultRowHeight="15" x14ac:dyDescent="0.25"/>
  <cols>
    <col min="1" max="1" width="8.42578125" customWidth="1"/>
    <col min="2" max="2" width="45.7109375" bestFit="1" customWidth="1"/>
    <col min="3" max="3" width="13.85546875" bestFit="1" customWidth="1"/>
    <col min="4" max="4" width="14.140625" bestFit="1" customWidth="1"/>
    <col min="5" max="5" width="16.7109375" customWidth="1"/>
  </cols>
  <sheetData>
    <row r="1" spans="1:5" s="1" customFormat="1" x14ac:dyDescent="0.25">
      <c r="A1" s="92" t="s">
        <v>154</v>
      </c>
      <c r="B1" s="92"/>
      <c r="C1" s="92"/>
      <c r="D1" s="92"/>
      <c r="E1" s="92"/>
    </row>
    <row r="2" spans="1:5" s="1" customFormat="1" x14ac:dyDescent="0.25">
      <c r="A2" s="92" t="s">
        <v>343</v>
      </c>
      <c r="B2" s="92"/>
      <c r="C2" s="92"/>
      <c r="D2" s="92"/>
      <c r="E2" s="92"/>
    </row>
    <row r="3" spans="1:5" s="1" customFormat="1" x14ac:dyDescent="0.25">
      <c r="A3" s="92" t="s">
        <v>391</v>
      </c>
      <c r="B3" s="92"/>
      <c r="C3" s="92"/>
      <c r="D3" s="92"/>
      <c r="E3" s="92"/>
    </row>
    <row r="4" spans="1:5" s="1" customFormat="1" x14ac:dyDescent="0.25">
      <c r="A4" s="92" t="s">
        <v>155</v>
      </c>
      <c r="B4" s="92"/>
      <c r="C4" s="92"/>
      <c r="D4" s="92"/>
      <c r="E4" s="92"/>
    </row>
    <row r="5" spans="1:5" s="1" customFormat="1" x14ac:dyDescent="0.25">
      <c r="A5" s="3" t="s">
        <v>156</v>
      </c>
      <c r="B5" s="2"/>
      <c r="C5" s="2"/>
      <c r="D5" s="2"/>
      <c r="E5" s="2"/>
    </row>
    <row r="6" spans="1:5" s="1" customFormat="1" ht="15.75" thickBot="1" x14ac:dyDescent="0.3">
      <c r="A6" s="2"/>
      <c r="B6" s="2"/>
      <c r="C6" s="2"/>
      <c r="D6" s="2"/>
      <c r="E6" s="2"/>
    </row>
    <row r="7" spans="1:5" ht="25.5" thickBot="1" x14ac:dyDescent="0.3">
      <c r="A7" s="44" t="s">
        <v>157</v>
      </c>
      <c r="B7" s="45" t="s">
        <v>158</v>
      </c>
      <c r="C7" s="46" t="s">
        <v>159</v>
      </c>
      <c r="D7" s="78" t="s">
        <v>160</v>
      </c>
      <c r="E7" s="47" t="s">
        <v>161</v>
      </c>
    </row>
    <row r="8" spans="1:5" x14ac:dyDescent="0.25">
      <c r="A8" s="12" t="s">
        <v>0</v>
      </c>
      <c r="B8" s="12" t="s">
        <v>1</v>
      </c>
      <c r="C8" s="80">
        <f>C9+C14+C17+C19+C23+C27</f>
        <v>1901097.83</v>
      </c>
      <c r="D8" s="80">
        <f>D9+D14+D17+D19+D23+D27</f>
        <v>1882470.26</v>
      </c>
      <c r="E8" s="6">
        <f>C8-D8</f>
        <v>18627.570000000065</v>
      </c>
    </row>
    <row r="9" spans="1:5" x14ac:dyDescent="0.25">
      <c r="A9" s="12" t="s">
        <v>2</v>
      </c>
      <c r="B9" s="12" t="s">
        <v>3</v>
      </c>
      <c r="C9" s="80">
        <f>SUM(C10:C13)</f>
        <v>1642178.49</v>
      </c>
      <c r="D9" s="80">
        <f>SUM(D10:D13)</f>
        <v>1632528.79</v>
      </c>
      <c r="E9" s="6">
        <f t="shared" ref="E9:E44" si="0">C9-D9</f>
        <v>9649.6999999999534</v>
      </c>
    </row>
    <row r="10" spans="1:5" x14ac:dyDescent="0.25">
      <c r="A10" s="4" t="s">
        <v>4</v>
      </c>
      <c r="B10" s="4" t="s">
        <v>5</v>
      </c>
      <c r="C10" s="5">
        <v>1281073.58</v>
      </c>
      <c r="D10" s="5">
        <v>1276759.95</v>
      </c>
      <c r="E10" s="6">
        <f t="shared" si="0"/>
        <v>4313.6300000001211</v>
      </c>
    </row>
    <row r="11" spans="1:5" x14ac:dyDescent="0.25">
      <c r="A11" s="4" t="s">
        <v>6</v>
      </c>
      <c r="B11" s="4" t="s">
        <v>7</v>
      </c>
      <c r="C11" s="5">
        <v>105713.32</v>
      </c>
      <c r="D11" s="5">
        <v>105713.32</v>
      </c>
      <c r="E11" s="6">
        <f t="shared" si="0"/>
        <v>0</v>
      </c>
    </row>
    <row r="12" spans="1:5" x14ac:dyDescent="0.25">
      <c r="A12" s="4" t="s">
        <v>8</v>
      </c>
      <c r="B12" s="4" t="s">
        <v>9</v>
      </c>
      <c r="C12" s="5">
        <v>9088.69</v>
      </c>
      <c r="D12" s="5">
        <v>8685.85</v>
      </c>
      <c r="E12" s="6">
        <f t="shared" si="0"/>
        <v>402.84000000000015</v>
      </c>
    </row>
    <row r="13" spans="1:5" x14ac:dyDescent="0.25">
      <c r="A13" s="4" t="s">
        <v>10</v>
      </c>
      <c r="B13" s="4" t="s">
        <v>11</v>
      </c>
      <c r="C13" s="5">
        <v>246302.9</v>
      </c>
      <c r="D13" s="5">
        <v>241369.67</v>
      </c>
      <c r="E13" s="6">
        <f t="shared" si="0"/>
        <v>4933.2299999999814</v>
      </c>
    </row>
    <row r="14" spans="1:5" x14ac:dyDescent="0.25">
      <c r="A14" s="12" t="s">
        <v>12</v>
      </c>
      <c r="B14" s="12" t="s">
        <v>13</v>
      </c>
      <c r="C14" s="80">
        <f>SUM(C15:C16)</f>
        <v>6967</v>
      </c>
      <c r="D14" s="80">
        <f>SUM(D15:D16)</f>
        <v>0</v>
      </c>
      <c r="E14" s="6">
        <f t="shared" si="0"/>
        <v>6967</v>
      </c>
    </row>
    <row r="15" spans="1:5" x14ac:dyDescent="0.25">
      <c r="A15" s="4" t="s">
        <v>14</v>
      </c>
      <c r="B15" s="4" t="s">
        <v>5</v>
      </c>
      <c r="C15" s="5">
        <v>3482</v>
      </c>
      <c r="D15" s="5">
        <v>0</v>
      </c>
      <c r="E15" s="6">
        <f t="shared" si="0"/>
        <v>3482</v>
      </c>
    </row>
    <row r="16" spans="1:5" x14ac:dyDescent="0.25">
      <c r="A16" s="4" t="s">
        <v>15</v>
      </c>
      <c r="B16" s="4" t="s">
        <v>7</v>
      </c>
      <c r="C16" s="5">
        <v>3485</v>
      </c>
      <c r="D16" s="5">
        <v>0</v>
      </c>
      <c r="E16" s="6">
        <f t="shared" si="0"/>
        <v>3485</v>
      </c>
    </row>
    <row r="17" spans="1:5" x14ac:dyDescent="0.25">
      <c r="A17" s="12" t="s">
        <v>16</v>
      </c>
      <c r="B17" s="12" t="s">
        <v>17</v>
      </c>
      <c r="C17" s="80">
        <f>+C18</f>
        <v>14883.64</v>
      </c>
      <c r="D17" s="80">
        <f>+D18</f>
        <v>14765.47</v>
      </c>
      <c r="E17" s="6">
        <f t="shared" si="0"/>
        <v>118.17000000000007</v>
      </c>
    </row>
    <row r="18" spans="1:5" x14ac:dyDescent="0.25">
      <c r="A18" s="4" t="s">
        <v>18</v>
      </c>
      <c r="B18" s="4" t="s">
        <v>19</v>
      </c>
      <c r="C18" s="5">
        <v>14883.64</v>
      </c>
      <c r="D18" s="5">
        <v>14765.47</v>
      </c>
      <c r="E18" s="6">
        <f t="shared" si="0"/>
        <v>118.17000000000007</v>
      </c>
    </row>
    <row r="19" spans="1:5" x14ac:dyDescent="0.25">
      <c r="A19" s="12" t="s">
        <v>20</v>
      </c>
      <c r="B19" s="12" t="s">
        <v>21</v>
      </c>
      <c r="C19" s="80">
        <f>SUM(C20:C22)</f>
        <v>102134.56</v>
      </c>
      <c r="D19" s="80">
        <f>SUM(D20:D22)</f>
        <v>100790.89</v>
      </c>
      <c r="E19" s="6">
        <f t="shared" si="0"/>
        <v>1343.6699999999983</v>
      </c>
    </row>
    <row r="20" spans="1:5" x14ac:dyDescent="0.25">
      <c r="A20" s="4" t="s">
        <v>22</v>
      </c>
      <c r="B20" s="4" t="s">
        <v>23</v>
      </c>
      <c r="C20" s="5">
        <v>100560.91</v>
      </c>
      <c r="D20" s="5">
        <v>99658.59</v>
      </c>
      <c r="E20" s="6">
        <f t="shared" si="0"/>
        <v>902.32000000000698</v>
      </c>
    </row>
    <row r="21" spans="1:5" x14ac:dyDescent="0.25">
      <c r="A21" s="4" t="s">
        <v>24</v>
      </c>
      <c r="B21" s="4" t="s">
        <v>25</v>
      </c>
      <c r="C21" s="5">
        <v>185</v>
      </c>
      <c r="D21" s="5">
        <v>0</v>
      </c>
      <c r="E21" s="6">
        <f t="shared" si="0"/>
        <v>185</v>
      </c>
    </row>
    <row r="22" spans="1:5" x14ac:dyDescent="0.25">
      <c r="A22" s="4" t="s">
        <v>26</v>
      </c>
      <c r="B22" s="4" t="s">
        <v>27</v>
      </c>
      <c r="C22" s="5">
        <v>1388.65</v>
      </c>
      <c r="D22" s="5">
        <v>1132.3</v>
      </c>
      <c r="E22" s="6">
        <f t="shared" si="0"/>
        <v>256.35000000000014</v>
      </c>
    </row>
    <row r="23" spans="1:5" x14ac:dyDescent="0.25">
      <c r="A23" s="12" t="s">
        <v>28</v>
      </c>
      <c r="B23" s="12" t="s">
        <v>29</v>
      </c>
      <c r="C23" s="80">
        <f>SUM(C24:C26)</f>
        <v>84789.84</v>
      </c>
      <c r="D23" s="80">
        <f>SUM(D24:D26)</f>
        <v>84240.81</v>
      </c>
      <c r="E23" s="6">
        <f t="shared" si="0"/>
        <v>549.02999999999884</v>
      </c>
    </row>
    <row r="24" spans="1:5" x14ac:dyDescent="0.25">
      <c r="A24" s="4" t="s">
        <v>30</v>
      </c>
      <c r="B24" s="4" t="s">
        <v>23</v>
      </c>
      <c r="C24" s="5">
        <v>83473.899999999994</v>
      </c>
      <c r="D24" s="5">
        <v>83297.039999999994</v>
      </c>
      <c r="E24" s="6">
        <f t="shared" si="0"/>
        <v>176.86000000000058</v>
      </c>
    </row>
    <row r="25" spans="1:5" x14ac:dyDescent="0.25">
      <c r="A25" s="4" t="s">
        <v>31</v>
      </c>
      <c r="B25" s="4" t="s">
        <v>25</v>
      </c>
      <c r="C25" s="5">
        <v>235</v>
      </c>
      <c r="D25" s="5">
        <v>0</v>
      </c>
      <c r="E25" s="6">
        <f t="shared" si="0"/>
        <v>235</v>
      </c>
    </row>
    <row r="26" spans="1:5" x14ac:dyDescent="0.25">
      <c r="A26" s="4" t="s">
        <v>32</v>
      </c>
      <c r="B26" s="4" t="s">
        <v>27</v>
      </c>
      <c r="C26" s="5">
        <v>1080.94</v>
      </c>
      <c r="D26" s="5">
        <v>943.77</v>
      </c>
      <c r="E26" s="6">
        <f t="shared" si="0"/>
        <v>137.17000000000007</v>
      </c>
    </row>
    <row r="27" spans="1:5" s="1" customFormat="1" x14ac:dyDescent="0.25">
      <c r="A27" s="20">
        <v>517</v>
      </c>
      <c r="B27" s="12" t="s">
        <v>33</v>
      </c>
      <c r="C27" s="80">
        <f>C28</f>
        <v>50144.3</v>
      </c>
      <c r="D27" s="80">
        <f>D28</f>
        <v>50144.3</v>
      </c>
      <c r="E27" s="6">
        <f t="shared" si="0"/>
        <v>0</v>
      </c>
    </row>
    <row r="28" spans="1:5" s="1" customFormat="1" x14ac:dyDescent="0.25">
      <c r="A28" s="15">
        <v>51701</v>
      </c>
      <c r="B28" s="4" t="s">
        <v>375</v>
      </c>
      <c r="C28" s="5">
        <v>50144.3</v>
      </c>
      <c r="D28" s="5">
        <v>50144.3</v>
      </c>
      <c r="E28" s="6">
        <f t="shared" si="0"/>
        <v>0</v>
      </c>
    </row>
    <row r="29" spans="1:5" x14ac:dyDescent="0.25">
      <c r="A29" s="12" t="s">
        <v>34</v>
      </c>
      <c r="B29" s="12" t="s">
        <v>35</v>
      </c>
      <c r="C29" s="80">
        <f>C30+C55+C59+C71+C75</f>
        <v>1798222.6400000001</v>
      </c>
      <c r="D29" s="80">
        <f>D30+D55+D59+D71+D75</f>
        <v>1760948.0000000002</v>
      </c>
      <c r="E29" s="6">
        <f t="shared" si="0"/>
        <v>37274.639999999898</v>
      </c>
    </row>
    <row r="30" spans="1:5" x14ac:dyDescent="0.25">
      <c r="A30" s="12" t="s">
        <v>36</v>
      </c>
      <c r="B30" s="12" t="s">
        <v>37</v>
      </c>
      <c r="C30" s="80">
        <f>SUM(C31:C54)</f>
        <v>908363.55000000016</v>
      </c>
      <c r="D30" s="80">
        <f>SUM(D31:D54)</f>
        <v>891479.61000000022</v>
      </c>
      <c r="E30" s="6">
        <f t="shared" si="0"/>
        <v>16883.939999999944</v>
      </c>
    </row>
    <row r="31" spans="1:5" x14ac:dyDescent="0.25">
      <c r="A31" s="4" t="s">
        <v>38</v>
      </c>
      <c r="B31" s="4" t="s">
        <v>39</v>
      </c>
      <c r="C31" s="5">
        <v>384753.18</v>
      </c>
      <c r="D31" s="5">
        <v>370568.53</v>
      </c>
      <c r="E31" s="6">
        <f t="shared" si="0"/>
        <v>14184.649999999965</v>
      </c>
    </row>
    <row r="32" spans="1:5" x14ac:dyDescent="0.25">
      <c r="A32" s="4" t="s">
        <v>40</v>
      </c>
      <c r="B32" s="4" t="s">
        <v>41</v>
      </c>
      <c r="C32" s="5">
        <v>26030.68</v>
      </c>
      <c r="D32" s="5">
        <v>26030.68</v>
      </c>
      <c r="E32" s="6">
        <f t="shared" si="0"/>
        <v>0</v>
      </c>
    </row>
    <row r="33" spans="1:5" x14ac:dyDescent="0.25">
      <c r="A33" s="4" t="s">
        <v>42</v>
      </c>
      <c r="B33" s="4" t="s">
        <v>43</v>
      </c>
      <c r="C33" s="5">
        <v>5559.68</v>
      </c>
      <c r="D33" s="5">
        <v>5559.68</v>
      </c>
      <c r="E33" s="6">
        <f t="shared" si="0"/>
        <v>0</v>
      </c>
    </row>
    <row r="34" spans="1:5" x14ac:dyDescent="0.25">
      <c r="A34" s="4" t="s">
        <v>44</v>
      </c>
      <c r="B34" s="4" t="s">
        <v>45</v>
      </c>
      <c r="C34" s="5">
        <v>64652.57</v>
      </c>
      <c r="D34" s="5">
        <v>64652.57</v>
      </c>
      <c r="E34" s="6">
        <f t="shared" si="0"/>
        <v>0</v>
      </c>
    </row>
    <row r="35" spans="1:5" x14ac:dyDescent="0.25">
      <c r="A35" s="4" t="s">
        <v>46</v>
      </c>
      <c r="B35" s="4" t="s">
        <v>47</v>
      </c>
      <c r="C35" s="5">
        <v>4907.68</v>
      </c>
      <c r="D35" s="5">
        <v>4807.41</v>
      </c>
      <c r="E35" s="6">
        <f t="shared" si="0"/>
        <v>100.27000000000044</v>
      </c>
    </row>
    <row r="36" spans="1:5" x14ac:dyDescent="0.25">
      <c r="A36" s="4" t="s">
        <v>48</v>
      </c>
      <c r="B36" s="4" t="s">
        <v>49</v>
      </c>
      <c r="C36" s="5">
        <v>53.7</v>
      </c>
      <c r="D36" s="5">
        <v>53.7</v>
      </c>
      <c r="E36" s="6">
        <f t="shared" si="0"/>
        <v>0</v>
      </c>
    </row>
    <row r="37" spans="1:5" x14ac:dyDescent="0.25">
      <c r="A37" s="4" t="s">
        <v>50</v>
      </c>
      <c r="B37" s="4" t="s">
        <v>51</v>
      </c>
      <c r="C37" s="5">
        <v>31478.51</v>
      </c>
      <c r="D37" s="5">
        <v>31478.51</v>
      </c>
      <c r="E37" s="6">
        <f t="shared" si="0"/>
        <v>0</v>
      </c>
    </row>
    <row r="38" spans="1:5" x14ac:dyDescent="0.25">
      <c r="A38" s="4" t="s">
        <v>52</v>
      </c>
      <c r="B38" s="4" t="s">
        <v>53</v>
      </c>
      <c r="C38" s="5">
        <v>34332.89</v>
      </c>
      <c r="D38" s="5">
        <v>34332.870000000003</v>
      </c>
      <c r="E38" s="6">
        <f t="shared" si="0"/>
        <v>1.9999999996798579E-2</v>
      </c>
    </row>
    <row r="39" spans="1:5" s="1" customFormat="1" x14ac:dyDescent="0.25">
      <c r="A39" s="15">
        <v>54109</v>
      </c>
      <c r="B39" s="4" t="s">
        <v>348</v>
      </c>
      <c r="C39" s="5">
        <v>15638.9</v>
      </c>
      <c r="D39" s="5">
        <v>15638.9</v>
      </c>
      <c r="E39" s="6">
        <f t="shared" si="0"/>
        <v>0</v>
      </c>
    </row>
    <row r="40" spans="1:5" s="1" customFormat="1" x14ac:dyDescent="0.25">
      <c r="A40" s="15">
        <v>54110</v>
      </c>
      <c r="B40" s="4" t="s">
        <v>351</v>
      </c>
      <c r="C40" s="5">
        <v>142350.66</v>
      </c>
      <c r="D40" s="5">
        <v>142350.66</v>
      </c>
      <c r="E40" s="6">
        <f t="shared" si="0"/>
        <v>0</v>
      </c>
    </row>
    <row r="41" spans="1:5" x14ac:dyDescent="0.25">
      <c r="A41" s="4" t="s">
        <v>54</v>
      </c>
      <c r="B41" s="4" t="s">
        <v>55</v>
      </c>
      <c r="C41" s="5">
        <v>4347.49</v>
      </c>
      <c r="D41" s="5">
        <v>4347.49</v>
      </c>
      <c r="E41" s="6">
        <f t="shared" si="0"/>
        <v>0</v>
      </c>
    </row>
    <row r="42" spans="1:5" x14ac:dyDescent="0.25">
      <c r="A42" s="4" t="s">
        <v>56</v>
      </c>
      <c r="B42" s="4" t="s">
        <v>57</v>
      </c>
      <c r="C42" s="5">
        <v>6244.37</v>
      </c>
      <c r="D42" s="5">
        <v>6244.37</v>
      </c>
      <c r="E42" s="6">
        <f t="shared" si="0"/>
        <v>0</v>
      </c>
    </row>
    <row r="43" spans="1:5" x14ac:dyDescent="0.25">
      <c r="A43" s="4" t="s">
        <v>58</v>
      </c>
      <c r="B43" s="4" t="s">
        <v>59</v>
      </c>
      <c r="C43" s="5">
        <v>1539.32</v>
      </c>
      <c r="D43" s="5">
        <v>1539.32</v>
      </c>
      <c r="E43" s="6">
        <f t="shared" si="0"/>
        <v>0</v>
      </c>
    </row>
    <row r="44" spans="1:5" x14ac:dyDescent="0.25">
      <c r="A44" s="4" t="s">
        <v>60</v>
      </c>
      <c r="B44" s="4" t="s">
        <v>61</v>
      </c>
      <c r="C44" s="5">
        <v>366.92</v>
      </c>
      <c r="D44" s="5">
        <v>366.92</v>
      </c>
      <c r="E44" s="6">
        <f t="shared" si="0"/>
        <v>0</v>
      </c>
    </row>
    <row r="45" spans="1:5" x14ac:dyDescent="0.25">
      <c r="A45" s="92"/>
      <c r="B45" s="92"/>
      <c r="C45" s="92"/>
      <c r="D45" s="92"/>
      <c r="E45" s="92"/>
    </row>
    <row r="46" spans="1:5" x14ac:dyDescent="0.25">
      <c r="A46" s="92" t="s">
        <v>154</v>
      </c>
      <c r="B46" s="92"/>
      <c r="C46" s="92"/>
      <c r="D46" s="92"/>
      <c r="E46" s="92"/>
    </row>
    <row r="47" spans="1:5" x14ac:dyDescent="0.25">
      <c r="A47" s="92" t="s">
        <v>343</v>
      </c>
      <c r="B47" s="92"/>
      <c r="C47" s="92"/>
      <c r="D47" s="92"/>
      <c r="E47" s="92"/>
    </row>
    <row r="48" spans="1:5" x14ac:dyDescent="0.25">
      <c r="A48" s="92" t="s">
        <v>392</v>
      </c>
      <c r="B48" s="92"/>
      <c r="C48" s="92"/>
      <c r="D48" s="92"/>
      <c r="E48" s="92"/>
    </row>
    <row r="49" spans="1:5" x14ac:dyDescent="0.25">
      <c r="A49" s="92" t="s">
        <v>155</v>
      </c>
      <c r="B49" s="92"/>
      <c r="C49" s="92"/>
      <c r="D49" s="92"/>
      <c r="E49" s="92"/>
    </row>
    <row r="50" spans="1:5" x14ac:dyDescent="0.25">
      <c r="A50" s="4" t="s">
        <v>62</v>
      </c>
      <c r="B50" s="4" t="s">
        <v>63</v>
      </c>
      <c r="C50" s="5">
        <v>63289.54</v>
      </c>
      <c r="D50" s="5">
        <v>63289.54</v>
      </c>
      <c r="E50" s="6">
        <f t="shared" ref="E50:E86" si="1">C50-D50</f>
        <v>0</v>
      </c>
    </row>
    <row r="51" spans="1:5" x14ac:dyDescent="0.25">
      <c r="A51" s="4" t="s">
        <v>64</v>
      </c>
      <c r="B51" s="4" t="s">
        <v>65</v>
      </c>
      <c r="C51" s="5">
        <v>225</v>
      </c>
      <c r="D51" s="5">
        <v>225</v>
      </c>
      <c r="E51" s="6">
        <f t="shared" si="1"/>
        <v>0</v>
      </c>
    </row>
    <row r="52" spans="1:5" x14ac:dyDescent="0.25">
      <c r="A52" s="4" t="s">
        <v>66</v>
      </c>
      <c r="B52" s="4" t="s">
        <v>67</v>
      </c>
      <c r="C52" s="5">
        <v>26922.17</v>
      </c>
      <c r="D52" s="5">
        <v>26922.17</v>
      </c>
      <c r="E52" s="6">
        <f t="shared" si="1"/>
        <v>0</v>
      </c>
    </row>
    <row r="53" spans="1:5" x14ac:dyDescent="0.25">
      <c r="A53" s="4" t="s">
        <v>68</v>
      </c>
      <c r="B53" s="4" t="s">
        <v>69</v>
      </c>
      <c r="C53" s="5">
        <v>5235.6400000000003</v>
      </c>
      <c r="D53" s="5">
        <v>5235.6400000000003</v>
      </c>
      <c r="E53" s="6">
        <f t="shared" si="1"/>
        <v>0</v>
      </c>
    </row>
    <row r="54" spans="1:5" s="1" customFormat="1" x14ac:dyDescent="0.25">
      <c r="A54" s="4" t="s">
        <v>70</v>
      </c>
      <c r="B54" s="4" t="s">
        <v>71</v>
      </c>
      <c r="C54" s="5">
        <v>90434.65</v>
      </c>
      <c r="D54" s="5">
        <v>87835.65</v>
      </c>
      <c r="E54" s="6">
        <f t="shared" si="1"/>
        <v>2599</v>
      </c>
    </row>
    <row r="55" spans="1:5" x14ac:dyDescent="0.25">
      <c r="A55" s="12" t="s">
        <v>72</v>
      </c>
      <c r="B55" s="12" t="s">
        <v>73</v>
      </c>
      <c r="C55" s="80">
        <f>SUM(C56:C58)</f>
        <v>260824.22999999998</v>
      </c>
      <c r="D55" s="80">
        <f>SUM(D56:D58)</f>
        <v>255331.51</v>
      </c>
      <c r="E55" s="6">
        <f t="shared" si="1"/>
        <v>5492.7199999999721</v>
      </c>
    </row>
    <row r="56" spans="1:5" x14ac:dyDescent="0.25">
      <c r="A56" s="4" t="s">
        <v>74</v>
      </c>
      <c r="B56" s="4" t="s">
        <v>75</v>
      </c>
      <c r="C56" s="5">
        <v>129756.39</v>
      </c>
      <c r="D56" s="5">
        <v>127128.99</v>
      </c>
      <c r="E56" s="6">
        <f t="shared" si="1"/>
        <v>2627.3999999999942</v>
      </c>
    </row>
    <row r="57" spans="1:5" s="1" customFormat="1" x14ac:dyDescent="0.25">
      <c r="A57" s="4" t="s">
        <v>76</v>
      </c>
      <c r="B57" s="4" t="s">
        <v>77</v>
      </c>
      <c r="C57" s="5">
        <v>58760.28</v>
      </c>
      <c r="D57" s="5">
        <v>58760.28</v>
      </c>
      <c r="E57" s="6">
        <f t="shared" si="1"/>
        <v>0</v>
      </c>
    </row>
    <row r="58" spans="1:5" x14ac:dyDescent="0.25">
      <c r="A58" s="4" t="s">
        <v>78</v>
      </c>
      <c r="B58" s="4" t="s">
        <v>79</v>
      </c>
      <c r="C58" s="5">
        <v>72307.56</v>
      </c>
      <c r="D58" s="5">
        <v>69442.240000000005</v>
      </c>
      <c r="E58" s="6">
        <f t="shared" si="1"/>
        <v>2865.3199999999924</v>
      </c>
    </row>
    <row r="59" spans="1:5" x14ac:dyDescent="0.25">
      <c r="A59" s="12" t="s">
        <v>80</v>
      </c>
      <c r="B59" s="12" t="s">
        <v>81</v>
      </c>
      <c r="C59" s="80">
        <f>SUM(C60:C70)</f>
        <v>340746.38</v>
      </c>
      <c r="D59" s="80">
        <f>SUM(D60:D70)</f>
        <v>329544.12</v>
      </c>
      <c r="E59" s="6">
        <f t="shared" si="1"/>
        <v>11202.260000000009</v>
      </c>
    </row>
    <row r="60" spans="1:5" x14ac:dyDescent="0.25">
      <c r="A60" s="4" t="s">
        <v>82</v>
      </c>
      <c r="B60" s="4" t="s">
        <v>83</v>
      </c>
      <c r="C60" s="5">
        <v>5132.8900000000003</v>
      </c>
      <c r="D60" s="5">
        <v>5132.8900000000003</v>
      </c>
      <c r="E60" s="6">
        <f t="shared" si="1"/>
        <v>0</v>
      </c>
    </row>
    <row r="61" spans="1:5" x14ac:dyDescent="0.25">
      <c r="A61" s="4" t="s">
        <v>84</v>
      </c>
      <c r="B61" s="4" t="s">
        <v>85</v>
      </c>
      <c r="C61" s="5">
        <v>12953.5</v>
      </c>
      <c r="D61" s="5">
        <v>12953.5</v>
      </c>
      <c r="E61" s="6">
        <f t="shared" si="1"/>
        <v>0</v>
      </c>
    </row>
    <row r="62" spans="1:5" x14ac:dyDescent="0.25">
      <c r="A62" s="4" t="s">
        <v>86</v>
      </c>
      <c r="B62" s="4" t="s">
        <v>87</v>
      </c>
      <c r="C62" s="5">
        <v>1059.4000000000001</v>
      </c>
      <c r="D62" s="5">
        <v>1059.4000000000001</v>
      </c>
      <c r="E62" s="6">
        <f t="shared" si="1"/>
        <v>0</v>
      </c>
    </row>
    <row r="63" spans="1:5" x14ac:dyDescent="0.25">
      <c r="A63" s="4" t="s">
        <v>88</v>
      </c>
      <c r="B63" s="4" t="s">
        <v>89</v>
      </c>
      <c r="C63" s="5">
        <v>112320</v>
      </c>
      <c r="D63" s="5">
        <v>111175.98</v>
      </c>
      <c r="E63" s="6">
        <f t="shared" si="1"/>
        <v>1144.0200000000041</v>
      </c>
    </row>
    <row r="64" spans="1:5" s="1" customFormat="1" x14ac:dyDescent="0.25">
      <c r="A64" s="15">
        <v>54307</v>
      </c>
      <c r="B64" s="15" t="s">
        <v>393</v>
      </c>
      <c r="C64" s="5">
        <v>113</v>
      </c>
      <c r="D64" s="5">
        <v>113</v>
      </c>
      <c r="E64" s="6">
        <f t="shared" si="1"/>
        <v>0</v>
      </c>
    </row>
    <row r="65" spans="1:5" x14ac:dyDescent="0.25">
      <c r="A65" s="4" t="s">
        <v>90</v>
      </c>
      <c r="B65" s="4" t="s">
        <v>91</v>
      </c>
      <c r="C65" s="5">
        <v>318.44</v>
      </c>
      <c r="D65" s="5">
        <v>318.44</v>
      </c>
      <c r="E65" s="6">
        <f t="shared" si="1"/>
        <v>0</v>
      </c>
    </row>
    <row r="66" spans="1:5" s="1" customFormat="1" x14ac:dyDescent="0.25">
      <c r="A66" s="15">
        <v>54312</v>
      </c>
      <c r="B66" s="4" t="s">
        <v>373</v>
      </c>
      <c r="C66" s="5">
        <v>90</v>
      </c>
      <c r="D66" s="5">
        <v>90</v>
      </c>
      <c r="E66" s="6">
        <f t="shared" si="1"/>
        <v>0</v>
      </c>
    </row>
    <row r="67" spans="1:5" s="1" customFormat="1" x14ac:dyDescent="0.25">
      <c r="A67" s="4" t="s">
        <v>92</v>
      </c>
      <c r="B67" s="4" t="s">
        <v>93</v>
      </c>
      <c r="C67" s="5">
        <v>10191.06</v>
      </c>
      <c r="D67" s="5">
        <v>6168.66</v>
      </c>
      <c r="E67" s="6">
        <f t="shared" si="1"/>
        <v>4022.3999999999996</v>
      </c>
    </row>
    <row r="68" spans="1:5" s="1" customFormat="1" x14ac:dyDescent="0.25">
      <c r="A68" s="4" t="s">
        <v>94</v>
      </c>
      <c r="B68" s="4" t="s">
        <v>95</v>
      </c>
      <c r="C68" s="5">
        <v>25364.94</v>
      </c>
      <c r="D68" s="5">
        <v>19654.27</v>
      </c>
      <c r="E68" s="6">
        <f t="shared" si="1"/>
        <v>5710.6699999999983</v>
      </c>
    </row>
    <row r="69" spans="1:5" x14ac:dyDescent="0.25">
      <c r="A69" s="4" t="s">
        <v>96</v>
      </c>
      <c r="B69" s="4" t="s">
        <v>97</v>
      </c>
      <c r="C69" s="5">
        <v>27824.7</v>
      </c>
      <c r="D69" s="5">
        <v>27824.7</v>
      </c>
      <c r="E69" s="6">
        <f t="shared" si="1"/>
        <v>0</v>
      </c>
    </row>
    <row r="70" spans="1:5" x14ac:dyDescent="0.25">
      <c r="A70" s="4" t="s">
        <v>98</v>
      </c>
      <c r="B70" s="4" t="s">
        <v>99</v>
      </c>
      <c r="C70" s="5">
        <v>145378.45000000001</v>
      </c>
      <c r="D70" s="5">
        <v>145053.28</v>
      </c>
      <c r="E70" s="6">
        <f t="shared" si="1"/>
        <v>325.17000000001281</v>
      </c>
    </row>
    <row r="71" spans="1:5" x14ac:dyDescent="0.25">
      <c r="A71" s="15" t="s">
        <v>100</v>
      </c>
      <c r="B71" s="12" t="s">
        <v>101</v>
      </c>
      <c r="C71" s="80">
        <f>C72+C73+C74</f>
        <v>197247.02</v>
      </c>
      <c r="D71" s="80">
        <f>SUM(D72:D74)</f>
        <v>194681.3</v>
      </c>
      <c r="E71" s="6">
        <f t="shared" si="1"/>
        <v>2565.7200000000012</v>
      </c>
    </row>
    <row r="72" spans="1:5" s="1" customFormat="1" x14ac:dyDescent="0.25">
      <c r="A72" s="15">
        <v>54402</v>
      </c>
      <c r="B72" s="4" t="s">
        <v>374</v>
      </c>
      <c r="C72" s="5">
        <v>963.8</v>
      </c>
      <c r="D72" s="5">
        <v>963.8</v>
      </c>
      <c r="E72" s="6">
        <f t="shared" si="1"/>
        <v>0</v>
      </c>
    </row>
    <row r="73" spans="1:5" x14ac:dyDescent="0.25">
      <c r="A73" s="4" t="s">
        <v>102</v>
      </c>
      <c r="B73" s="4" t="s">
        <v>103</v>
      </c>
      <c r="C73" s="5">
        <v>193965.72</v>
      </c>
      <c r="D73" s="5">
        <v>191400</v>
      </c>
      <c r="E73" s="6">
        <f t="shared" si="1"/>
        <v>2565.7200000000012</v>
      </c>
    </row>
    <row r="74" spans="1:5" x14ac:dyDescent="0.25">
      <c r="A74" s="4" t="s">
        <v>104</v>
      </c>
      <c r="B74" s="4" t="s">
        <v>105</v>
      </c>
      <c r="C74" s="5">
        <v>2317.5</v>
      </c>
      <c r="D74" s="5">
        <v>2317.5</v>
      </c>
      <c r="E74" s="6">
        <f t="shared" si="1"/>
        <v>0</v>
      </c>
    </row>
    <row r="75" spans="1:5" x14ac:dyDescent="0.25">
      <c r="A75" s="12" t="s">
        <v>106</v>
      </c>
      <c r="B75" s="12" t="s">
        <v>107</v>
      </c>
      <c r="C75" s="80">
        <f>SUM(C76:C77)</f>
        <v>91041.46</v>
      </c>
      <c r="D75" s="80">
        <f>SUM(D76:D77)</f>
        <v>89911.46</v>
      </c>
      <c r="E75" s="6">
        <f t="shared" si="1"/>
        <v>1130</v>
      </c>
    </row>
    <row r="76" spans="1:5" x14ac:dyDescent="0.25">
      <c r="A76" s="4" t="s">
        <v>108</v>
      </c>
      <c r="B76" s="4" t="s">
        <v>109</v>
      </c>
      <c r="C76" s="5">
        <v>90681.46</v>
      </c>
      <c r="D76" s="5">
        <v>89551.46</v>
      </c>
      <c r="E76" s="6">
        <f t="shared" si="1"/>
        <v>1130</v>
      </c>
    </row>
    <row r="77" spans="1:5" x14ac:dyDescent="0.25">
      <c r="A77" s="4" t="s">
        <v>110</v>
      </c>
      <c r="B77" s="4" t="s">
        <v>111</v>
      </c>
      <c r="C77" s="5">
        <v>360</v>
      </c>
      <c r="D77" s="5">
        <v>360</v>
      </c>
      <c r="E77" s="6">
        <f t="shared" si="1"/>
        <v>0</v>
      </c>
    </row>
    <row r="78" spans="1:5" x14ac:dyDescent="0.25">
      <c r="A78" s="12" t="s">
        <v>112</v>
      </c>
      <c r="B78" s="12" t="s">
        <v>113</v>
      </c>
      <c r="C78" s="80">
        <f>C79+C81+C85</f>
        <v>90340.06</v>
      </c>
      <c r="D78" s="80">
        <f>D79+D81+D85</f>
        <v>88544.829999999987</v>
      </c>
      <c r="E78" s="6">
        <f t="shared" si="1"/>
        <v>1795.2300000000105</v>
      </c>
    </row>
    <row r="79" spans="1:5" x14ac:dyDescent="0.25">
      <c r="A79" s="12" t="s">
        <v>114</v>
      </c>
      <c r="B79" s="12" t="s">
        <v>115</v>
      </c>
      <c r="C79" s="80">
        <f>C80</f>
        <v>27145.24</v>
      </c>
      <c r="D79" s="80">
        <f>D80</f>
        <v>25852.91</v>
      </c>
      <c r="E79" s="6">
        <f t="shared" si="1"/>
        <v>1292.3300000000017</v>
      </c>
    </row>
    <row r="80" spans="1:5" x14ac:dyDescent="0.25">
      <c r="A80" s="4" t="s">
        <v>116</v>
      </c>
      <c r="B80" s="4" t="s">
        <v>117</v>
      </c>
      <c r="C80" s="5">
        <v>27145.24</v>
      </c>
      <c r="D80" s="5">
        <v>25852.91</v>
      </c>
      <c r="E80" s="6">
        <f t="shared" si="1"/>
        <v>1292.3300000000017</v>
      </c>
    </row>
    <row r="81" spans="1:5" x14ac:dyDescent="0.25">
      <c r="A81" s="12" t="s">
        <v>118</v>
      </c>
      <c r="B81" s="12" t="s">
        <v>119</v>
      </c>
      <c r="C81" s="80">
        <f>SUM(C82:C84)</f>
        <v>60493.39</v>
      </c>
      <c r="D81" s="80">
        <f>SUM(D82:D84)</f>
        <v>60120.49</v>
      </c>
      <c r="E81" s="6">
        <f t="shared" si="1"/>
        <v>372.90000000000146</v>
      </c>
    </row>
    <row r="82" spans="1:5" x14ac:dyDescent="0.25">
      <c r="A82" s="4" t="s">
        <v>120</v>
      </c>
      <c r="B82" s="4" t="s">
        <v>121</v>
      </c>
      <c r="C82" s="5">
        <v>3079.25</v>
      </c>
      <c r="D82" s="5">
        <v>3079.25</v>
      </c>
      <c r="E82" s="6">
        <f t="shared" si="1"/>
        <v>0</v>
      </c>
    </row>
    <row r="83" spans="1:5" x14ac:dyDescent="0.25">
      <c r="A83" s="4" t="s">
        <v>122</v>
      </c>
      <c r="B83" s="4" t="s">
        <v>123</v>
      </c>
      <c r="C83" s="5">
        <v>52029.39</v>
      </c>
      <c r="D83" s="5">
        <v>51656.49</v>
      </c>
      <c r="E83" s="6">
        <f t="shared" si="1"/>
        <v>372.90000000000146</v>
      </c>
    </row>
    <row r="84" spans="1:5" s="1" customFormat="1" x14ac:dyDescent="0.25">
      <c r="A84" s="4" t="s">
        <v>124</v>
      </c>
      <c r="B84" s="4" t="s">
        <v>125</v>
      </c>
      <c r="C84" s="5">
        <v>5384.75</v>
      </c>
      <c r="D84" s="5">
        <v>5384.75</v>
      </c>
      <c r="E84" s="6">
        <f t="shared" si="1"/>
        <v>0</v>
      </c>
    </row>
    <row r="85" spans="1:5" s="1" customFormat="1" x14ac:dyDescent="0.25">
      <c r="A85" s="12" t="s">
        <v>126</v>
      </c>
      <c r="B85" s="12" t="s">
        <v>127</v>
      </c>
      <c r="C85" s="80">
        <f>SUM(C86:C86)</f>
        <v>2701.43</v>
      </c>
      <c r="D85" s="80">
        <f>SUM(D86:D86)</f>
        <v>2571.4299999999998</v>
      </c>
      <c r="E85" s="6">
        <f t="shared" si="1"/>
        <v>130</v>
      </c>
    </row>
    <row r="86" spans="1:5" s="1" customFormat="1" x14ac:dyDescent="0.25">
      <c r="A86" s="15">
        <v>55799</v>
      </c>
      <c r="B86" s="4" t="s">
        <v>354</v>
      </c>
      <c r="C86" s="5">
        <v>2701.43</v>
      </c>
      <c r="D86" s="5">
        <v>2571.4299999999998</v>
      </c>
      <c r="E86" s="6">
        <f t="shared" si="1"/>
        <v>130</v>
      </c>
    </row>
    <row r="87" spans="1:5" x14ac:dyDescent="0.25">
      <c r="A87" s="92" t="s">
        <v>154</v>
      </c>
      <c r="B87" s="92"/>
      <c r="C87" s="92"/>
      <c r="D87" s="92"/>
      <c r="E87" s="92"/>
    </row>
    <row r="88" spans="1:5" x14ac:dyDescent="0.25">
      <c r="A88" s="92" t="s">
        <v>343</v>
      </c>
      <c r="B88" s="92"/>
      <c r="C88" s="92"/>
      <c r="D88" s="92"/>
      <c r="E88" s="92"/>
    </row>
    <row r="89" spans="1:5" x14ac:dyDescent="0.25">
      <c r="A89" s="92" t="s">
        <v>392</v>
      </c>
      <c r="B89" s="92"/>
      <c r="C89" s="92"/>
      <c r="D89" s="92"/>
      <c r="E89" s="92"/>
    </row>
    <row r="90" spans="1:5" x14ac:dyDescent="0.25">
      <c r="A90" s="92" t="s">
        <v>155</v>
      </c>
      <c r="B90" s="92"/>
      <c r="C90" s="92"/>
      <c r="D90" s="92"/>
      <c r="E90" s="92"/>
    </row>
    <row r="91" spans="1:5" x14ac:dyDescent="0.25">
      <c r="A91" s="3" t="s">
        <v>156</v>
      </c>
      <c r="B91" s="2"/>
      <c r="C91" s="2"/>
      <c r="D91" s="2"/>
      <c r="E91" s="2"/>
    </row>
    <row r="92" spans="1:5" x14ac:dyDescent="0.25">
      <c r="A92" s="12" t="s">
        <v>128</v>
      </c>
      <c r="B92" s="12" t="s">
        <v>129</v>
      </c>
      <c r="C92" s="80">
        <f>C93+C95</f>
        <v>3266770</v>
      </c>
      <c r="D92" s="80">
        <f>D93+D95</f>
        <v>3266770</v>
      </c>
      <c r="E92" s="6">
        <f t="shared" ref="E92:E107" si="2">C92-D92</f>
        <v>0</v>
      </c>
    </row>
    <row r="93" spans="1:5" x14ac:dyDescent="0.25">
      <c r="A93" s="12" t="s">
        <v>130</v>
      </c>
      <c r="B93" s="12" t="s">
        <v>131</v>
      </c>
      <c r="C93" s="80">
        <f>C94</f>
        <v>3249620</v>
      </c>
      <c r="D93" s="80">
        <f>D94</f>
        <v>3249620</v>
      </c>
      <c r="E93" s="6">
        <f t="shared" si="2"/>
        <v>0</v>
      </c>
    </row>
    <row r="94" spans="1:5" x14ac:dyDescent="0.25">
      <c r="A94" s="4" t="s">
        <v>132</v>
      </c>
      <c r="B94" s="4" t="s">
        <v>131</v>
      </c>
      <c r="C94" s="5">
        <v>3249620</v>
      </c>
      <c r="D94" s="5">
        <v>3249620</v>
      </c>
      <c r="E94" s="6">
        <f t="shared" si="2"/>
        <v>0</v>
      </c>
    </row>
    <row r="95" spans="1:5" x14ac:dyDescent="0.25">
      <c r="A95" s="12" t="s">
        <v>133</v>
      </c>
      <c r="B95" s="12" t="s">
        <v>134</v>
      </c>
      <c r="C95" s="80">
        <f>SUM(C96:C97)</f>
        <v>17150</v>
      </c>
      <c r="D95" s="80">
        <f>SUM(D96:D97)</f>
        <v>17150</v>
      </c>
      <c r="E95" s="6">
        <f t="shared" si="2"/>
        <v>0</v>
      </c>
    </row>
    <row r="96" spans="1:5" x14ac:dyDescent="0.25">
      <c r="A96" s="4" t="s">
        <v>135</v>
      </c>
      <c r="B96" s="4" t="s">
        <v>136</v>
      </c>
      <c r="C96" s="5">
        <v>6100</v>
      </c>
      <c r="D96" s="5">
        <v>6100</v>
      </c>
      <c r="E96" s="6">
        <f t="shared" si="2"/>
        <v>0</v>
      </c>
    </row>
    <row r="97" spans="1:5" x14ac:dyDescent="0.25">
      <c r="A97" s="4" t="s">
        <v>137</v>
      </c>
      <c r="B97" s="4" t="s">
        <v>138</v>
      </c>
      <c r="C97" s="5">
        <v>11050</v>
      </c>
      <c r="D97" s="5">
        <v>11050</v>
      </c>
      <c r="E97" s="6">
        <f t="shared" si="2"/>
        <v>0</v>
      </c>
    </row>
    <row r="98" spans="1:5" x14ac:dyDescent="0.25">
      <c r="A98" s="12" t="s">
        <v>139</v>
      </c>
      <c r="B98" s="12" t="s">
        <v>140</v>
      </c>
      <c r="C98" s="80">
        <f>C99+C106</f>
        <v>61975.47</v>
      </c>
      <c r="D98" s="80">
        <f>D99+D106</f>
        <v>61838.179999999993</v>
      </c>
      <c r="E98" s="6">
        <f t="shared" si="2"/>
        <v>137.29000000000815</v>
      </c>
    </row>
    <row r="99" spans="1:5" x14ac:dyDescent="0.25">
      <c r="A99" s="12" t="s">
        <v>141</v>
      </c>
      <c r="B99" s="12" t="s">
        <v>142</v>
      </c>
      <c r="C99" s="80">
        <f>SUM(C100:C105)</f>
        <v>39872.42</v>
      </c>
      <c r="D99" s="80">
        <f>SUM(D100:D105)</f>
        <v>39735.129999999997</v>
      </c>
      <c r="E99" s="6">
        <f t="shared" si="2"/>
        <v>137.29000000000087</v>
      </c>
    </row>
    <row r="100" spans="1:5" x14ac:dyDescent="0.25">
      <c r="A100" s="4" t="s">
        <v>143</v>
      </c>
      <c r="B100" s="4" t="s">
        <v>144</v>
      </c>
      <c r="C100" s="5">
        <v>13298.92</v>
      </c>
      <c r="D100" s="5">
        <v>13192.92</v>
      </c>
      <c r="E100" s="6">
        <f t="shared" si="2"/>
        <v>106</v>
      </c>
    </row>
    <row r="101" spans="1:5" x14ac:dyDescent="0.25">
      <c r="A101" s="4" t="s">
        <v>145</v>
      </c>
      <c r="B101" s="4" t="s">
        <v>146</v>
      </c>
      <c r="C101" s="5">
        <v>3236.21</v>
      </c>
      <c r="D101" s="5">
        <v>3236.21</v>
      </c>
      <c r="E101" s="6">
        <f t="shared" si="2"/>
        <v>0</v>
      </c>
    </row>
    <row r="102" spans="1:5" s="1" customFormat="1" x14ac:dyDescent="0.25">
      <c r="A102" s="15">
        <v>61103</v>
      </c>
      <c r="B102" s="4" t="s">
        <v>321</v>
      </c>
      <c r="C102" s="5">
        <v>500</v>
      </c>
      <c r="D102" s="5">
        <v>500</v>
      </c>
      <c r="E102" s="6">
        <f t="shared" si="2"/>
        <v>0</v>
      </c>
    </row>
    <row r="103" spans="1:5" s="1" customFormat="1" x14ac:dyDescent="0.25">
      <c r="A103" s="15">
        <v>61104</v>
      </c>
      <c r="B103" s="4" t="s">
        <v>147</v>
      </c>
      <c r="C103" s="5">
        <v>13935.59</v>
      </c>
      <c r="D103" s="5">
        <v>13904.3</v>
      </c>
      <c r="E103" s="6">
        <f t="shared" si="2"/>
        <v>31.290000000000873</v>
      </c>
    </row>
    <row r="104" spans="1:5" s="1" customFormat="1" x14ac:dyDescent="0.25">
      <c r="A104" s="15">
        <v>61108</v>
      </c>
      <c r="B104" s="4" t="s">
        <v>355</v>
      </c>
      <c r="C104" s="5">
        <v>1595</v>
      </c>
      <c r="D104" s="5">
        <v>1595</v>
      </c>
      <c r="E104" s="6">
        <f t="shared" si="2"/>
        <v>0</v>
      </c>
    </row>
    <row r="105" spans="1:5" x14ac:dyDescent="0.25">
      <c r="A105" s="4" t="s">
        <v>148</v>
      </c>
      <c r="B105" s="4" t="s">
        <v>149</v>
      </c>
      <c r="C105" s="5">
        <v>7306.7</v>
      </c>
      <c r="D105" s="5">
        <v>7306.7</v>
      </c>
      <c r="E105" s="6">
        <f t="shared" si="2"/>
        <v>0</v>
      </c>
    </row>
    <row r="106" spans="1:5" x14ac:dyDescent="0.25">
      <c r="A106" s="12" t="s">
        <v>150</v>
      </c>
      <c r="B106" s="12" t="s">
        <v>151</v>
      </c>
      <c r="C106" s="80">
        <f>C107</f>
        <v>22103.05</v>
      </c>
      <c r="D106" s="80">
        <f>D107</f>
        <v>22103.05</v>
      </c>
      <c r="E106" s="6">
        <f t="shared" si="2"/>
        <v>0</v>
      </c>
    </row>
    <row r="107" spans="1:5" x14ac:dyDescent="0.25">
      <c r="A107" s="4" t="s">
        <v>152</v>
      </c>
      <c r="B107" s="4" t="s">
        <v>153</v>
      </c>
      <c r="C107" s="5">
        <v>22103.05</v>
      </c>
      <c r="D107" s="5">
        <v>22103.05</v>
      </c>
      <c r="E107" s="6">
        <f t="shared" si="2"/>
        <v>0</v>
      </c>
    </row>
    <row r="108" spans="1:5" x14ac:dyDescent="0.25">
      <c r="A108" s="2"/>
      <c r="B108" s="8" t="s">
        <v>162</v>
      </c>
      <c r="C108" s="11">
        <f>C8+C29+C78+C92+C98</f>
        <v>7118406</v>
      </c>
      <c r="D108" s="11">
        <f>D8+D29+D78+D92+D98</f>
        <v>7060571.2699999996</v>
      </c>
      <c r="E108" s="11">
        <f>E8+E29+E78+E92+E98</f>
        <v>57834.729999999981</v>
      </c>
    </row>
    <row r="109" spans="1:5" x14ac:dyDescent="0.25">
      <c r="A109" s="1"/>
      <c r="B109" s="10" t="s">
        <v>163</v>
      </c>
      <c r="C109" s="9">
        <f t="shared" ref="C109:E110" si="3">C108</f>
        <v>7118406</v>
      </c>
      <c r="D109" s="9">
        <f t="shared" si="3"/>
        <v>7060571.2699999996</v>
      </c>
      <c r="E109" s="9">
        <f t="shared" si="3"/>
        <v>57834.729999999981</v>
      </c>
    </row>
    <row r="110" spans="1:5" x14ac:dyDescent="0.25">
      <c r="A110" s="1"/>
      <c r="B110" s="10" t="s">
        <v>164</v>
      </c>
      <c r="C110" s="9">
        <f t="shared" si="3"/>
        <v>7118406</v>
      </c>
      <c r="D110" s="9">
        <f t="shared" si="3"/>
        <v>7060571.2699999996</v>
      </c>
      <c r="E110" s="9">
        <f t="shared" si="3"/>
        <v>57834.729999999981</v>
      </c>
    </row>
    <row r="111" spans="1:5" x14ac:dyDescent="0.25">
      <c r="A111" s="58"/>
      <c r="B111" s="58"/>
      <c r="C111" s="56"/>
      <c r="D111" s="56"/>
      <c r="E111" s="57"/>
    </row>
    <row r="112" spans="1:5" s="1" customFormat="1" x14ac:dyDescent="0.25">
      <c r="A112" s="59"/>
      <c r="B112" s="58"/>
      <c r="C112" s="56"/>
      <c r="D112" s="56"/>
      <c r="E112" s="57"/>
    </row>
    <row r="113" spans="1:5" x14ac:dyDescent="0.25">
      <c r="A113" s="59"/>
      <c r="B113" s="58"/>
      <c r="C113" s="56"/>
      <c r="D113" s="56"/>
      <c r="E113" s="57"/>
    </row>
    <row r="114" spans="1:5" x14ac:dyDescent="0.25">
      <c r="A114" s="58"/>
      <c r="B114" s="58"/>
      <c r="C114" s="56"/>
      <c r="D114" s="56"/>
      <c r="E114" s="57"/>
    </row>
    <row r="115" spans="1:5" x14ac:dyDescent="0.25">
      <c r="A115" s="58"/>
      <c r="B115" s="58"/>
      <c r="C115" s="56"/>
      <c r="D115" s="56"/>
      <c r="E115" s="57"/>
    </row>
    <row r="116" spans="1:5" x14ac:dyDescent="0.25">
      <c r="A116" s="58"/>
      <c r="B116" s="58"/>
      <c r="C116" s="56"/>
      <c r="D116" s="56"/>
      <c r="E116" s="57"/>
    </row>
    <row r="117" spans="1:5" x14ac:dyDescent="0.25">
      <c r="A117" s="58"/>
      <c r="B117" s="58"/>
      <c r="C117" s="56"/>
      <c r="D117" s="56"/>
      <c r="E117" s="57"/>
    </row>
    <row r="118" spans="1:5" x14ac:dyDescent="0.25">
      <c r="A118" s="58"/>
      <c r="B118" s="58"/>
      <c r="C118" s="56"/>
      <c r="D118" s="56"/>
      <c r="E118" s="57"/>
    </row>
    <row r="119" spans="1:5" x14ac:dyDescent="0.25">
      <c r="A119" s="55"/>
      <c r="B119" s="60"/>
      <c r="C119" s="61"/>
      <c r="D119" s="61"/>
      <c r="E119" s="61"/>
    </row>
    <row r="120" spans="1:5" x14ac:dyDescent="0.25">
      <c r="A120" s="62"/>
      <c r="B120" s="63"/>
      <c r="C120" s="61"/>
      <c r="D120" s="61"/>
      <c r="E120" s="61"/>
    </row>
    <row r="121" spans="1:5" x14ac:dyDescent="0.25">
      <c r="A121" s="62"/>
      <c r="B121" s="63"/>
      <c r="C121" s="61"/>
      <c r="D121" s="61"/>
      <c r="E121" s="61"/>
    </row>
    <row r="122" spans="1:5" x14ac:dyDescent="0.25">
      <c r="A122" s="62"/>
      <c r="B122" s="62"/>
      <c r="C122" s="62"/>
      <c r="D122" s="62"/>
      <c r="E122" s="62"/>
    </row>
  </sheetData>
  <mergeCells count="13">
    <mergeCell ref="A88:E88"/>
    <mergeCell ref="A89:E89"/>
    <mergeCell ref="A90:E90"/>
    <mergeCell ref="A1:E1"/>
    <mergeCell ref="A2:E2"/>
    <mergeCell ref="A3:E3"/>
    <mergeCell ref="A4:E4"/>
    <mergeCell ref="A45:E45"/>
    <mergeCell ref="A46:E46"/>
    <mergeCell ref="A47:E47"/>
    <mergeCell ref="A48:E48"/>
    <mergeCell ref="A87:E87"/>
    <mergeCell ref="A49:E49"/>
  </mergeCells>
  <pageMargins left="0.23622047244094491" right="0.23622047244094491" top="0.74803149606299213" bottom="0.74803149606299213" header="0.31496062992125984" footer="0.31496062992125984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F40"/>
  <sheetViews>
    <sheetView topLeftCell="A7" workbookViewId="0">
      <selection activeCell="E23" sqref="E23"/>
    </sheetView>
  </sheetViews>
  <sheetFormatPr baseColWidth="10" defaultRowHeight="15" x14ac:dyDescent="0.25"/>
  <cols>
    <col min="1" max="1" width="9" customWidth="1"/>
    <col min="2" max="2" width="49.140625" customWidth="1"/>
    <col min="3" max="4" width="14.140625" bestFit="1" customWidth="1"/>
    <col min="5" max="5" width="15" customWidth="1"/>
    <col min="6" max="6" width="14.5703125" bestFit="1" customWidth="1"/>
  </cols>
  <sheetData>
    <row r="1" spans="1:5" x14ac:dyDescent="0.25">
      <c r="A1" s="92" t="s">
        <v>154</v>
      </c>
      <c r="B1" s="92"/>
      <c r="C1" s="92"/>
      <c r="D1" s="92"/>
      <c r="E1" s="92"/>
    </row>
    <row r="2" spans="1:5" x14ac:dyDescent="0.25">
      <c r="A2" s="92" t="s">
        <v>345</v>
      </c>
      <c r="B2" s="92"/>
      <c r="C2" s="92"/>
      <c r="D2" s="92"/>
      <c r="E2" s="92"/>
    </row>
    <row r="3" spans="1:5" x14ac:dyDescent="0.25">
      <c r="A3" s="92" t="s">
        <v>402</v>
      </c>
      <c r="B3" s="92"/>
      <c r="C3" s="92"/>
      <c r="D3" s="92"/>
      <c r="E3" s="92"/>
    </row>
    <row r="4" spans="1:5" x14ac:dyDescent="0.25">
      <c r="A4" s="92" t="s">
        <v>155</v>
      </c>
      <c r="B4" s="92"/>
      <c r="C4" s="92"/>
      <c r="D4" s="92"/>
      <c r="E4" s="92"/>
    </row>
    <row r="5" spans="1:5" x14ac:dyDescent="0.25">
      <c r="A5" s="3" t="s">
        <v>156</v>
      </c>
      <c r="B5" s="2"/>
      <c r="C5" s="2"/>
      <c r="D5" s="2"/>
      <c r="E5" s="2"/>
    </row>
    <row r="6" spans="1:5" x14ac:dyDescent="0.25">
      <c r="A6" s="2"/>
      <c r="B6" s="2"/>
      <c r="C6" s="2"/>
      <c r="D6" s="2"/>
      <c r="E6" s="2"/>
    </row>
    <row r="7" spans="1:5" ht="24.75" x14ac:dyDescent="0.25">
      <c r="A7" s="69" t="s">
        <v>157</v>
      </c>
      <c r="B7" s="70" t="s">
        <v>158</v>
      </c>
      <c r="C7" s="71" t="s">
        <v>159</v>
      </c>
      <c r="D7" s="70" t="s">
        <v>160</v>
      </c>
      <c r="E7" s="72" t="s">
        <v>161</v>
      </c>
    </row>
    <row r="8" spans="1:5" x14ac:dyDescent="0.25">
      <c r="A8" s="19" t="s">
        <v>165</v>
      </c>
      <c r="B8" s="13" t="s">
        <v>166</v>
      </c>
      <c r="C8" s="68">
        <f>C9+C11</f>
        <v>12163.65</v>
      </c>
      <c r="D8" s="68">
        <f>D11</f>
        <v>324715.8</v>
      </c>
      <c r="E8" s="65">
        <f>C8-D8</f>
        <v>-312552.14999999997</v>
      </c>
    </row>
    <row r="9" spans="1:5" x14ac:dyDescent="0.25">
      <c r="A9" s="15" t="s">
        <v>167</v>
      </c>
      <c r="B9" s="17" t="s">
        <v>168</v>
      </c>
      <c r="C9" s="81">
        <f>C10</f>
        <v>1800</v>
      </c>
      <c r="D9" s="81">
        <f>D10</f>
        <v>0</v>
      </c>
      <c r="E9" s="66">
        <f t="shared" ref="E9:E34" si="0">C9-D9</f>
        <v>1800</v>
      </c>
    </row>
    <row r="10" spans="1:5" x14ac:dyDescent="0.25">
      <c r="A10" s="15" t="s">
        <v>169</v>
      </c>
      <c r="B10" s="17" t="s">
        <v>170</v>
      </c>
      <c r="C10" s="66">
        <v>1800</v>
      </c>
      <c r="D10" s="66">
        <v>0</v>
      </c>
      <c r="E10" s="66">
        <f t="shared" si="0"/>
        <v>1800</v>
      </c>
    </row>
    <row r="11" spans="1:5" x14ac:dyDescent="0.25">
      <c r="A11" s="14" t="s">
        <v>171</v>
      </c>
      <c r="B11" s="16" t="s">
        <v>172</v>
      </c>
      <c r="C11" s="68">
        <f>C12</f>
        <v>10363.65</v>
      </c>
      <c r="D11" s="68">
        <f>D12</f>
        <v>324715.8</v>
      </c>
      <c r="E11" s="65">
        <f t="shared" si="0"/>
        <v>-314352.14999999997</v>
      </c>
    </row>
    <row r="12" spans="1:5" x14ac:dyDescent="0.25">
      <c r="A12" s="15" t="s">
        <v>173</v>
      </c>
      <c r="B12" s="17" t="s">
        <v>174</v>
      </c>
      <c r="C12" s="66">
        <v>10363.65</v>
      </c>
      <c r="D12" s="66">
        <v>324715.8</v>
      </c>
      <c r="E12" s="66">
        <f t="shared" si="0"/>
        <v>-314352.14999999997</v>
      </c>
    </row>
    <row r="13" spans="1:5" x14ac:dyDescent="0.25">
      <c r="A13" s="20" t="s">
        <v>175</v>
      </c>
      <c r="B13" s="21" t="s">
        <v>176</v>
      </c>
      <c r="C13" s="81">
        <f>C17+C19+C21</f>
        <v>600</v>
      </c>
      <c r="D13" s="81">
        <f>D17+D19+D21+D14</f>
        <v>241568.03999999998</v>
      </c>
      <c r="E13" s="66">
        <f t="shared" si="0"/>
        <v>-240968.03999999998</v>
      </c>
    </row>
    <row r="14" spans="1:5" s="1" customFormat="1" x14ac:dyDescent="0.25">
      <c r="A14" s="20">
        <v>151</v>
      </c>
      <c r="B14" s="21" t="s">
        <v>394</v>
      </c>
      <c r="C14" s="81">
        <f>C15+C16</f>
        <v>0</v>
      </c>
      <c r="D14" s="81">
        <f>D15+D16</f>
        <v>167009.71</v>
      </c>
      <c r="E14" s="66">
        <f t="shared" si="0"/>
        <v>-167009.71</v>
      </c>
    </row>
    <row r="15" spans="1:5" s="1" customFormat="1" x14ac:dyDescent="0.25">
      <c r="A15" s="15">
        <v>15105</v>
      </c>
      <c r="B15" s="17" t="s">
        <v>395</v>
      </c>
      <c r="C15" s="81"/>
      <c r="D15" s="66">
        <v>155008.72</v>
      </c>
      <c r="E15" s="66">
        <f t="shared" si="0"/>
        <v>-155008.72</v>
      </c>
    </row>
    <row r="16" spans="1:5" s="1" customFormat="1" x14ac:dyDescent="0.25">
      <c r="A16" s="15">
        <v>15199</v>
      </c>
      <c r="B16" s="17" t="s">
        <v>396</v>
      </c>
      <c r="C16" s="81">
        <v>0</v>
      </c>
      <c r="D16" s="81">
        <v>12000.99</v>
      </c>
      <c r="E16" s="66">
        <f t="shared" si="0"/>
        <v>-12000.99</v>
      </c>
    </row>
    <row r="17" spans="1:5" x14ac:dyDescent="0.25">
      <c r="A17" s="14" t="s">
        <v>177</v>
      </c>
      <c r="B17" s="16" t="s">
        <v>178</v>
      </c>
      <c r="C17" s="68">
        <f>C18</f>
        <v>480</v>
      </c>
      <c r="D17" s="68">
        <f>D18</f>
        <v>2101.6</v>
      </c>
      <c r="E17" s="65">
        <f t="shared" si="0"/>
        <v>-1621.6</v>
      </c>
    </row>
    <row r="18" spans="1:5" x14ac:dyDescent="0.25">
      <c r="A18" s="15" t="s">
        <v>179</v>
      </c>
      <c r="B18" s="17" t="s">
        <v>180</v>
      </c>
      <c r="C18" s="66">
        <v>480</v>
      </c>
      <c r="D18" s="66">
        <v>2101.6</v>
      </c>
      <c r="E18" s="66">
        <f t="shared" si="0"/>
        <v>-1621.6</v>
      </c>
    </row>
    <row r="19" spans="1:5" x14ac:dyDescent="0.25">
      <c r="A19" s="15" t="s">
        <v>181</v>
      </c>
      <c r="B19" s="17" t="s">
        <v>182</v>
      </c>
      <c r="C19" s="81">
        <f>C20</f>
        <v>120</v>
      </c>
      <c r="D19" s="81">
        <f>D20</f>
        <v>175</v>
      </c>
      <c r="E19" s="66">
        <f t="shared" si="0"/>
        <v>-55</v>
      </c>
    </row>
    <row r="20" spans="1:5" x14ac:dyDescent="0.25">
      <c r="A20" s="14" t="s">
        <v>183</v>
      </c>
      <c r="B20" s="16" t="s">
        <v>184</v>
      </c>
      <c r="C20" s="65">
        <v>120</v>
      </c>
      <c r="D20" s="65">
        <v>175</v>
      </c>
      <c r="E20" s="66">
        <f t="shared" si="0"/>
        <v>-55</v>
      </c>
    </row>
    <row r="21" spans="1:5" s="1" customFormat="1" x14ac:dyDescent="0.25">
      <c r="A21" s="14">
        <v>157</v>
      </c>
      <c r="B21" s="16" t="s">
        <v>382</v>
      </c>
      <c r="C21" s="65">
        <f>C22</f>
        <v>0</v>
      </c>
      <c r="D21" s="65">
        <f>D22</f>
        <v>72281.73</v>
      </c>
      <c r="E21" s="66">
        <f t="shared" si="0"/>
        <v>-72281.73</v>
      </c>
    </row>
    <row r="22" spans="1:5" s="1" customFormat="1" x14ac:dyDescent="0.25">
      <c r="A22" s="14">
        <v>15799</v>
      </c>
      <c r="B22" s="16" t="s">
        <v>271</v>
      </c>
      <c r="C22" s="65">
        <v>0</v>
      </c>
      <c r="D22" s="65">
        <v>72281.73</v>
      </c>
      <c r="E22" s="66">
        <f t="shared" si="0"/>
        <v>-72281.73</v>
      </c>
    </row>
    <row r="23" spans="1:5" x14ac:dyDescent="0.25">
      <c r="A23" s="19" t="s">
        <v>185</v>
      </c>
      <c r="B23" s="13" t="s">
        <v>186</v>
      </c>
      <c r="C23" s="68">
        <f>C24</f>
        <v>7077442.3499999996</v>
      </c>
      <c r="D23" s="68">
        <f>D24</f>
        <v>10269132.030000001</v>
      </c>
      <c r="E23" s="65">
        <f t="shared" si="0"/>
        <v>-3191689.6800000016</v>
      </c>
    </row>
    <row r="24" spans="1:5" x14ac:dyDescent="0.25">
      <c r="A24" s="15" t="s">
        <v>187</v>
      </c>
      <c r="B24" s="17" t="s">
        <v>188</v>
      </c>
      <c r="C24" s="81">
        <f>C25+C26</f>
        <v>7077442.3499999996</v>
      </c>
      <c r="D24" s="81">
        <f>D25+D26</f>
        <v>10269132.030000001</v>
      </c>
      <c r="E24" s="66">
        <f t="shared" si="0"/>
        <v>-3191689.6800000016</v>
      </c>
    </row>
    <row r="25" spans="1:5" x14ac:dyDescent="0.25">
      <c r="A25" s="15" t="s">
        <v>189</v>
      </c>
      <c r="B25" s="17" t="s">
        <v>190</v>
      </c>
      <c r="C25" s="66">
        <v>7077442.3499999996</v>
      </c>
      <c r="D25" s="66">
        <v>7019512.0300000003</v>
      </c>
      <c r="E25" s="66">
        <f t="shared" si="0"/>
        <v>57930.319999999367</v>
      </c>
    </row>
    <row r="26" spans="1:5" s="1" customFormat="1" x14ac:dyDescent="0.25">
      <c r="A26" s="15">
        <v>1624201</v>
      </c>
      <c r="B26" s="17" t="s">
        <v>397</v>
      </c>
      <c r="C26" s="66">
        <v>0</v>
      </c>
      <c r="D26" s="66">
        <v>3249620</v>
      </c>
      <c r="E26" s="66">
        <f t="shared" si="0"/>
        <v>-3249620</v>
      </c>
    </row>
    <row r="27" spans="1:5" s="1" customFormat="1" x14ac:dyDescent="0.25">
      <c r="A27" s="15">
        <v>21</v>
      </c>
      <c r="B27" s="17" t="s">
        <v>398</v>
      </c>
      <c r="C27" s="81">
        <f>C28</f>
        <v>0</v>
      </c>
      <c r="D27" s="81">
        <f>D28</f>
        <v>5250.64</v>
      </c>
      <c r="E27" s="81">
        <f t="shared" si="0"/>
        <v>-5250.64</v>
      </c>
    </row>
    <row r="28" spans="1:5" s="1" customFormat="1" x14ac:dyDescent="0.25">
      <c r="A28" s="15">
        <v>212</v>
      </c>
      <c r="B28" s="17" t="s">
        <v>268</v>
      </c>
      <c r="C28" s="66">
        <f>C29</f>
        <v>0</v>
      </c>
      <c r="D28" s="81">
        <f>D29</f>
        <v>5250.64</v>
      </c>
      <c r="E28" s="81">
        <f t="shared" si="0"/>
        <v>-5250.64</v>
      </c>
    </row>
    <row r="29" spans="1:5" s="1" customFormat="1" x14ac:dyDescent="0.25">
      <c r="A29" s="15">
        <v>21201</v>
      </c>
      <c r="B29" s="17" t="s">
        <v>399</v>
      </c>
      <c r="C29" s="66">
        <v>0</v>
      </c>
      <c r="D29" s="66">
        <v>5250.64</v>
      </c>
      <c r="E29" s="66">
        <f t="shared" si="0"/>
        <v>-5250.64</v>
      </c>
    </row>
    <row r="30" spans="1:5" x14ac:dyDescent="0.25">
      <c r="A30" s="19" t="s">
        <v>191</v>
      </c>
      <c r="B30" s="13" t="s">
        <v>192</v>
      </c>
      <c r="C30" s="68">
        <f>C31+C33</f>
        <v>28200</v>
      </c>
      <c r="D30" s="68">
        <f>D31+D33</f>
        <v>237325.38</v>
      </c>
      <c r="E30" s="68">
        <f t="shared" si="0"/>
        <v>-209125.38</v>
      </c>
    </row>
    <row r="31" spans="1:5" s="1" customFormat="1" x14ac:dyDescent="0.25">
      <c r="A31" s="19">
        <v>231</v>
      </c>
      <c r="B31" s="13" t="s">
        <v>400</v>
      </c>
      <c r="C31" s="68">
        <f>C32</f>
        <v>0</v>
      </c>
      <c r="D31" s="68">
        <f>D32</f>
        <v>150000</v>
      </c>
      <c r="E31" s="68">
        <f t="shared" si="0"/>
        <v>-150000</v>
      </c>
    </row>
    <row r="32" spans="1:5" s="1" customFormat="1" x14ac:dyDescent="0.25">
      <c r="A32" s="14">
        <v>23105</v>
      </c>
      <c r="B32" s="16" t="s">
        <v>401</v>
      </c>
      <c r="C32" s="68">
        <v>0</v>
      </c>
      <c r="D32" s="68">
        <v>150000</v>
      </c>
      <c r="E32" s="68">
        <f t="shared" si="0"/>
        <v>-150000</v>
      </c>
    </row>
    <row r="33" spans="1:6" x14ac:dyDescent="0.25">
      <c r="A33" s="20" t="s">
        <v>193</v>
      </c>
      <c r="B33" s="21" t="s">
        <v>194</v>
      </c>
      <c r="C33" s="81">
        <f>C34</f>
        <v>28200</v>
      </c>
      <c r="D33" s="81">
        <f>D34</f>
        <v>87325.38</v>
      </c>
      <c r="E33" s="81">
        <f t="shared" si="0"/>
        <v>-59125.380000000005</v>
      </c>
    </row>
    <row r="34" spans="1:6" x14ac:dyDescent="0.25">
      <c r="A34" s="15" t="s">
        <v>195</v>
      </c>
      <c r="B34" s="18" t="s">
        <v>180</v>
      </c>
      <c r="C34" s="66">
        <v>28200</v>
      </c>
      <c r="D34" s="65">
        <v>87325.38</v>
      </c>
      <c r="E34" s="66">
        <f t="shared" si="0"/>
        <v>-59125.380000000005</v>
      </c>
    </row>
    <row r="35" spans="1:6" x14ac:dyDescent="0.25">
      <c r="A35" s="7"/>
      <c r="B35" s="8" t="s">
        <v>162</v>
      </c>
      <c r="C35" s="67">
        <f>C8+C13+C23+C30+C27</f>
        <v>7118406</v>
      </c>
      <c r="D35" s="67">
        <f>D8+D13+D23+D30+D27</f>
        <v>11077991.890000002</v>
      </c>
      <c r="E35" s="67">
        <f>C35-D35</f>
        <v>-3959585.8900000025</v>
      </c>
      <c r="F35" s="76"/>
    </row>
    <row r="36" spans="1:6" x14ac:dyDescent="0.25">
      <c r="A36" s="1"/>
      <c r="B36" s="10" t="s">
        <v>163</v>
      </c>
      <c r="C36" s="68">
        <f t="shared" ref="C36:E37" si="1">C35</f>
        <v>7118406</v>
      </c>
      <c r="D36" s="68">
        <f t="shared" si="1"/>
        <v>11077991.890000002</v>
      </c>
      <c r="E36" s="68">
        <f t="shared" si="1"/>
        <v>-3959585.8900000025</v>
      </c>
    </row>
    <row r="37" spans="1:6" x14ac:dyDescent="0.25">
      <c r="A37" s="1"/>
      <c r="B37" s="10" t="s">
        <v>164</v>
      </c>
      <c r="C37" s="68">
        <f t="shared" si="1"/>
        <v>7118406</v>
      </c>
      <c r="D37" s="68">
        <f t="shared" si="1"/>
        <v>11077991.890000002</v>
      </c>
      <c r="E37" s="68">
        <f t="shared" si="1"/>
        <v>-3959585.8900000025</v>
      </c>
    </row>
    <row r="38" spans="1:6" x14ac:dyDescent="0.25">
      <c r="A38" s="62"/>
      <c r="B38" s="63"/>
      <c r="C38" s="64"/>
      <c r="D38" s="64"/>
      <c r="E38" s="64"/>
    </row>
    <row r="39" spans="1:6" x14ac:dyDescent="0.25">
      <c r="A39" s="62"/>
      <c r="B39" s="63"/>
      <c r="C39" s="64"/>
      <c r="D39" s="64"/>
      <c r="E39" s="64"/>
    </row>
    <row r="40" spans="1:6" x14ac:dyDescent="0.25">
      <c r="A40" s="62"/>
      <c r="B40" s="62"/>
      <c r="C40" s="62"/>
      <c r="D40" s="62"/>
      <c r="E40" s="62"/>
    </row>
  </sheetData>
  <mergeCells count="4">
    <mergeCell ref="A1:E1"/>
    <mergeCell ref="A2:E2"/>
    <mergeCell ref="A3:E3"/>
    <mergeCell ref="A4:E4"/>
  </mergeCells>
  <pageMargins left="0.25" right="0.25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K91"/>
  <sheetViews>
    <sheetView workbookViewId="0">
      <selection activeCell="B82" sqref="B82"/>
    </sheetView>
  </sheetViews>
  <sheetFormatPr baseColWidth="10" defaultRowHeight="15" x14ac:dyDescent="0.25"/>
  <cols>
    <col min="1" max="1" width="50" bestFit="1" customWidth="1"/>
    <col min="2" max="2" width="13.85546875" customWidth="1"/>
    <col min="3" max="3" width="2.140625" style="1" customWidth="1"/>
    <col min="4" max="4" width="13.42578125" bestFit="1" customWidth="1"/>
    <col min="5" max="5" width="15.140625" bestFit="1" customWidth="1"/>
  </cols>
  <sheetData>
    <row r="1" spans="1:11" x14ac:dyDescent="0.25">
      <c r="A1" s="92" t="s">
        <v>207</v>
      </c>
      <c r="B1" s="92"/>
      <c r="C1" s="92"/>
      <c r="D1" s="92"/>
      <c r="E1" s="13"/>
      <c r="F1" s="13"/>
      <c r="G1" s="13"/>
      <c r="H1" s="13"/>
      <c r="I1" s="13"/>
      <c r="J1" s="13"/>
      <c r="K1" s="13"/>
    </row>
    <row r="2" spans="1:11" x14ac:dyDescent="0.25">
      <c r="A2" s="92" t="s">
        <v>349</v>
      </c>
      <c r="B2" s="92"/>
      <c r="C2" s="92"/>
      <c r="D2" s="92"/>
      <c r="E2" s="13"/>
      <c r="F2" s="13"/>
      <c r="G2" s="13"/>
      <c r="H2" s="13"/>
      <c r="I2" s="13"/>
      <c r="J2" s="13"/>
      <c r="K2" s="13"/>
    </row>
    <row r="3" spans="1:11" x14ac:dyDescent="0.25">
      <c r="A3" s="92" t="s">
        <v>403</v>
      </c>
      <c r="B3" s="92"/>
      <c r="C3" s="92"/>
      <c r="D3" s="92"/>
      <c r="E3" s="13"/>
      <c r="F3" s="13"/>
      <c r="G3" s="13"/>
      <c r="H3" s="13"/>
      <c r="I3" s="13"/>
      <c r="J3" s="13"/>
      <c r="K3" s="13"/>
    </row>
    <row r="4" spans="1:11" x14ac:dyDescent="0.25">
      <c r="A4" s="92" t="s">
        <v>155</v>
      </c>
      <c r="B4" s="92"/>
      <c r="C4" s="92"/>
      <c r="D4" s="92"/>
      <c r="E4" s="13"/>
      <c r="F4" s="13"/>
      <c r="G4" s="13"/>
      <c r="H4" s="13"/>
      <c r="I4" s="13"/>
      <c r="J4" s="13"/>
      <c r="K4" s="13"/>
    </row>
    <row r="5" spans="1:11" x14ac:dyDescent="0.25">
      <c r="A5" s="3" t="s">
        <v>156</v>
      </c>
      <c r="B5" s="3"/>
      <c r="C5" s="3"/>
      <c r="D5" s="2"/>
      <c r="E5" s="2"/>
      <c r="F5" s="2"/>
      <c r="G5" s="2"/>
      <c r="H5" s="2"/>
      <c r="I5" s="1"/>
      <c r="J5" s="1"/>
      <c r="K5" s="1"/>
    </row>
    <row r="6" spans="1:11" s="1" customFormat="1" x14ac:dyDescent="0.25">
      <c r="A6" s="3"/>
      <c r="B6" s="3"/>
      <c r="C6" s="3"/>
      <c r="D6" s="2"/>
      <c r="E6" s="2"/>
      <c r="F6" s="2"/>
      <c r="G6" s="2"/>
      <c r="H6" s="2"/>
    </row>
    <row r="7" spans="1:11" x14ac:dyDescent="0.25">
      <c r="A7" s="23" t="s">
        <v>341</v>
      </c>
      <c r="B7" s="23" t="s">
        <v>292</v>
      </c>
      <c r="C7" s="34"/>
      <c r="D7" s="23" t="s">
        <v>293</v>
      </c>
    </row>
    <row r="8" spans="1:11" x14ac:dyDescent="0.25">
      <c r="A8" s="3" t="s">
        <v>294</v>
      </c>
      <c r="B8" s="48"/>
      <c r="C8" s="48"/>
      <c r="D8" s="49">
        <f>B9+B13</f>
        <v>3169528.28</v>
      </c>
      <c r="E8" s="48"/>
    </row>
    <row r="9" spans="1:11" x14ac:dyDescent="0.25">
      <c r="A9" s="3" t="s">
        <v>295</v>
      </c>
      <c r="B9" s="49">
        <f>SUM(B10:B12)</f>
        <v>1817378.0999999999</v>
      </c>
      <c r="C9" s="48"/>
      <c r="D9" s="48"/>
      <c r="E9" s="48"/>
    </row>
    <row r="10" spans="1:11" x14ac:dyDescent="0.25">
      <c r="A10" s="2" t="s">
        <v>296</v>
      </c>
      <c r="B10" s="48">
        <v>1084571.1299999999</v>
      </c>
      <c r="C10" s="48"/>
      <c r="D10" s="48"/>
      <c r="E10" s="48"/>
    </row>
    <row r="11" spans="1:11" x14ac:dyDescent="0.25">
      <c r="A11" s="2" t="s">
        <v>297</v>
      </c>
      <c r="B11" s="48">
        <v>712765.67</v>
      </c>
      <c r="C11" s="48"/>
      <c r="D11" s="48"/>
      <c r="E11" s="48"/>
    </row>
    <row r="12" spans="1:11" x14ac:dyDescent="0.25">
      <c r="A12" s="2" t="s">
        <v>298</v>
      </c>
      <c r="B12" s="48">
        <v>20041.3</v>
      </c>
      <c r="C12" s="48"/>
      <c r="D12" s="48"/>
      <c r="E12" s="48"/>
    </row>
    <row r="13" spans="1:11" x14ac:dyDescent="0.25">
      <c r="A13" s="3" t="s">
        <v>299</v>
      </c>
      <c r="B13" s="49">
        <f>B14+B15+B16</f>
        <v>1352150.18</v>
      </c>
      <c r="C13" s="48"/>
      <c r="D13" s="48"/>
      <c r="E13" s="48"/>
    </row>
    <row r="14" spans="1:11" x14ac:dyDescent="0.25">
      <c r="A14" s="2" t="s">
        <v>221</v>
      </c>
      <c r="B14" s="48">
        <v>92272.38</v>
      </c>
      <c r="C14" s="48"/>
      <c r="D14" s="48"/>
      <c r="E14" s="48"/>
    </row>
    <row r="15" spans="1:11" x14ac:dyDescent="0.25">
      <c r="A15" s="2" t="s">
        <v>222</v>
      </c>
      <c r="B15" s="48">
        <v>1259466.9099999999</v>
      </c>
      <c r="C15" s="48"/>
      <c r="D15" s="48"/>
      <c r="E15" s="48"/>
    </row>
    <row r="16" spans="1:11" x14ac:dyDescent="0.25">
      <c r="A16" s="2" t="s">
        <v>300</v>
      </c>
      <c r="B16" s="48">
        <v>410.89</v>
      </c>
      <c r="C16" s="48"/>
      <c r="D16" s="48"/>
      <c r="E16" s="48"/>
    </row>
    <row r="17" spans="1:5" x14ac:dyDescent="0.25">
      <c r="A17" s="3" t="s">
        <v>301</v>
      </c>
      <c r="B17" s="49">
        <v>0</v>
      </c>
      <c r="C17" s="48"/>
      <c r="D17" s="48"/>
      <c r="E17" s="48"/>
    </row>
    <row r="18" spans="1:5" x14ac:dyDescent="0.25">
      <c r="A18" s="3" t="s">
        <v>302</v>
      </c>
      <c r="B18" s="48"/>
      <c r="C18" s="48"/>
      <c r="D18" s="49">
        <f>B19+B21+B23+B27</f>
        <v>98214676.820000008</v>
      </c>
      <c r="E18" s="48"/>
    </row>
    <row r="19" spans="1:5" x14ac:dyDescent="0.25">
      <c r="A19" s="3" t="s">
        <v>303</v>
      </c>
      <c r="B19" s="49">
        <f>B20</f>
        <v>2191199.04</v>
      </c>
      <c r="C19" s="48"/>
      <c r="D19" s="48"/>
      <c r="E19" s="48"/>
    </row>
    <row r="20" spans="1:5" x14ac:dyDescent="0.25">
      <c r="A20" s="2" t="s">
        <v>304</v>
      </c>
      <c r="B20" s="48">
        <v>2191199.04</v>
      </c>
      <c r="C20" s="48"/>
      <c r="D20" s="48"/>
      <c r="E20" s="48"/>
    </row>
    <row r="21" spans="1:5" x14ac:dyDescent="0.25">
      <c r="A21" s="3" t="s">
        <v>366</v>
      </c>
      <c r="B21" s="49">
        <f>B22</f>
        <v>73268043.5</v>
      </c>
      <c r="C21" s="48"/>
      <c r="D21" s="48"/>
      <c r="E21" s="48"/>
    </row>
    <row r="22" spans="1:5" x14ac:dyDescent="0.25">
      <c r="A22" s="2" t="s">
        <v>305</v>
      </c>
      <c r="B22" s="48">
        <v>73268043.5</v>
      </c>
      <c r="C22" s="48"/>
      <c r="D22" s="48"/>
      <c r="E22" s="48"/>
    </row>
    <row r="23" spans="1:5" x14ac:dyDescent="0.25">
      <c r="A23" s="3" t="s">
        <v>306</v>
      </c>
      <c r="B23" s="49">
        <f>B24+B25+B26</f>
        <v>22731722.129999999</v>
      </c>
      <c r="C23" s="48"/>
      <c r="D23" s="48"/>
      <c r="E23" s="48"/>
    </row>
    <row r="24" spans="1:5" x14ac:dyDescent="0.25">
      <c r="A24" s="2" t="s">
        <v>307</v>
      </c>
      <c r="B24" s="48">
        <v>110604.77</v>
      </c>
      <c r="C24" s="48"/>
      <c r="D24" s="48"/>
      <c r="E24" s="48"/>
    </row>
    <row r="25" spans="1:5" x14ac:dyDescent="0.25">
      <c r="A25" s="2" t="s">
        <v>308</v>
      </c>
      <c r="B25" s="48">
        <v>74792.73</v>
      </c>
      <c r="C25" s="48"/>
      <c r="D25" s="48"/>
      <c r="E25" s="48"/>
    </row>
    <row r="26" spans="1:5" x14ac:dyDescent="0.25">
      <c r="A26" s="2" t="s">
        <v>309</v>
      </c>
      <c r="B26" s="48">
        <v>22546324.629999999</v>
      </c>
      <c r="C26" s="48"/>
      <c r="D26" s="48"/>
      <c r="E26" s="48"/>
    </row>
    <row r="27" spans="1:5" x14ac:dyDescent="0.25">
      <c r="A27" s="3" t="s">
        <v>339</v>
      </c>
      <c r="B27" s="49">
        <f>B28+B29+B30</f>
        <v>23712.14999999998</v>
      </c>
      <c r="C27" s="48"/>
      <c r="D27" s="48"/>
      <c r="E27" s="48"/>
    </row>
    <row r="28" spans="1:5" x14ac:dyDescent="0.25">
      <c r="A28" s="2" t="s">
        <v>310</v>
      </c>
      <c r="B28" s="48">
        <v>54735.74</v>
      </c>
      <c r="C28" s="48"/>
      <c r="D28" s="48"/>
      <c r="E28" s="48"/>
    </row>
    <row r="29" spans="1:5" x14ac:dyDescent="0.25">
      <c r="A29" s="2" t="s">
        <v>350</v>
      </c>
      <c r="B29" s="48">
        <v>86251.37</v>
      </c>
      <c r="C29" s="48"/>
      <c r="D29" s="48"/>
      <c r="E29" s="48"/>
    </row>
    <row r="30" spans="1:5" x14ac:dyDescent="0.25">
      <c r="A30" s="2" t="s">
        <v>311</v>
      </c>
      <c r="B30" s="48">
        <v>-117274.96</v>
      </c>
      <c r="C30" s="48"/>
      <c r="D30" s="48"/>
      <c r="E30" s="48"/>
    </row>
    <row r="31" spans="1:5" x14ac:dyDescent="0.25">
      <c r="A31" s="3" t="s">
        <v>312</v>
      </c>
      <c r="B31" s="48"/>
      <c r="C31" s="48"/>
      <c r="D31" s="49">
        <f>SUM(B32)</f>
        <v>33482800.059999999</v>
      </c>
      <c r="E31" s="48"/>
    </row>
    <row r="32" spans="1:5" x14ac:dyDescent="0.25">
      <c r="A32" s="3" t="s">
        <v>313</v>
      </c>
      <c r="B32" s="49">
        <f>SUM(B33:B42)</f>
        <v>33482800.059999999</v>
      </c>
      <c r="C32" s="48"/>
      <c r="D32" s="48"/>
      <c r="E32" s="48"/>
    </row>
    <row r="33" spans="1:5" s="1" customFormat="1" x14ac:dyDescent="0.25">
      <c r="A33" s="2" t="s">
        <v>404</v>
      </c>
      <c r="B33" s="48">
        <v>2083.5</v>
      </c>
      <c r="C33" s="48"/>
      <c r="D33" s="48"/>
      <c r="E33" s="48"/>
    </row>
    <row r="34" spans="1:5" x14ac:dyDescent="0.25">
      <c r="A34" s="2" t="s">
        <v>45</v>
      </c>
      <c r="B34" s="48">
        <v>405.64</v>
      </c>
      <c r="C34" s="48"/>
      <c r="D34" s="48"/>
      <c r="E34" s="48"/>
    </row>
    <row r="35" spans="1:5" x14ac:dyDescent="0.25">
      <c r="A35" s="2" t="s">
        <v>314</v>
      </c>
      <c r="B35" s="48">
        <v>15425.19</v>
      </c>
      <c r="C35" s="48"/>
      <c r="D35" s="48"/>
      <c r="E35" s="48"/>
    </row>
    <row r="36" spans="1:5" x14ac:dyDescent="0.25">
      <c r="A36" s="2" t="s">
        <v>49</v>
      </c>
      <c r="B36" s="48">
        <v>12025.67</v>
      </c>
      <c r="C36" s="48"/>
      <c r="D36" s="48"/>
      <c r="E36" s="48"/>
    </row>
    <row r="37" spans="1:5" x14ac:dyDescent="0.25">
      <c r="A37" s="2" t="s">
        <v>239</v>
      </c>
      <c r="B37" s="48">
        <v>38079.49</v>
      </c>
      <c r="C37" s="48"/>
      <c r="D37" s="48"/>
      <c r="E37" s="48"/>
    </row>
    <row r="38" spans="1:5" x14ac:dyDescent="0.25">
      <c r="A38" s="2" t="s">
        <v>240</v>
      </c>
      <c r="B38" s="48">
        <v>4038.9</v>
      </c>
      <c r="C38" s="48"/>
      <c r="D38" s="48"/>
      <c r="E38" s="48"/>
    </row>
    <row r="39" spans="1:5" x14ac:dyDescent="0.25">
      <c r="A39" s="2" t="s">
        <v>291</v>
      </c>
      <c r="B39" s="48">
        <v>64196.21</v>
      </c>
      <c r="C39" s="48"/>
      <c r="D39" s="48"/>
      <c r="E39" s="48"/>
    </row>
    <row r="40" spans="1:5" x14ac:dyDescent="0.25">
      <c r="A40" s="2" t="s">
        <v>71</v>
      </c>
      <c r="B40" s="48">
        <v>55247.53</v>
      </c>
      <c r="C40" s="48"/>
      <c r="D40" s="48"/>
      <c r="E40" s="48"/>
    </row>
    <row r="41" spans="1:5" s="1" customFormat="1" x14ac:dyDescent="0.25">
      <c r="A41" s="2" t="s">
        <v>251</v>
      </c>
      <c r="B41" s="48">
        <v>282.73</v>
      </c>
      <c r="C41" s="48"/>
      <c r="D41" s="48"/>
      <c r="E41" s="48"/>
    </row>
    <row r="42" spans="1:5" x14ac:dyDescent="0.25">
      <c r="A42" s="2" t="s">
        <v>315</v>
      </c>
      <c r="B42" s="48">
        <v>33291015.199999999</v>
      </c>
      <c r="C42" s="48"/>
      <c r="D42" s="48"/>
      <c r="E42" s="48"/>
    </row>
    <row r="43" spans="1:5" x14ac:dyDescent="0.25">
      <c r="A43" s="3" t="s">
        <v>316</v>
      </c>
      <c r="B43" s="48"/>
      <c r="C43" s="48"/>
      <c r="D43" s="49">
        <f>SUM(B44)</f>
        <v>1256278.69</v>
      </c>
      <c r="E43" s="48"/>
    </row>
    <row r="44" spans="1:5" x14ac:dyDescent="0.25">
      <c r="A44" s="3" t="s">
        <v>317</v>
      </c>
      <c r="B44" s="49">
        <f>SUM(B45:B52)</f>
        <v>1256278.69</v>
      </c>
      <c r="C44" s="48"/>
      <c r="D44" s="48"/>
      <c r="E44" s="48"/>
    </row>
    <row r="45" spans="1:5" x14ac:dyDescent="0.25">
      <c r="A45" s="2" t="s">
        <v>318</v>
      </c>
      <c r="B45" s="48">
        <v>721414.8</v>
      </c>
      <c r="C45" s="48"/>
      <c r="D45" s="48"/>
      <c r="E45" s="48"/>
    </row>
    <row r="46" spans="1:5" x14ac:dyDescent="0.25">
      <c r="A46" s="2" t="s">
        <v>365</v>
      </c>
      <c r="B46" s="48">
        <v>14768.34</v>
      </c>
      <c r="C46" s="48"/>
      <c r="D46" s="48"/>
      <c r="E46" s="48"/>
    </row>
    <row r="47" spans="1:5" x14ac:dyDescent="0.25">
      <c r="A47" s="2" t="s">
        <v>319</v>
      </c>
      <c r="B47" s="48">
        <v>41320.82</v>
      </c>
      <c r="C47" s="48"/>
      <c r="D47" s="48"/>
      <c r="E47" s="48"/>
    </row>
    <row r="48" spans="1:5" x14ac:dyDescent="0.25">
      <c r="A48" s="2" t="s">
        <v>320</v>
      </c>
      <c r="B48" s="48">
        <v>280065.53999999998</v>
      </c>
      <c r="C48" s="48"/>
      <c r="D48" s="48"/>
      <c r="E48" s="48"/>
    </row>
    <row r="49" spans="1:5" x14ac:dyDescent="0.25">
      <c r="A49" s="2" t="s">
        <v>321</v>
      </c>
      <c r="B49" s="48">
        <v>13988.81</v>
      </c>
      <c r="C49" s="48"/>
      <c r="D49" s="48"/>
      <c r="E49" s="48"/>
    </row>
    <row r="50" spans="1:5" x14ac:dyDescent="0.25">
      <c r="A50" s="2" t="s">
        <v>322</v>
      </c>
      <c r="B50" s="48">
        <v>2275323.11</v>
      </c>
      <c r="C50" s="48"/>
      <c r="D50" s="48"/>
      <c r="E50" s="48"/>
    </row>
    <row r="51" spans="1:5" x14ac:dyDescent="0.25">
      <c r="A51" s="2" t="s">
        <v>251</v>
      </c>
      <c r="B51" s="48">
        <v>871002.17</v>
      </c>
      <c r="C51" s="48"/>
      <c r="D51" s="48"/>
      <c r="E51" s="48"/>
    </row>
    <row r="52" spans="1:5" x14ac:dyDescent="0.25">
      <c r="A52" s="2" t="s">
        <v>357</v>
      </c>
      <c r="B52" s="48">
        <v>-2961604.9</v>
      </c>
      <c r="C52" s="48"/>
      <c r="D52" s="48"/>
      <c r="E52" s="48"/>
    </row>
    <row r="53" spans="1:5" x14ac:dyDescent="0.25">
      <c r="A53" s="3" t="s">
        <v>323</v>
      </c>
      <c r="B53" s="48"/>
      <c r="C53" s="48"/>
      <c r="D53" s="54">
        <f>D8+D18+D31+D43</f>
        <v>136123283.84999999</v>
      </c>
      <c r="E53" s="48"/>
    </row>
    <row r="54" spans="1:5" s="1" customFormat="1" x14ac:dyDescent="0.25">
      <c r="A54" s="3"/>
      <c r="B54" s="48"/>
      <c r="C54" s="48"/>
      <c r="D54" s="54"/>
      <c r="E54" s="48"/>
    </row>
    <row r="55" spans="1:5" s="1" customFormat="1" x14ac:dyDescent="0.25">
      <c r="A55" s="92" t="s">
        <v>207</v>
      </c>
      <c r="B55" s="92"/>
      <c r="C55" s="92"/>
      <c r="D55" s="92"/>
      <c r="E55" s="48"/>
    </row>
    <row r="56" spans="1:5" s="1" customFormat="1" x14ac:dyDescent="0.25">
      <c r="A56" s="92" t="s">
        <v>349</v>
      </c>
      <c r="B56" s="92"/>
      <c r="C56" s="92"/>
      <c r="D56" s="92"/>
      <c r="E56" s="48"/>
    </row>
    <row r="57" spans="1:5" s="1" customFormat="1" x14ac:dyDescent="0.25">
      <c r="A57" s="92" t="s">
        <v>403</v>
      </c>
      <c r="B57" s="92"/>
      <c r="C57" s="92"/>
      <c r="D57" s="92"/>
      <c r="E57" s="48"/>
    </row>
    <row r="58" spans="1:5" s="1" customFormat="1" x14ac:dyDescent="0.25">
      <c r="A58" s="92" t="s">
        <v>155</v>
      </c>
      <c r="B58" s="92"/>
      <c r="C58" s="92"/>
      <c r="D58" s="92"/>
      <c r="E58" s="48"/>
    </row>
    <row r="59" spans="1:5" s="1" customFormat="1" x14ac:dyDescent="0.25">
      <c r="A59" s="3" t="s">
        <v>156</v>
      </c>
      <c r="B59" s="3"/>
      <c r="C59" s="3"/>
      <c r="D59" s="2"/>
      <c r="E59" s="48"/>
    </row>
    <row r="60" spans="1:5" s="16" customFormat="1" ht="15" customHeight="1" x14ac:dyDescent="0.2"/>
    <row r="61" spans="1:5" x14ac:dyDescent="0.25">
      <c r="A61" s="23" t="s">
        <v>342</v>
      </c>
      <c r="B61" s="53" t="s">
        <v>292</v>
      </c>
      <c r="C61" s="54"/>
      <c r="D61" s="53" t="s">
        <v>293</v>
      </c>
    </row>
    <row r="62" spans="1:5" x14ac:dyDescent="0.25">
      <c r="A62" s="3" t="s">
        <v>324</v>
      </c>
      <c r="B62" s="48"/>
      <c r="C62" s="48"/>
      <c r="D62" s="49">
        <f>B63</f>
        <v>1009092.44</v>
      </c>
    </row>
    <row r="63" spans="1:5" x14ac:dyDescent="0.25">
      <c r="A63" s="3" t="s">
        <v>325</v>
      </c>
      <c r="B63" s="49">
        <f>SUM(B64:B65)</f>
        <v>1009092.44</v>
      </c>
      <c r="C63" s="48"/>
      <c r="D63" s="48"/>
    </row>
    <row r="64" spans="1:5" x14ac:dyDescent="0.25">
      <c r="A64" s="2" t="s">
        <v>223</v>
      </c>
      <c r="B64" s="48">
        <v>1008521.94</v>
      </c>
      <c r="C64" s="48"/>
      <c r="D64" s="48"/>
    </row>
    <row r="65" spans="1:4" x14ac:dyDescent="0.25">
      <c r="A65" s="2" t="s">
        <v>224</v>
      </c>
      <c r="B65" s="48">
        <v>570.5</v>
      </c>
      <c r="C65" s="48"/>
      <c r="D65" s="49"/>
    </row>
    <row r="66" spans="1:4" x14ac:dyDescent="0.25">
      <c r="A66" s="3" t="s">
        <v>326</v>
      </c>
      <c r="B66" s="49">
        <v>0</v>
      </c>
      <c r="C66" s="48"/>
      <c r="D66" s="48"/>
    </row>
    <row r="67" spans="1:4" s="1" customFormat="1" x14ac:dyDescent="0.25">
      <c r="A67" s="3" t="s">
        <v>344</v>
      </c>
      <c r="B67" s="48"/>
      <c r="C67" s="48"/>
      <c r="D67" s="49">
        <f>B68+B71</f>
        <v>245600535.51999998</v>
      </c>
    </row>
    <row r="68" spans="1:4" s="1" customFormat="1" x14ac:dyDescent="0.25">
      <c r="A68" s="3" t="s">
        <v>327</v>
      </c>
      <c r="B68" s="49">
        <f>SUM(B69:B70)</f>
        <v>162394723.31999999</v>
      </c>
      <c r="C68" s="48"/>
      <c r="D68" s="48"/>
    </row>
    <row r="69" spans="1:4" s="1" customFormat="1" x14ac:dyDescent="0.25">
      <c r="A69" s="2" t="s">
        <v>328</v>
      </c>
      <c r="B69" s="48">
        <v>48206445.240000002</v>
      </c>
      <c r="C69" s="48"/>
      <c r="D69" s="48"/>
    </row>
    <row r="70" spans="1:4" s="1" customFormat="1" x14ac:dyDescent="0.25">
      <c r="A70" s="2" t="s">
        <v>329</v>
      </c>
      <c r="B70" s="48">
        <v>114188278.08</v>
      </c>
      <c r="C70" s="48"/>
      <c r="D70" s="48"/>
    </row>
    <row r="71" spans="1:4" s="1" customFormat="1" x14ac:dyDescent="0.25">
      <c r="A71" s="3" t="s">
        <v>330</v>
      </c>
      <c r="B71" s="49">
        <f>SUM(B72:B73)</f>
        <v>83205812.199999988</v>
      </c>
      <c r="C71" s="48"/>
      <c r="D71" s="48"/>
    </row>
    <row r="72" spans="1:4" s="1" customFormat="1" x14ac:dyDescent="0.25">
      <c r="A72" s="2" t="s">
        <v>331</v>
      </c>
      <c r="B72" s="48">
        <v>9246414.6300000008</v>
      </c>
      <c r="C72" s="48"/>
      <c r="D72" s="48"/>
    </row>
    <row r="73" spans="1:4" x14ac:dyDescent="0.25">
      <c r="A73" s="2" t="s">
        <v>332</v>
      </c>
      <c r="B73" s="48">
        <v>73959397.569999993</v>
      </c>
      <c r="C73" s="48"/>
      <c r="D73" s="48"/>
    </row>
    <row r="74" spans="1:4" x14ac:dyDescent="0.25">
      <c r="A74" s="3" t="s">
        <v>333</v>
      </c>
      <c r="B74" s="48"/>
      <c r="C74" s="48"/>
      <c r="D74" s="49">
        <f>B75+B80</f>
        <v>-81028094.169999987</v>
      </c>
    </row>
    <row r="75" spans="1:4" x14ac:dyDescent="0.25">
      <c r="A75" s="3" t="s">
        <v>334</v>
      </c>
      <c r="B75" s="49">
        <f>SUM(B76:B79)</f>
        <v>-81027313.849999994</v>
      </c>
      <c r="C75" s="48"/>
    </row>
    <row r="76" spans="1:4" x14ac:dyDescent="0.25">
      <c r="A76" s="2" t="s">
        <v>335</v>
      </c>
      <c r="B76" s="48">
        <v>21052789.75</v>
      </c>
      <c r="C76" s="48"/>
      <c r="D76" s="48"/>
    </row>
    <row r="77" spans="1:4" x14ac:dyDescent="0.25">
      <c r="A77" s="2" t="s">
        <v>336</v>
      </c>
      <c r="B77" s="48">
        <v>530099.53</v>
      </c>
      <c r="C77" s="48"/>
      <c r="D77" s="48"/>
    </row>
    <row r="78" spans="1:4" x14ac:dyDescent="0.25">
      <c r="A78" s="2" t="s">
        <v>337</v>
      </c>
      <c r="B78" s="48">
        <v>-102911123.8</v>
      </c>
      <c r="C78" s="48"/>
      <c r="D78" s="48"/>
    </row>
    <row r="79" spans="1:4" s="1" customFormat="1" x14ac:dyDescent="0.25">
      <c r="A79" s="2" t="s">
        <v>405</v>
      </c>
      <c r="B79" s="48">
        <v>300920.67</v>
      </c>
      <c r="C79" s="48"/>
      <c r="D79" s="48"/>
    </row>
    <row r="80" spans="1:4" x14ac:dyDescent="0.25">
      <c r="A80" s="3" t="s">
        <v>346</v>
      </c>
      <c r="B80" s="49">
        <f>B81</f>
        <v>-780.32</v>
      </c>
      <c r="C80" s="48"/>
      <c r="D80" s="48"/>
    </row>
    <row r="81" spans="1:4" x14ac:dyDescent="0.25">
      <c r="A81" s="2" t="s">
        <v>347</v>
      </c>
      <c r="B81" s="48">
        <v>-780.32</v>
      </c>
      <c r="C81" s="48"/>
      <c r="D81" s="48"/>
    </row>
    <row r="82" spans="1:4" x14ac:dyDescent="0.25">
      <c r="A82" s="3" t="s">
        <v>338</v>
      </c>
      <c r="B82" s="49">
        <f>D53-D62-D67-D74</f>
        <v>-29458249.939999998</v>
      </c>
      <c r="C82" s="48"/>
      <c r="D82" s="49">
        <f>B82</f>
        <v>-29458249.939999998</v>
      </c>
    </row>
    <row r="83" spans="1:4" x14ac:dyDescent="0.25">
      <c r="A83" s="3" t="s">
        <v>340</v>
      </c>
      <c r="B83" s="48"/>
      <c r="C83" s="48"/>
      <c r="D83" s="49">
        <f>SUM(D62+D67+D82+D74)</f>
        <v>136123283.84999999</v>
      </c>
    </row>
    <row r="86" spans="1:4" s="1" customFormat="1" x14ac:dyDescent="0.25"/>
    <row r="87" spans="1:4" s="1" customFormat="1" x14ac:dyDescent="0.25"/>
    <row r="90" spans="1:4" x14ac:dyDescent="0.25">
      <c r="A90" s="2"/>
      <c r="B90" s="48"/>
      <c r="C90" s="48"/>
      <c r="D90" s="48"/>
    </row>
    <row r="91" spans="1:4" x14ac:dyDescent="0.25">
      <c r="A91" s="2"/>
      <c r="B91" s="48"/>
      <c r="C91" s="48"/>
      <c r="D91" s="48"/>
    </row>
  </sheetData>
  <mergeCells count="8">
    <mergeCell ref="A55:D55"/>
    <mergeCell ref="A56:D56"/>
    <mergeCell ref="A57:D57"/>
    <mergeCell ref="A58:D58"/>
    <mergeCell ref="A1:D1"/>
    <mergeCell ref="A2:D2"/>
    <mergeCell ref="A3:D3"/>
    <mergeCell ref="A4:D4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71"/>
  <sheetViews>
    <sheetView tabSelected="1" workbookViewId="0">
      <selection activeCell="I31" sqref="I31"/>
    </sheetView>
  </sheetViews>
  <sheetFormatPr baseColWidth="10" defaultRowHeight="15" x14ac:dyDescent="0.25"/>
  <cols>
    <col min="1" max="1" width="47.28515625" customWidth="1"/>
    <col min="2" max="2" width="1.7109375" customWidth="1"/>
    <col min="3" max="3" width="15.140625" bestFit="1" customWidth="1"/>
    <col min="4" max="4" width="1.85546875" customWidth="1"/>
    <col min="5" max="5" width="9.140625" customWidth="1"/>
    <col min="6" max="6" width="3.5703125" customWidth="1"/>
    <col min="7" max="7" width="41.28515625" customWidth="1"/>
    <col min="8" max="8" width="1.85546875" customWidth="1"/>
    <col min="9" max="9" width="12.85546875" bestFit="1" customWidth="1"/>
    <col min="10" max="10" width="1.85546875" customWidth="1"/>
  </cols>
  <sheetData>
    <row r="1" spans="1:12" x14ac:dyDescent="0.25">
      <c r="A1" s="92" t="s">
        <v>207</v>
      </c>
      <c r="B1" s="92"/>
      <c r="C1" s="92"/>
      <c r="D1" s="92"/>
      <c r="E1" s="92"/>
      <c r="F1" s="92"/>
      <c r="G1" s="92"/>
      <c r="H1" s="92"/>
      <c r="I1" s="92"/>
      <c r="J1" s="92"/>
    </row>
    <row r="2" spans="1:12" x14ac:dyDescent="0.25">
      <c r="A2" s="92" t="s">
        <v>227</v>
      </c>
      <c r="B2" s="92"/>
      <c r="C2" s="92"/>
      <c r="D2" s="92"/>
      <c r="E2" s="92"/>
      <c r="F2" s="92"/>
      <c r="G2" s="92"/>
      <c r="H2" s="92"/>
      <c r="I2" s="92"/>
      <c r="J2" s="92"/>
    </row>
    <row r="3" spans="1:12" x14ac:dyDescent="0.25">
      <c r="A3" s="92" t="s">
        <v>406</v>
      </c>
      <c r="B3" s="92"/>
      <c r="C3" s="92"/>
      <c r="D3" s="92"/>
      <c r="E3" s="92"/>
      <c r="F3" s="92"/>
      <c r="G3" s="92"/>
      <c r="H3" s="92"/>
      <c r="I3" s="92"/>
      <c r="J3" s="92"/>
    </row>
    <row r="4" spans="1:12" x14ac:dyDescent="0.25">
      <c r="A4" s="92" t="s">
        <v>155</v>
      </c>
      <c r="B4" s="92"/>
      <c r="C4" s="92"/>
      <c r="D4" s="92"/>
      <c r="E4" s="92"/>
      <c r="F4" s="92"/>
      <c r="G4" s="92"/>
      <c r="H4" s="92"/>
      <c r="I4" s="92"/>
      <c r="J4" s="92"/>
    </row>
    <row r="5" spans="1:12" x14ac:dyDescent="0.25">
      <c r="A5" s="3" t="s">
        <v>156</v>
      </c>
      <c r="B5" s="3"/>
      <c r="C5" s="2"/>
      <c r="D5" s="2"/>
      <c r="E5" s="2"/>
      <c r="F5" s="2"/>
      <c r="G5" s="2"/>
      <c r="H5" s="1"/>
      <c r="I5" s="1"/>
      <c r="J5" s="1"/>
    </row>
    <row r="7" spans="1:12" x14ac:dyDescent="0.25">
      <c r="A7" s="23" t="s">
        <v>228</v>
      </c>
      <c r="B7" s="3"/>
      <c r="C7" s="23" t="s">
        <v>198</v>
      </c>
      <c r="D7" s="3"/>
      <c r="E7" s="23" t="s">
        <v>199</v>
      </c>
      <c r="F7" s="3"/>
      <c r="G7" s="23" t="s">
        <v>290</v>
      </c>
      <c r="H7" s="3"/>
      <c r="I7" s="23" t="s">
        <v>198</v>
      </c>
      <c r="J7" s="3"/>
      <c r="K7" s="23" t="s">
        <v>199</v>
      </c>
      <c r="L7" s="2"/>
    </row>
    <row r="8" spans="1:12" x14ac:dyDescent="0.25">
      <c r="A8" s="3" t="s">
        <v>229</v>
      </c>
      <c r="B8" s="2"/>
      <c r="C8" s="49">
        <f>SUM(C9:C16)</f>
        <v>41246360.170000002</v>
      </c>
      <c r="D8" s="2"/>
      <c r="E8" s="50">
        <v>0</v>
      </c>
      <c r="F8" s="2"/>
      <c r="G8" s="3" t="s">
        <v>254</v>
      </c>
      <c r="H8" s="2"/>
      <c r="I8" s="49">
        <f>SUM(I9:I11)</f>
        <v>38768906.210000001</v>
      </c>
      <c r="J8" s="2"/>
      <c r="K8" s="51">
        <v>0</v>
      </c>
      <c r="L8" s="2"/>
    </row>
    <row r="9" spans="1:12" x14ac:dyDescent="0.25">
      <c r="A9" s="2" t="s">
        <v>230</v>
      </c>
      <c r="B9" s="2"/>
      <c r="C9" s="48">
        <v>570588.55000000005</v>
      </c>
      <c r="D9" s="2"/>
      <c r="E9" s="50">
        <v>0</v>
      </c>
      <c r="F9" s="2"/>
      <c r="G9" s="2" t="s">
        <v>255</v>
      </c>
      <c r="H9" s="2"/>
      <c r="I9" s="48">
        <v>13565229.67</v>
      </c>
      <c r="J9" s="2"/>
      <c r="K9" s="50">
        <v>0</v>
      </c>
      <c r="L9" s="2"/>
    </row>
    <row r="10" spans="1:12" x14ac:dyDescent="0.25">
      <c r="A10" s="2" t="s">
        <v>231</v>
      </c>
      <c r="B10" s="2"/>
      <c r="C10" s="48">
        <v>31687746.68</v>
      </c>
      <c r="D10" s="2"/>
      <c r="E10" s="50">
        <v>0</v>
      </c>
      <c r="F10" s="2"/>
      <c r="G10" s="2" t="s">
        <v>256</v>
      </c>
      <c r="H10" s="2"/>
      <c r="I10" s="48">
        <v>25177503.640000001</v>
      </c>
      <c r="J10" s="2"/>
      <c r="K10" s="50">
        <v>0</v>
      </c>
      <c r="L10" s="2"/>
    </row>
    <row r="11" spans="1:12" x14ac:dyDescent="0.25">
      <c r="A11" s="2" t="s">
        <v>232</v>
      </c>
      <c r="B11" s="2"/>
      <c r="C11" s="48">
        <v>2570581.29</v>
      </c>
      <c r="D11" s="2"/>
      <c r="E11" s="50">
        <v>0</v>
      </c>
      <c r="F11" s="2"/>
      <c r="G11" s="2" t="s">
        <v>362</v>
      </c>
      <c r="H11" s="2"/>
      <c r="I11" s="48">
        <v>26172.9</v>
      </c>
      <c r="J11" s="2"/>
      <c r="K11" s="50">
        <v>0</v>
      </c>
      <c r="L11" s="2"/>
    </row>
    <row r="12" spans="1:12" x14ac:dyDescent="0.25">
      <c r="A12" s="2" t="s">
        <v>233</v>
      </c>
      <c r="B12" s="2"/>
      <c r="C12" s="48">
        <v>2230945.8199999998</v>
      </c>
      <c r="D12" s="2"/>
      <c r="E12" s="50">
        <v>0</v>
      </c>
      <c r="F12" s="2"/>
      <c r="G12" s="3" t="s">
        <v>257</v>
      </c>
      <c r="H12" s="2"/>
      <c r="I12" s="49">
        <f>SUM(I13:I15)</f>
        <v>29113734.800000001</v>
      </c>
      <c r="J12" s="2"/>
      <c r="K12" s="51">
        <v>0</v>
      </c>
      <c r="L12" s="2"/>
    </row>
    <row r="13" spans="1:12" s="1" customFormat="1" x14ac:dyDescent="0.25">
      <c r="A13" s="2"/>
      <c r="B13" s="2"/>
      <c r="C13" s="48"/>
      <c r="D13" s="2"/>
      <c r="E13" s="50"/>
      <c r="F13" s="2"/>
      <c r="G13" s="2" t="s">
        <v>408</v>
      </c>
      <c r="H13" s="2"/>
      <c r="I13" s="48">
        <v>75999</v>
      </c>
      <c r="J13" s="2"/>
      <c r="K13" s="51"/>
      <c r="L13" s="2"/>
    </row>
    <row r="14" spans="1:12" x14ac:dyDescent="0.25">
      <c r="A14" s="2" t="s">
        <v>234</v>
      </c>
      <c r="B14" s="2"/>
      <c r="C14" s="48">
        <v>1644226.96</v>
      </c>
      <c r="D14" s="2"/>
      <c r="E14" s="50">
        <v>0</v>
      </c>
      <c r="F14" s="2"/>
      <c r="G14" s="2" t="s">
        <v>258</v>
      </c>
      <c r="H14" s="2"/>
      <c r="I14" s="48">
        <v>25031896.199999999</v>
      </c>
      <c r="J14" s="2"/>
      <c r="K14" s="50">
        <v>0</v>
      </c>
      <c r="L14" s="2"/>
    </row>
    <row r="15" spans="1:12" x14ac:dyDescent="0.25">
      <c r="A15" s="2" t="s">
        <v>33</v>
      </c>
      <c r="B15" s="2"/>
      <c r="C15" s="48">
        <v>1761685.4</v>
      </c>
      <c r="D15" s="2"/>
      <c r="E15" s="50">
        <v>0</v>
      </c>
      <c r="F15" s="2"/>
      <c r="G15" s="2" t="s">
        <v>259</v>
      </c>
      <c r="H15" s="2"/>
      <c r="I15" s="48">
        <v>4005839.6</v>
      </c>
      <c r="J15" s="2"/>
      <c r="K15" s="50">
        <v>0</v>
      </c>
      <c r="L15" s="2"/>
    </row>
    <row r="16" spans="1:12" x14ac:dyDescent="0.25">
      <c r="A16" s="2" t="s">
        <v>235</v>
      </c>
      <c r="B16" s="2"/>
      <c r="C16" s="48">
        <v>780585.47</v>
      </c>
      <c r="D16" s="2"/>
      <c r="E16" s="50">
        <v>0</v>
      </c>
      <c r="F16" s="2"/>
      <c r="G16" s="3" t="s">
        <v>260</v>
      </c>
      <c r="H16" s="2"/>
      <c r="I16" s="49">
        <f>I17</f>
        <v>130823775.98</v>
      </c>
      <c r="J16" s="2"/>
      <c r="K16" s="50">
        <v>0</v>
      </c>
      <c r="L16" s="2"/>
    </row>
    <row r="17" spans="1:12" x14ac:dyDescent="0.25">
      <c r="A17" s="3" t="s">
        <v>236</v>
      </c>
      <c r="B17" s="3"/>
      <c r="C17" s="49">
        <f>SUM(C18:C32)</f>
        <v>9895510.8399999999</v>
      </c>
      <c r="D17" s="3"/>
      <c r="E17" s="51">
        <v>0</v>
      </c>
      <c r="F17" s="2"/>
      <c r="G17" s="2" t="s">
        <v>261</v>
      </c>
      <c r="H17" s="2"/>
      <c r="I17" s="48">
        <v>130823775.98</v>
      </c>
      <c r="J17" s="2"/>
      <c r="K17" s="50">
        <v>0</v>
      </c>
      <c r="L17" s="2"/>
    </row>
    <row r="18" spans="1:12" x14ac:dyDescent="0.25">
      <c r="A18" s="2" t="s">
        <v>237</v>
      </c>
      <c r="B18" s="2"/>
      <c r="C18" s="48">
        <v>313294.06</v>
      </c>
      <c r="D18" s="2"/>
      <c r="E18" s="50">
        <v>0</v>
      </c>
      <c r="F18" s="2"/>
      <c r="G18" s="3" t="s">
        <v>262</v>
      </c>
      <c r="H18" s="2"/>
      <c r="I18" s="49">
        <f>SUM(I19:I24)</f>
        <v>7047815.75</v>
      </c>
      <c r="J18" s="2"/>
      <c r="K18" s="51">
        <v>0</v>
      </c>
      <c r="L18" s="2"/>
    </row>
    <row r="19" spans="1:12" x14ac:dyDescent="0.25">
      <c r="A19" s="2" t="s">
        <v>45</v>
      </c>
      <c r="B19" s="2"/>
      <c r="C19" s="48">
        <v>75446.7</v>
      </c>
      <c r="D19" s="2"/>
      <c r="E19" s="50">
        <v>0</v>
      </c>
      <c r="F19" s="2"/>
      <c r="G19" s="2" t="s">
        <v>263</v>
      </c>
      <c r="H19" s="2"/>
      <c r="I19" s="48">
        <v>223858.34</v>
      </c>
      <c r="J19" s="2"/>
      <c r="K19" s="50">
        <v>0</v>
      </c>
      <c r="L19" s="2"/>
    </row>
    <row r="20" spans="1:12" x14ac:dyDescent="0.25">
      <c r="A20" s="2" t="s">
        <v>238</v>
      </c>
      <c r="B20" s="2"/>
      <c r="C20" s="48">
        <v>116638.87</v>
      </c>
      <c r="D20" s="2"/>
      <c r="E20" s="50">
        <v>0</v>
      </c>
      <c r="F20" s="2"/>
      <c r="G20" s="2" t="s">
        <v>264</v>
      </c>
      <c r="H20" s="2"/>
      <c r="I20" s="48">
        <v>405402.4</v>
      </c>
      <c r="J20" s="2"/>
      <c r="K20" s="50">
        <v>0</v>
      </c>
      <c r="L20" s="2"/>
    </row>
    <row r="21" spans="1:12" x14ac:dyDescent="0.25">
      <c r="A21" s="2" t="s">
        <v>49</v>
      </c>
      <c r="B21" s="2"/>
      <c r="C21" s="48">
        <v>81668.95</v>
      </c>
      <c r="D21" s="2"/>
      <c r="E21" s="50">
        <v>0</v>
      </c>
      <c r="F21" s="2"/>
      <c r="G21" s="2" t="s">
        <v>265</v>
      </c>
      <c r="H21" s="2"/>
      <c r="I21" s="48">
        <v>6364958.4400000004</v>
      </c>
      <c r="J21" s="2"/>
      <c r="K21" s="50">
        <v>0</v>
      </c>
      <c r="L21" s="2"/>
    </row>
    <row r="22" spans="1:12" x14ac:dyDescent="0.25">
      <c r="A22" s="2" t="s">
        <v>239</v>
      </c>
      <c r="B22" s="2"/>
      <c r="C22" s="48">
        <v>425654.81</v>
      </c>
      <c r="D22" s="2"/>
      <c r="E22" s="50">
        <v>0</v>
      </c>
      <c r="F22" s="2"/>
      <c r="G22" s="2" t="s">
        <v>266</v>
      </c>
      <c r="H22" s="2"/>
      <c r="I22" s="48">
        <v>2106.4699999999998</v>
      </c>
      <c r="J22" s="2"/>
      <c r="K22" s="50">
        <v>0</v>
      </c>
      <c r="L22" s="2"/>
    </row>
    <row r="23" spans="1:12" x14ac:dyDescent="0.25">
      <c r="A23" s="2" t="s">
        <v>240</v>
      </c>
      <c r="B23" s="2"/>
      <c r="C23" s="48">
        <v>88385.97</v>
      </c>
      <c r="D23" s="2"/>
      <c r="E23" s="50">
        <v>0</v>
      </c>
      <c r="F23" s="2"/>
      <c r="G23" s="2" t="s">
        <v>267</v>
      </c>
      <c r="H23" s="2"/>
      <c r="I23" s="48">
        <v>33073.050000000003</v>
      </c>
      <c r="J23" s="2"/>
      <c r="K23" s="50">
        <v>0</v>
      </c>
      <c r="L23" s="2"/>
    </row>
    <row r="24" spans="1:12" x14ac:dyDescent="0.25">
      <c r="A24" s="2" t="s">
        <v>291</v>
      </c>
      <c r="B24" s="2"/>
      <c r="C24" s="48">
        <v>98356.15</v>
      </c>
      <c r="D24" s="2"/>
      <c r="E24" s="50">
        <v>0</v>
      </c>
      <c r="F24" s="2"/>
      <c r="G24" s="2" t="s">
        <v>268</v>
      </c>
      <c r="H24" s="2"/>
      <c r="I24" s="48">
        <v>18417.05</v>
      </c>
      <c r="J24" s="2"/>
      <c r="K24" s="50">
        <v>0</v>
      </c>
      <c r="L24" s="2"/>
    </row>
    <row r="25" spans="1:12" x14ac:dyDescent="0.25">
      <c r="A25" s="2" t="s">
        <v>358</v>
      </c>
      <c r="B25" s="2"/>
      <c r="C25" s="48">
        <v>962946.22</v>
      </c>
      <c r="D25" s="2"/>
      <c r="E25" s="50">
        <v>0</v>
      </c>
      <c r="F25" s="2"/>
      <c r="G25" s="3" t="s">
        <v>269</v>
      </c>
      <c r="H25" s="2"/>
      <c r="I25" s="49">
        <f>SUM(I26:I29)</f>
        <v>123263905.06999999</v>
      </c>
      <c r="J25" s="2"/>
      <c r="K25" s="51">
        <v>0</v>
      </c>
      <c r="L25" s="2"/>
    </row>
    <row r="26" spans="1:12" x14ac:dyDescent="0.25">
      <c r="A26" s="2" t="s">
        <v>241</v>
      </c>
      <c r="B26" s="2"/>
      <c r="C26" s="48">
        <v>36949.11</v>
      </c>
      <c r="D26" s="2"/>
      <c r="E26" s="50">
        <v>0</v>
      </c>
      <c r="F26" s="2"/>
      <c r="G26" s="2" t="s">
        <v>270</v>
      </c>
      <c r="H26" s="2"/>
      <c r="I26" s="48">
        <v>38455.9</v>
      </c>
      <c r="J26" s="2"/>
      <c r="K26" s="50">
        <v>0</v>
      </c>
      <c r="L26" s="2"/>
    </row>
    <row r="27" spans="1:12" x14ac:dyDescent="0.25">
      <c r="A27" s="2" t="s">
        <v>242</v>
      </c>
      <c r="B27" s="2"/>
      <c r="C27" s="48">
        <v>169963.87</v>
      </c>
      <c r="D27" s="2"/>
      <c r="E27" s="50">
        <v>0</v>
      </c>
      <c r="F27" s="2"/>
      <c r="G27" s="2" t="s">
        <v>271</v>
      </c>
      <c r="H27" s="2"/>
      <c r="I27" s="48">
        <v>2842828.01</v>
      </c>
      <c r="J27" s="2"/>
      <c r="K27" s="50">
        <v>0</v>
      </c>
      <c r="L27" s="2"/>
    </row>
    <row r="28" spans="1:12" x14ac:dyDescent="0.25">
      <c r="A28" s="2" t="s">
        <v>243</v>
      </c>
      <c r="B28" s="2"/>
      <c r="C28" s="48">
        <v>502331.53</v>
      </c>
      <c r="D28" s="2"/>
      <c r="E28" s="50">
        <v>0</v>
      </c>
      <c r="F28" s="2"/>
      <c r="G28" s="2" t="s">
        <v>363</v>
      </c>
      <c r="H28" s="2"/>
      <c r="I28" s="48">
        <v>27718305.239999998</v>
      </c>
      <c r="J28" s="2"/>
      <c r="K28" s="50">
        <v>0</v>
      </c>
      <c r="L28" s="2"/>
    </row>
    <row r="29" spans="1:12" x14ac:dyDescent="0.25">
      <c r="A29" s="2" t="s">
        <v>244</v>
      </c>
      <c r="B29" s="2"/>
      <c r="C29" s="48">
        <v>4173865.31</v>
      </c>
      <c r="D29" s="2"/>
      <c r="E29" s="50">
        <v>0</v>
      </c>
      <c r="F29" s="2"/>
      <c r="G29" s="2" t="s">
        <v>272</v>
      </c>
      <c r="H29" s="2"/>
      <c r="I29" s="48">
        <v>92664315.920000002</v>
      </c>
      <c r="J29" s="2"/>
      <c r="K29" s="50">
        <v>0</v>
      </c>
      <c r="L29" s="2"/>
    </row>
    <row r="30" spans="1:12" x14ac:dyDescent="0.25">
      <c r="A30" s="2" t="s">
        <v>245</v>
      </c>
      <c r="B30" s="2"/>
      <c r="C30" s="48">
        <v>161941</v>
      </c>
      <c r="D30" s="2"/>
      <c r="E30" s="50">
        <v>0</v>
      </c>
      <c r="F30" s="2"/>
      <c r="G30" s="52" t="s">
        <v>273</v>
      </c>
      <c r="H30" s="2"/>
      <c r="I30" s="49">
        <f>I25+I18+I16+I12+I8</f>
        <v>329018137.81</v>
      </c>
      <c r="J30" s="2"/>
      <c r="K30" s="50">
        <v>0</v>
      </c>
      <c r="L30" s="2"/>
    </row>
    <row r="31" spans="1:12" x14ac:dyDescent="0.25">
      <c r="A31" s="2" t="s">
        <v>246</v>
      </c>
      <c r="B31" s="2"/>
      <c r="C31" s="48">
        <v>869003</v>
      </c>
      <c r="D31" s="2"/>
      <c r="E31" s="50">
        <v>0</v>
      </c>
      <c r="F31" s="2"/>
      <c r="G31" s="52" t="s">
        <v>338</v>
      </c>
      <c r="H31" s="2"/>
      <c r="I31" s="49">
        <f>C71-I30</f>
        <v>29458249.939999998</v>
      </c>
      <c r="J31" s="2"/>
      <c r="K31" s="50">
        <v>0</v>
      </c>
      <c r="L31" s="2"/>
    </row>
    <row r="32" spans="1:12" x14ac:dyDescent="0.25">
      <c r="A32" s="2" t="s">
        <v>247</v>
      </c>
      <c r="B32" s="2"/>
      <c r="C32" s="48">
        <v>1819065.29</v>
      </c>
      <c r="D32" s="2"/>
      <c r="E32" s="51">
        <v>0</v>
      </c>
      <c r="F32" s="2"/>
      <c r="G32" s="52" t="s">
        <v>364</v>
      </c>
      <c r="H32" s="2"/>
      <c r="I32" s="49">
        <f>I30+I31</f>
        <v>358476387.75</v>
      </c>
      <c r="J32" s="2"/>
      <c r="K32" s="51">
        <v>0</v>
      </c>
      <c r="L32" s="2"/>
    </row>
    <row r="33" spans="1:12" x14ac:dyDescent="0.25">
      <c r="A33" s="3" t="s">
        <v>248</v>
      </c>
      <c r="B33" s="2"/>
      <c r="C33" s="49">
        <f>SUM(C34:C45)</f>
        <v>445432.91000000003</v>
      </c>
      <c r="D33" s="2"/>
      <c r="E33" s="50">
        <v>0</v>
      </c>
      <c r="F33" s="2"/>
      <c r="L33" s="2"/>
    </row>
    <row r="34" spans="1:12" x14ac:dyDescent="0.25">
      <c r="A34" s="2" t="s">
        <v>249</v>
      </c>
      <c r="B34" s="2"/>
      <c r="C34" s="48">
        <v>23285.18</v>
      </c>
      <c r="D34" s="2"/>
      <c r="E34" s="50">
        <v>0</v>
      </c>
      <c r="F34" s="2"/>
      <c r="G34" s="2"/>
      <c r="H34" s="2"/>
      <c r="I34" s="2"/>
      <c r="J34" s="2"/>
      <c r="K34" s="2"/>
      <c r="L34" s="2"/>
    </row>
    <row r="35" spans="1:12" x14ac:dyDescent="0.25">
      <c r="A35" s="2" t="s">
        <v>321</v>
      </c>
      <c r="B35" s="2"/>
      <c r="C35" s="48">
        <v>860.81</v>
      </c>
      <c r="D35" s="2"/>
      <c r="E35" s="50">
        <v>0</v>
      </c>
      <c r="F35" s="2"/>
      <c r="G35" s="2"/>
      <c r="H35" s="2"/>
      <c r="I35" s="2"/>
      <c r="J35" s="2"/>
      <c r="K35" s="2"/>
      <c r="L35" s="2"/>
    </row>
    <row r="36" spans="1:12" x14ac:dyDescent="0.25">
      <c r="A36" s="2" t="s">
        <v>250</v>
      </c>
      <c r="B36" s="2"/>
      <c r="C36" s="48">
        <v>5600.98</v>
      </c>
      <c r="D36" s="2"/>
      <c r="E36" s="50">
        <v>0</v>
      </c>
      <c r="F36" s="2"/>
      <c r="G36" s="2"/>
      <c r="H36" s="2"/>
      <c r="I36" s="2"/>
      <c r="J36" s="2"/>
      <c r="K36" s="2"/>
      <c r="L36" s="2"/>
    </row>
    <row r="37" spans="1:12" x14ac:dyDescent="0.25">
      <c r="A37" s="2" t="s">
        <v>251</v>
      </c>
      <c r="B37" s="2"/>
      <c r="C37" s="48">
        <v>112703.32</v>
      </c>
      <c r="D37" s="2"/>
      <c r="E37" s="50">
        <v>0</v>
      </c>
      <c r="F37" s="2"/>
      <c r="G37" s="2"/>
      <c r="H37" s="2"/>
      <c r="I37" s="2"/>
      <c r="J37" s="2"/>
      <c r="K37" s="2"/>
      <c r="L37" s="2"/>
    </row>
    <row r="38" spans="1:12" x14ac:dyDescent="0.25">
      <c r="A38" s="2" t="s">
        <v>252</v>
      </c>
      <c r="B38" s="2"/>
      <c r="C38" s="48">
        <v>1711.26</v>
      </c>
      <c r="D38" s="2"/>
      <c r="E38" s="50">
        <v>0</v>
      </c>
      <c r="F38" s="2"/>
      <c r="G38" s="2"/>
      <c r="H38" s="2"/>
      <c r="I38" s="2"/>
      <c r="J38" s="2"/>
      <c r="K38" s="2"/>
      <c r="L38" s="2"/>
    </row>
    <row r="39" spans="1:12" s="1" customFormat="1" x14ac:dyDescent="0.25">
      <c r="A39" s="2" t="s">
        <v>253</v>
      </c>
      <c r="B39" s="2"/>
      <c r="C39" s="48">
        <v>215714.29</v>
      </c>
      <c r="D39" s="2"/>
      <c r="E39" s="50">
        <v>0</v>
      </c>
      <c r="F39" s="2"/>
      <c r="G39" s="2"/>
      <c r="H39" s="2"/>
      <c r="I39" s="2"/>
      <c r="J39" s="2"/>
      <c r="K39" s="2"/>
      <c r="L39" s="2"/>
    </row>
    <row r="40" spans="1:12" s="1" customFormat="1" x14ac:dyDescent="0.25">
      <c r="A40" s="92"/>
      <c r="B40" s="92"/>
      <c r="C40" s="92"/>
      <c r="D40" s="92"/>
      <c r="E40" s="92"/>
      <c r="F40" s="92"/>
      <c r="G40" s="92"/>
      <c r="H40" s="92"/>
      <c r="I40" s="92"/>
      <c r="J40" s="92"/>
    </row>
    <row r="41" spans="1:12" s="1" customFormat="1" x14ac:dyDescent="0.25">
      <c r="A41" s="92" t="s">
        <v>227</v>
      </c>
      <c r="B41" s="92"/>
      <c r="C41" s="92"/>
      <c r="D41" s="92"/>
      <c r="E41" s="92"/>
      <c r="F41" s="92"/>
      <c r="G41" s="92"/>
      <c r="H41" s="92"/>
      <c r="I41" s="92"/>
      <c r="J41" s="92"/>
    </row>
    <row r="42" spans="1:12" s="1" customFormat="1" x14ac:dyDescent="0.25">
      <c r="A42" s="92" t="s">
        <v>407</v>
      </c>
      <c r="B42" s="92"/>
      <c r="C42" s="92"/>
      <c r="D42" s="92"/>
      <c r="E42" s="92"/>
      <c r="F42" s="92"/>
      <c r="G42" s="92"/>
      <c r="H42" s="92"/>
      <c r="I42" s="92"/>
      <c r="J42" s="92"/>
    </row>
    <row r="43" spans="1:12" s="1" customFormat="1" x14ac:dyDescent="0.25">
      <c r="A43" s="92" t="s">
        <v>155</v>
      </c>
      <c r="B43" s="92"/>
      <c r="C43" s="92"/>
      <c r="D43" s="92"/>
      <c r="E43" s="92"/>
      <c r="F43" s="92"/>
      <c r="G43" s="92"/>
      <c r="H43" s="92"/>
      <c r="I43" s="92"/>
      <c r="J43" s="92"/>
    </row>
    <row r="44" spans="1:12" s="1" customFormat="1" x14ac:dyDescent="0.25">
      <c r="A44" s="3" t="s">
        <v>156</v>
      </c>
      <c r="B44" s="3"/>
      <c r="C44" s="2"/>
      <c r="D44" s="2"/>
      <c r="E44" s="2"/>
      <c r="F44" s="2"/>
      <c r="G44" s="2"/>
    </row>
    <row r="45" spans="1:12" x14ac:dyDescent="0.25">
      <c r="A45" s="2" t="s">
        <v>367</v>
      </c>
      <c r="B45" s="2"/>
      <c r="C45" s="48">
        <v>85557.07</v>
      </c>
      <c r="D45" s="2"/>
      <c r="E45" s="50">
        <v>0</v>
      </c>
      <c r="F45" s="2"/>
      <c r="G45" s="2"/>
      <c r="H45" s="2"/>
      <c r="I45" s="2"/>
      <c r="J45" s="2"/>
      <c r="K45" s="2"/>
      <c r="L45" s="2"/>
    </row>
    <row r="46" spans="1:12" x14ac:dyDescent="0.25">
      <c r="A46" s="3" t="s">
        <v>113</v>
      </c>
      <c r="B46" s="2"/>
      <c r="C46" s="49">
        <f>SUM(C47:C51)</f>
        <v>121671061.2</v>
      </c>
      <c r="D46" s="2"/>
      <c r="E46" s="50">
        <v>0</v>
      </c>
      <c r="F46" s="2"/>
      <c r="G46" s="2"/>
      <c r="H46" s="2"/>
      <c r="I46" s="2"/>
      <c r="J46" s="2"/>
      <c r="K46" s="2"/>
      <c r="L46" s="2"/>
    </row>
    <row r="47" spans="1:12" x14ac:dyDescent="0.25">
      <c r="A47" s="2" t="s">
        <v>359</v>
      </c>
      <c r="B47" s="2"/>
      <c r="C47" s="48">
        <v>79728.429999999993</v>
      </c>
      <c r="D47" s="2"/>
      <c r="E47" s="50">
        <v>0</v>
      </c>
      <c r="F47" s="2"/>
      <c r="G47" s="2"/>
      <c r="H47" s="2"/>
      <c r="I47" s="2"/>
      <c r="J47" s="2"/>
      <c r="K47" s="2"/>
      <c r="L47" s="2"/>
    </row>
    <row r="48" spans="1:12" x14ac:dyDescent="0.25">
      <c r="A48" s="2" t="s">
        <v>115</v>
      </c>
      <c r="B48" s="2"/>
      <c r="C48" s="48">
        <v>115208.96000000001</v>
      </c>
      <c r="D48" s="2"/>
      <c r="E48" s="50">
        <v>0</v>
      </c>
      <c r="F48" s="2"/>
      <c r="G48" s="2"/>
      <c r="H48" s="2"/>
      <c r="I48" s="2"/>
      <c r="J48" s="2"/>
      <c r="K48" s="2"/>
      <c r="L48" s="2"/>
    </row>
    <row r="49" spans="1:12" x14ac:dyDescent="0.25">
      <c r="A49" s="2" t="s">
        <v>360</v>
      </c>
      <c r="B49" s="2"/>
      <c r="C49" s="48">
        <v>38792692.609999999</v>
      </c>
      <c r="D49" s="2"/>
      <c r="E49" s="50">
        <v>0</v>
      </c>
      <c r="F49" s="2"/>
      <c r="G49" s="2"/>
      <c r="H49" s="2"/>
      <c r="I49" s="2"/>
      <c r="J49" s="2"/>
      <c r="K49" s="2"/>
      <c r="L49" s="2"/>
    </row>
    <row r="50" spans="1:12" x14ac:dyDescent="0.25">
      <c r="A50" s="2" t="s">
        <v>274</v>
      </c>
      <c r="B50" s="2"/>
      <c r="C50" s="48">
        <v>73967192.840000004</v>
      </c>
      <c r="D50" s="2"/>
      <c r="E50" s="50">
        <v>0</v>
      </c>
      <c r="F50" s="2"/>
      <c r="G50" s="2"/>
      <c r="H50" s="2"/>
      <c r="I50" s="2"/>
      <c r="J50" s="2"/>
      <c r="K50" s="2"/>
      <c r="L50" s="2"/>
    </row>
    <row r="51" spans="1:12" x14ac:dyDescent="0.25">
      <c r="A51" s="2" t="s">
        <v>275</v>
      </c>
      <c r="B51" s="2"/>
      <c r="C51" s="48">
        <v>8716238.3599999994</v>
      </c>
      <c r="D51" s="2"/>
      <c r="E51" s="50">
        <v>0</v>
      </c>
      <c r="F51" s="2"/>
      <c r="G51" s="2"/>
      <c r="H51" s="2"/>
      <c r="I51" s="2"/>
      <c r="J51" s="2"/>
      <c r="K51" s="2"/>
      <c r="L51" s="2"/>
    </row>
    <row r="52" spans="1:12" x14ac:dyDescent="0.25">
      <c r="A52" s="3" t="s">
        <v>276</v>
      </c>
      <c r="B52" s="2"/>
      <c r="C52" s="49">
        <f>SUM(C53:C57)</f>
        <v>47238449.57</v>
      </c>
      <c r="D52" s="2"/>
      <c r="E52" s="50">
        <v>0</v>
      </c>
      <c r="F52" s="2"/>
      <c r="G52" s="2"/>
      <c r="H52" s="2"/>
      <c r="I52" s="2"/>
      <c r="J52" s="2"/>
      <c r="K52" s="2"/>
      <c r="L52" s="2"/>
    </row>
    <row r="53" spans="1:12" x14ac:dyDescent="0.25">
      <c r="A53" s="2" t="s">
        <v>277</v>
      </c>
      <c r="B53" s="2"/>
      <c r="C53" s="48">
        <v>0</v>
      </c>
      <c r="D53" s="2"/>
      <c r="E53" s="50">
        <v>0</v>
      </c>
      <c r="F53" s="2"/>
      <c r="G53" s="2"/>
      <c r="H53" s="2"/>
      <c r="I53" s="2"/>
      <c r="J53" s="2"/>
      <c r="K53" s="2"/>
      <c r="L53" s="2"/>
    </row>
    <row r="54" spans="1:12" x14ac:dyDescent="0.25">
      <c r="A54" s="2" t="s">
        <v>278</v>
      </c>
      <c r="B54" s="2"/>
      <c r="C54" s="48">
        <v>17280350.73</v>
      </c>
      <c r="D54" s="2"/>
      <c r="E54" s="50">
        <v>0</v>
      </c>
      <c r="F54" s="2"/>
      <c r="G54" s="2"/>
      <c r="H54" s="2"/>
      <c r="I54" s="2"/>
      <c r="J54" s="2"/>
      <c r="K54" s="2"/>
      <c r="L54" s="2"/>
    </row>
    <row r="55" spans="1:12" x14ac:dyDescent="0.25">
      <c r="A55" s="2" t="s">
        <v>134</v>
      </c>
      <c r="B55" s="2"/>
      <c r="C55" s="48">
        <v>207792.15</v>
      </c>
      <c r="D55" s="2"/>
      <c r="E55" s="50">
        <v>0</v>
      </c>
      <c r="F55" s="2"/>
      <c r="G55" s="2"/>
      <c r="H55" s="2"/>
      <c r="I55" s="2"/>
      <c r="J55" s="2"/>
      <c r="K55" s="2"/>
      <c r="L55" s="2"/>
    </row>
    <row r="56" spans="1:12" x14ac:dyDescent="0.25">
      <c r="A56" s="2" t="s">
        <v>279</v>
      </c>
      <c r="B56" s="2"/>
      <c r="C56" s="48">
        <v>25717924.960000001</v>
      </c>
      <c r="D56" s="2"/>
      <c r="E56" s="50">
        <v>0</v>
      </c>
      <c r="F56" s="2"/>
      <c r="G56" s="2"/>
      <c r="H56" s="2"/>
      <c r="I56" s="2"/>
      <c r="J56" s="2"/>
      <c r="K56" s="2"/>
      <c r="L56" s="2"/>
    </row>
    <row r="57" spans="1:12" x14ac:dyDescent="0.25">
      <c r="A57" s="2" t="s">
        <v>280</v>
      </c>
      <c r="B57" s="2"/>
      <c r="C57" s="48">
        <v>4032381.73</v>
      </c>
      <c r="D57" s="2"/>
      <c r="E57" s="50">
        <v>0</v>
      </c>
      <c r="F57" s="2"/>
      <c r="G57" s="2"/>
      <c r="H57" s="2"/>
      <c r="I57" s="2"/>
      <c r="J57" s="2"/>
      <c r="K57" s="2"/>
      <c r="L57" s="2"/>
    </row>
    <row r="58" spans="1:12" x14ac:dyDescent="0.25">
      <c r="A58" s="3" t="s">
        <v>281</v>
      </c>
      <c r="B58" s="2"/>
      <c r="C58" s="49">
        <f>SUM(C59:C65)</f>
        <v>53748394.910000004</v>
      </c>
      <c r="D58" s="2"/>
      <c r="E58" s="50">
        <v>0</v>
      </c>
      <c r="F58" s="2"/>
      <c r="G58" s="2"/>
      <c r="H58" s="2"/>
      <c r="I58" s="2"/>
      <c r="J58" s="2"/>
      <c r="K58" s="2"/>
      <c r="L58" s="2"/>
    </row>
    <row r="59" spans="1:12" s="1" customFormat="1" x14ac:dyDescent="0.25">
      <c r="A59" s="2" t="s">
        <v>385</v>
      </c>
      <c r="B59" s="2"/>
      <c r="C59" s="48">
        <v>25.65</v>
      </c>
      <c r="D59" s="2"/>
      <c r="E59" s="50">
        <v>0</v>
      </c>
      <c r="F59" s="2"/>
      <c r="G59" s="2"/>
      <c r="H59" s="2"/>
      <c r="I59" s="2"/>
      <c r="J59" s="2"/>
      <c r="K59" s="2"/>
      <c r="L59" s="2"/>
    </row>
    <row r="60" spans="1:12" x14ac:dyDescent="0.25">
      <c r="A60" s="2" t="s">
        <v>282</v>
      </c>
      <c r="B60" s="2"/>
      <c r="C60" s="48">
        <v>4700278.1500000004</v>
      </c>
      <c r="D60" s="2"/>
      <c r="E60" s="50">
        <v>0</v>
      </c>
      <c r="F60" s="2"/>
      <c r="G60" s="2"/>
      <c r="H60" s="2"/>
      <c r="I60" s="2"/>
      <c r="J60" s="2"/>
      <c r="K60" s="2"/>
      <c r="L60" s="2"/>
    </row>
    <row r="61" spans="1:12" x14ac:dyDescent="0.25">
      <c r="A61" s="2" t="s">
        <v>361</v>
      </c>
      <c r="B61" s="2"/>
      <c r="C61" s="48">
        <v>1416.71</v>
      </c>
      <c r="D61" s="2"/>
      <c r="E61" s="50">
        <v>0</v>
      </c>
      <c r="F61" s="2"/>
      <c r="G61" s="2"/>
      <c r="H61" s="2"/>
      <c r="I61" s="2"/>
      <c r="J61" s="2"/>
      <c r="K61" s="2"/>
      <c r="L61" s="2"/>
    </row>
    <row r="62" spans="1:12" x14ac:dyDescent="0.25">
      <c r="A62" s="2" t="s">
        <v>370</v>
      </c>
      <c r="B62" s="2"/>
      <c r="C62" s="48">
        <v>23480.27</v>
      </c>
      <c r="D62" s="2"/>
      <c r="E62" s="50">
        <v>0</v>
      </c>
      <c r="F62" s="2"/>
      <c r="G62" s="2"/>
      <c r="H62" s="2"/>
      <c r="I62" s="2"/>
      <c r="J62" s="2"/>
      <c r="K62" s="2"/>
      <c r="L62" s="2"/>
    </row>
    <row r="63" spans="1:12" x14ac:dyDescent="0.25">
      <c r="A63" s="2" t="s">
        <v>283</v>
      </c>
      <c r="B63" s="2"/>
      <c r="C63" s="48">
        <v>47481243.460000001</v>
      </c>
      <c r="D63" s="2"/>
      <c r="E63" s="50">
        <v>0</v>
      </c>
      <c r="F63" s="2"/>
      <c r="G63" s="2"/>
      <c r="H63" s="2"/>
      <c r="I63" s="2"/>
      <c r="J63" s="2"/>
      <c r="K63" s="2"/>
      <c r="L63" s="2"/>
    </row>
    <row r="64" spans="1:12" x14ac:dyDescent="0.25">
      <c r="A64" s="2" t="s">
        <v>284</v>
      </c>
      <c r="B64" s="2"/>
      <c r="C64" s="48">
        <v>1539958.02</v>
      </c>
      <c r="D64" s="2"/>
      <c r="E64" s="50">
        <v>0</v>
      </c>
      <c r="F64" s="2"/>
      <c r="G64" s="2"/>
      <c r="H64" s="2"/>
      <c r="I64" s="2"/>
      <c r="J64" s="2"/>
      <c r="K64" s="2"/>
      <c r="L64" s="2"/>
    </row>
    <row r="65" spans="1:12" x14ac:dyDescent="0.25">
      <c r="A65" s="2" t="s">
        <v>285</v>
      </c>
      <c r="B65" s="2"/>
      <c r="C65" s="48">
        <v>1992.65</v>
      </c>
      <c r="D65" s="2"/>
      <c r="E65" s="50">
        <v>0</v>
      </c>
      <c r="F65" s="2"/>
      <c r="G65" s="2"/>
      <c r="H65" s="2"/>
      <c r="I65" s="2"/>
      <c r="J65" s="2"/>
      <c r="K65" s="2"/>
      <c r="L65" s="2"/>
    </row>
    <row r="66" spans="1:12" x14ac:dyDescent="0.25">
      <c r="A66" s="3" t="s">
        <v>286</v>
      </c>
      <c r="B66" s="2"/>
      <c r="C66" s="49">
        <f>SUM(C67:C70)</f>
        <v>84231178.149999991</v>
      </c>
      <c r="D66" s="2"/>
      <c r="E66" s="50">
        <v>0</v>
      </c>
      <c r="F66" s="2"/>
      <c r="G66" s="2"/>
      <c r="H66" s="2"/>
      <c r="I66" s="2"/>
      <c r="J66" s="2"/>
      <c r="K66" s="2"/>
      <c r="L66" s="2"/>
    </row>
    <row r="67" spans="1:12" x14ac:dyDescent="0.25">
      <c r="A67" s="2" t="s">
        <v>287</v>
      </c>
      <c r="B67" s="2"/>
      <c r="C67" s="48">
        <v>757579.16</v>
      </c>
      <c r="D67" s="2"/>
      <c r="E67" s="50">
        <v>0</v>
      </c>
      <c r="F67" s="2"/>
      <c r="G67" s="2"/>
      <c r="H67" s="2"/>
      <c r="I67" s="2"/>
      <c r="J67" s="2"/>
      <c r="K67" s="2"/>
      <c r="L67" s="2"/>
    </row>
    <row r="68" spans="1:12" x14ac:dyDescent="0.25">
      <c r="A68" s="2" t="s">
        <v>288</v>
      </c>
      <c r="B68" s="2"/>
      <c r="C68" s="48">
        <v>21716.25</v>
      </c>
      <c r="D68" s="2"/>
      <c r="E68" s="50">
        <v>0</v>
      </c>
      <c r="F68" s="2"/>
      <c r="G68" s="2"/>
      <c r="H68" s="2"/>
      <c r="I68" s="2"/>
      <c r="J68" s="2"/>
      <c r="K68" s="2"/>
      <c r="L68" s="2"/>
    </row>
    <row r="69" spans="1:12" s="1" customFormat="1" x14ac:dyDescent="0.25">
      <c r="A69" s="2" t="s">
        <v>386</v>
      </c>
      <c r="B69" s="2"/>
      <c r="C69" s="48">
        <v>15613.58</v>
      </c>
      <c r="D69" s="2"/>
      <c r="E69" s="50">
        <v>0</v>
      </c>
      <c r="F69" s="2"/>
      <c r="G69" s="2"/>
      <c r="H69" s="2"/>
      <c r="I69" s="2"/>
      <c r="J69" s="2"/>
      <c r="K69" s="2"/>
      <c r="L69" s="2"/>
    </row>
    <row r="70" spans="1:12" x14ac:dyDescent="0.25">
      <c r="A70" s="2" t="s">
        <v>272</v>
      </c>
      <c r="B70" s="2"/>
      <c r="C70" s="48">
        <v>83436269.159999996</v>
      </c>
      <c r="D70" s="2"/>
      <c r="E70" s="50">
        <v>0</v>
      </c>
      <c r="F70" s="2"/>
      <c r="G70" s="2"/>
      <c r="H70" s="2"/>
      <c r="I70" s="2"/>
      <c r="J70" s="2"/>
      <c r="K70" s="2"/>
      <c r="L70" s="2"/>
    </row>
    <row r="71" spans="1:12" x14ac:dyDescent="0.25">
      <c r="A71" s="52" t="s">
        <v>289</v>
      </c>
      <c r="C71" s="49">
        <f>C66+C58+C52+C46+C33+C17+C8</f>
        <v>358476387.75</v>
      </c>
      <c r="E71" s="50">
        <v>0</v>
      </c>
    </row>
  </sheetData>
  <mergeCells count="8">
    <mergeCell ref="A42:J42"/>
    <mergeCell ref="A43:J43"/>
    <mergeCell ref="A1:J1"/>
    <mergeCell ref="A2:J2"/>
    <mergeCell ref="A3:J3"/>
    <mergeCell ref="A4:J4"/>
    <mergeCell ref="A40:J40"/>
    <mergeCell ref="A41:J41"/>
  </mergeCells>
  <pageMargins left="0.23622047244094491" right="0.23622047244094491" top="0.74803149606299213" bottom="0.74803149606299213" header="0.31496062992125984" footer="0.31496062992125984"/>
  <pageSetup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 FLUJO DE FONDOS 2018</vt:lpstr>
      <vt:lpstr>composicion de Flujo fondos</vt:lpstr>
      <vt:lpstr>ESTADO DE EJEC. PRES.EGRESOS 18</vt:lpstr>
      <vt:lpstr>ESTADO EJEC. PRES. INGRESOS 18</vt:lpstr>
      <vt:lpstr>Estado Situacion Financiera 18</vt:lpstr>
      <vt:lpstr>EstadRendimiento Economico 2018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Martínez</dc:creator>
  <cp:lastModifiedBy>Rodolfo William Hernandez</cp:lastModifiedBy>
  <cp:lastPrinted>2017-08-23T16:17:52Z</cp:lastPrinted>
  <dcterms:created xsi:type="dcterms:W3CDTF">2016-09-19T20:30:24Z</dcterms:created>
  <dcterms:modified xsi:type="dcterms:W3CDTF">2019-03-19T20:32:11Z</dcterms:modified>
</cp:coreProperties>
</file>