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whernandez\Desktop\Archivos Contabilidad LOS MAS USADOS\Estados Financieros 2018\"/>
    </mc:Choice>
  </mc:AlternateContent>
  <bookViews>
    <workbookView xWindow="240" yWindow="375" windowWidth="20115" windowHeight="7695" tabRatio="1000" firstSheet="1" activeTab="5"/>
  </bookViews>
  <sheets>
    <sheet name=" FLUJO DE FONDOS 2018" sheetId="4" r:id="rId1"/>
    <sheet name="composicion de Flujo fondos" sheetId="6" r:id="rId2"/>
    <sheet name="ESTADO DE EJEC. PRES.EGRESOS 18" sheetId="2" r:id="rId3"/>
    <sheet name="ESTADO EJEC. PRES. INGRESOS 18" sheetId="3" r:id="rId4"/>
    <sheet name="Estado Situacion Financiera 18" sheetId="7" r:id="rId5"/>
    <sheet name="EstadRendimiento Economico 2018" sheetId="5" r:id="rId6"/>
  </sheets>
  <calcPr calcId="152511"/>
</workbook>
</file>

<file path=xl/calcChain.xml><?xml version="1.0" encoding="utf-8"?>
<calcChain xmlns="http://schemas.openxmlformats.org/spreadsheetml/2006/main">
  <c r="E66" i="2" l="1"/>
  <c r="C57" i="5" l="1"/>
  <c r="E101" i="2" l="1"/>
  <c r="C14" i="4" l="1"/>
  <c r="B87" i="7" l="1"/>
  <c r="E17" i="3" l="1"/>
  <c r="E19" i="3"/>
  <c r="D18" i="3"/>
  <c r="C18" i="3"/>
  <c r="E18" i="3" l="1"/>
  <c r="H9" i="6"/>
  <c r="H19" i="6" l="1"/>
  <c r="D27" i="2" l="1"/>
  <c r="E71" i="2"/>
  <c r="D105" i="2"/>
  <c r="C30" i="2"/>
  <c r="E28" i="2"/>
  <c r="C27" i="2"/>
  <c r="D23" i="2"/>
  <c r="E27" i="2" l="1"/>
  <c r="D70" i="2" l="1"/>
  <c r="E65" i="2"/>
  <c r="D30" i="2"/>
  <c r="C70" i="2"/>
  <c r="C19" i="6" l="1"/>
  <c r="H21" i="6"/>
  <c r="E13" i="2" l="1"/>
  <c r="B68" i="7"/>
  <c r="B18" i="7"/>
  <c r="B9" i="7"/>
  <c r="E53" i="2" l="1"/>
  <c r="B83" i="7"/>
  <c r="D82" i="7" l="1"/>
  <c r="D14" i="3" l="1"/>
  <c r="B21" i="7"/>
  <c r="C32" i="5" l="1"/>
  <c r="D24" i="3" l="1"/>
  <c r="D23" i="3" s="1"/>
  <c r="D21" i="3"/>
  <c r="D20" i="3" s="1"/>
  <c r="D16" i="3"/>
  <c r="D13" i="3" s="1"/>
  <c r="D11" i="3"/>
  <c r="D8" i="3" s="1"/>
  <c r="D9" i="3"/>
  <c r="C14" i="3"/>
  <c r="C13" i="3" s="1"/>
  <c r="C24" i="3"/>
  <c r="C23" i="3" s="1"/>
  <c r="C21" i="3"/>
  <c r="C20" i="3" s="1"/>
  <c r="C16" i="3"/>
  <c r="C11" i="3"/>
  <c r="C9" i="3"/>
  <c r="C8" i="3" s="1"/>
  <c r="I24" i="5"/>
  <c r="I17" i="5"/>
  <c r="I15" i="5"/>
  <c r="I12" i="5"/>
  <c r="I8" i="5"/>
  <c r="C65" i="5"/>
  <c r="C51" i="5"/>
  <c r="C45" i="5"/>
  <c r="C16" i="5"/>
  <c r="C8" i="5"/>
  <c r="C70" i="5" l="1"/>
  <c r="I29" i="5"/>
  <c r="D98" i="2"/>
  <c r="D97" i="2" s="1"/>
  <c r="D94" i="2"/>
  <c r="D92" i="2"/>
  <c r="D84" i="2"/>
  <c r="D80" i="2"/>
  <c r="D78" i="2"/>
  <c r="D74" i="2"/>
  <c r="D59" i="2"/>
  <c r="D55" i="2"/>
  <c r="D19" i="2"/>
  <c r="D17" i="2"/>
  <c r="D14" i="2"/>
  <c r="D9" i="2"/>
  <c r="C105" i="2"/>
  <c r="C98" i="2"/>
  <c r="C94" i="2"/>
  <c r="C92" i="2"/>
  <c r="C84" i="2"/>
  <c r="C80" i="2"/>
  <c r="C78" i="2"/>
  <c r="C74" i="2"/>
  <c r="C59" i="2"/>
  <c r="C55" i="2"/>
  <c r="C23" i="2"/>
  <c r="C19" i="2"/>
  <c r="C17" i="2"/>
  <c r="C14" i="2"/>
  <c r="C9" i="2"/>
  <c r="C97" i="2" l="1"/>
  <c r="C8" i="2"/>
  <c r="D8" i="2"/>
  <c r="C29" i="2"/>
  <c r="C91" i="2"/>
  <c r="C77" i="2"/>
  <c r="D77" i="2"/>
  <c r="D91" i="2"/>
  <c r="D29" i="2"/>
  <c r="D107" i="2" l="1"/>
  <c r="B79" i="7"/>
  <c r="B76" i="7"/>
  <c r="B64" i="7"/>
  <c r="B45" i="7"/>
  <c r="B34" i="7"/>
  <c r="B29" i="7"/>
  <c r="B25" i="7"/>
  <c r="B23" i="7"/>
  <c r="B14" i="7"/>
  <c r="E103" i="2" l="1"/>
  <c r="E85" i="2"/>
  <c r="E40" i="2" l="1"/>
  <c r="E39" i="2" l="1"/>
  <c r="D75" i="7" l="1"/>
  <c r="C9" i="6"/>
  <c r="C9" i="4"/>
  <c r="C16" i="4"/>
  <c r="C11" i="4"/>
  <c r="C19" i="4" l="1"/>
  <c r="C31" i="6"/>
  <c r="D26" i="3"/>
  <c r="H29" i="6" l="1"/>
  <c r="H31" i="6" s="1"/>
  <c r="E102" i="2"/>
  <c r="D63" i="7" l="1"/>
  <c r="D44" i="7"/>
  <c r="D20" i="7"/>
  <c r="D33" i="7"/>
  <c r="D8" i="7" l="1"/>
  <c r="D54" i="7" s="1"/>
  <c r="B89" i="7" s="1"/>
  <c r="D89" i="7" s="1"/>
  <c r="D90" i="7" s="1"/>
  <c r="D27" i="3"/>
  <c r="D28" i="3" s="1"/>
  <c r="C26" i="3"/>
  <c r="E26" i="3" s="1"/>
  <c r="E25" i="3"/>
  <c r="E24" i="3"/>
  <c r="E23" i="3"/>
  <c r="E22" i="3"/>
  <c r="E21" i="3"/>
  <c r="E20" i="3"/>
  <c r="E16" i="3"/>
  <c r="E15" i="3"/>
  <c r="E14" i="3"/>
  <c r="E13" i="3"/>
  <c r="E12" i="3"/>
  <c r="E11" i="3"/>
  <c r="E10" i="3"/>
  <c r="E9" i="3"/>
  <c r="E8" i="3"/>
  <c r="D108" i="2"/>
  <c r="D109" i="2" s="1"/>
  <c r="E106" i="2"/>
  <c r="E105" i="2"/>
  <c r="E104" i="2"/>
  <c r="E100" i="2"/>
  <c r="E99" i="2"/>
  <c r="E98" i="2"/>
  <c r="E97" i="2"/>
  <c r="E96" i="2"/>
  <c r="E95" i="2"/>
  <c r="E94" i="2"/>
  <c r="E93" i="2"/>
  <c r="E92" i="2"/>
  <c r="E91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69" i="2"/>
  <c r="E68" i="2"/>
  <c r="E67" i="2"/>
  <c r="E64" i="2"/>
  <c r="E63" i="2"/>
  <c r="E62" i="2"/>
  <c r="E61" i="2"/>
  <c r="E60" i="2"/>
  <c r="E59" i="2"/>
  <c r="E58" i="2"/>
  <c r="E57" i="2"/>
  <c r="E56" i="2"/>
  <c r="E55" i="2"/>
  <c r="E54" i="2"/>
  <c r="E52" i="2"/>
  <c r="E51" i="2"/>
  <c r="E50" i="2"/>
  <c r="E44" i="2"/>
  <c r="E43" i="2"/>
  <c r="E42" i="2"/>
  <c r="E41" i="2"/>
  <c r="E38" i="2"/>
  <c r="E37" i="2"/>
  <c r="E36" i="2"/>
  <c r="E35" i="2"/>
  <c r="E34" i="2"/>
  <c r="E33" i="2"/>
  <c r="E32" i="2"/>
  <c r="E31" i="2"/>
  <c r="E3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E8" i="2"/>
  <c r="I30" i="5" l="1"/>
  <c r="I31" i="5" s="1"/>
  <c r="C27" i="3"/>
  <c r="C28" i="3" s="1"/>
  <c r="E27" i="3"/>
  <c r="E28" i="3" s="1"/>
  <c r="E70" i="2" l="1"/>
  <c r="E29" i="2"/>
  <c r="E107" i="2" s="1"/>
  <c r="E108" i="2" s="1"/>
  <c r="E109" i="2" s="1"/>
  <c r="C107" i="2" l="1"/>
  <c r="C108" i="2" s="1"/>
  <c r="C109" i="2" s="1"/>
</calcChain>
</file>

<file path=xl/sharedStrings.xml><?xml version="1.0" encoding="utf-8"?>
<sst xmlns="http://schemas.openxmlformats.org/spreadsheetml/2006/main" count="491" uniqueCount="399">
  <si>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</si>
  <si>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</si>
  <si>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</si>
  <si>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</si>
  <si>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</si>
  <si>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</si>
  <si>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</si>
  <si>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</si>
  <si>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</si>
  <si>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</si>
  <si>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</si>
  <si>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</si>
  <si>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</si>
  <si>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</si>
  <si>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</si>
  <si>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</si>
  <si>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</si>
  <si>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</si>
  <si>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</si>
  <si>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</si>
  <si>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</si>
  <si>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</si>
  <si>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</si>
  <si>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</si>
  <si>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</si>
  <si>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</si>
  <si>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</si>
  <si>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</si>
  <si>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</si>
  <si>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</si>
  <si>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</si>
  <si>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</si>
  <si>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</si>
  <si>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</si>
  <si>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</si>
  <si>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</si>
  <si>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</si>
  <si>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</si>
  <si>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</si>
  <si>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</si>
  <si>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</si>
  <si>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</si>
  <si>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</si>
  <si>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</si>
  <si>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</si>
  <si>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</si>
  <si>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</si>
  <si>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</si>
  <si>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</si>
  <si>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</si>
  <si>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</si>
  <si>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</si>
  <si>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</si>
  <si>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</si>
  <si>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</si>
  <si>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</si>
  <si>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</si>
  <si>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</si>
  <si>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</si>
  <si>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</si>
  <si>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</si>
  <si>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</si>
  <si>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</si>
  <si>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</si>
  <si>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</si>
  <si>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</si>
  <si>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</si>
  <si>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</si>
  <si>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</si>
  <si>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</si>
  <si>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</si>
  <si>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</si>
  <si>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</si>
  <si>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</si>
  <si>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</si>
  <si>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</si>
  <si>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</si>
  <si>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</si>
  <si>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</si>
  <si>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</si>
  <si>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</si>
  <si>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</si>
  <si>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</si>
  <si>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</si>
  <si>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</si>
  <si>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</si>
  <si>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</si>
  <si>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</si>
  <si>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</si>
  <si>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</si>
  <si>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</si>
  <si>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</si>
  <si>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</si>
  <si>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</si>
  <si>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</si>
  <si>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</si>
  <si>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</si>
  <si>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</si>
  <si>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</si>
  <si>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</si>
  <si>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</si>
  <si>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</si>
  <si>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</si>
  <si>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</si>
  <si>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</si>
  <si>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</si>
  <si>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</si>
  <si>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</si>
  <si>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</si>
  <si>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</si>
  <si>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</si>
  <si>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</si>
  <si>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</si>
  <si>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</si>
  <si>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</si>
  <si>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</si>
  <si>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</si>
  <si>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</si>
  <si>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</si>
  <si>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</si>
  <si>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</si>
  <si>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</si>
  <si>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</si>
  <si>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</si>
  <si>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</si>
  <si>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</si>
  <si>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</si>
  <si>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</si>
  <si>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</si>
  <si>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</si>
  <si>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</si>
  <si>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</si>
  <si>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</si>
  <si>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</si>
  <si>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</si>
  <si>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</si>
  <si>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</si>
  <si>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</si>
  <si>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</si>
  <si>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</si>
  <si>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</si>
  <si>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</si>
  <si>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</si>
  <si>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</si>
  <si>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</si>
  <si>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</si>
  <si>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</si>
  <si>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</si>
  <si>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</si>
  <si>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</si>
  <si>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</si>
  <si>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</si>
  <si>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</si>
  <si>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</si>
  <si>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</si>
  <si>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</si>
  <si>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</si>
  <si>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</si>
  <si>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</si>
  <si>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</si>
  <si>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</si>
  <si>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</si>
  <si>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</si>
  <si>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</si>
  <si>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</si>
  <si>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</si>
  <si>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</si>
  <si>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</si>
  <si>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</si>
  <si>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</si>
  <si>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</si>
  <si>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</si>
  <si>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</si>
  <si>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</si>
  <si>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</si>
  <si>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</si>
  <si>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</si>
  <si>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</si>
  <si>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</si>
  <si>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</si>
  <si>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</si>
  <si>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</si>
  <si>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</si>
  <si>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</si>
  <si>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</si>
  <si>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</si>
  <si>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</si>
  <si>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</si>
  <si>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</si>
  <si>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</si>
  <si>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</si>
  <si>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</si>
  <si>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</si>
  <si>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</si>
  <si>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</si>
  <si>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</si>
  <si>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</si>
  <si>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</si>
  <si>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</si>
  <si>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</si>
  <si>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</si>
  <si>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</si>
  <si>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</si>
  <si>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</si>
  <si>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</si>
  <si>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</si>
  <si>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</si>
  <si>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</si>
  <si>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</si>
  <si>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</si>
  <si>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</si>
  <si>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</si>
  <si>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</si>
  <si>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</si>
  <si>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</si>
  <si>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</si>
  <si>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</si>
  <si>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</si>
  <si>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</si>
  <si>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</si>
  <si>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</si>
  <si>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</si>
  <si>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</si>
  <si>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</si>
  <si>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</si>
  <si>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</si>
  <si>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</si>
  <si>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</si>
  <si>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</si>
  <si>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</si>
  <si>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</si>
  <si>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</si>
  <si>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</si>
  <si>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</si>
  <si>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</si>
  <si>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</si>
  <si>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</si>
  <si>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</si>
  <si>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</si>
  <si>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</si>
  <si>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</si>
  <si>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</si>
  <si>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</si>
  <si>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</si>
  <si>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</si>
  <si>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</si>
  <si>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</si>
  <si>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</si>
  <si>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</si>
  <si>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</si>
  <si>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</si>
  <si>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</si>
  <si>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</si>
  <si>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</si>
  <si>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</si>
  <si>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</si>
  <si>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</si>
  <si>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</si>
  <si>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</si>
  <si>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</si>
  <si>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</si>
  <si>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</si>
  <si>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</si>
  <si>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</si>
  <si>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</si>
  <si>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</si>
  <si>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</si>
  <si>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</si>
  <si>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</si>
  <si>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</si>
  <si>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</si>
  <si>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</si>
  <si>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</si>
  <si>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</si>
  <si>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</si>
  <si>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</si>
  <si>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</si>
  <si>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</si>
  <si>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</si>
  <si>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</si>
  <si>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</si>
  <si>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</si>
  <si>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</si>
  <si>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</si>
  <si>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</si>
  <si>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</si>
  <si>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</si>
  <si>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</si>
  <si>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</si>
  <si>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</si>
  <si>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</si>
  <si>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</si>
  <si>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</si>
  <si>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</si>
  <si>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</si>
  <si>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</si>
  <si>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</si>
  <si>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</si>
  <si>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</si>
  <si>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</si>
  <si>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</si>
  <si>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</si>
  <si>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</si>
  <si>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</si>
  <si>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</si>
  <si>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</si>
  <si>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</si>
  <si>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</si>
  <si>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</si>
  <si>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</si>
  <si>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</si>
  <si>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</si>
  <si>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</si>
  <si>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</si>
  <si>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</si>
  <si>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</si>
  <si>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</si>
  <si>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</si>
  <si>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</si>
  <si>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</si>
  <si>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</si>
  <si>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</si>
  <si>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</si>
  <si>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</si>
  <si>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</si>
  <si>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</si>
  <si>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</si>
  <si>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</si>
  <si>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</si>
  <si>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</si>
  <si>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</si>
  <si>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</si>
  <si>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</si>
  <si>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</si>
  <si>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</si>
  <si>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</si>
  <si>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</si>
  <si>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</si>
  <si>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</si>
  <si>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</si>
  <si>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</si>
  <si>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</si>
  <si>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</si>
  <si>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</si>
  <si>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</si>
  <si>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</si>
  <si>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</si>
  <si>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</si>
  <si>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</si>
  <si>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</si>
  <si>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</si>
  <si>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</si>
  <si>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</si>
  <si>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</si>
  <si>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</si>
  <si>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</si>
  <si>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</si>
  <si>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</si>
  <si>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</si>
  <si>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</si>
  <si>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</si>
  <si>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</si>
  <si>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</si>
  <si>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</si>
  <si>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</si>
  <si>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</si>
  <si>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</si>
  <si>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</si>
  <si>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Caja General</t>
  </si>
  <si>
    <t>Inversiones en Prestamos,  Largo Plazo</t>
  </si>
  <si>
    <t>Gastos en Activo Intangibles</t>
  </si>
  <si>
    <t>D.M. x Reintegro de Fondos</t>
  </si>
  <si>
    <t>A.M. x Inversiones en Activos Fijos</t>
  </si>
  <si>
    <t>Amortizacion de Inversiones Intangibles</t>
  </si>
  <si>
    <t>A.M. x Adquisiciones de Bienes y Servicios</t>
  </si>
  <si>
    <t>AUMENTO NETO DE DISPONIBILIDADES</t>
  </si>
  <si>
    <t>Servicios Portuarios, Aeroportuarios, y Ferroviarios</t>
  </si>
  <si>
    <t>Pasajes al exterior</t>
  </si>
  <si>
    <t>Al Personal de Servicios Permanentes</t>
  </si>
  <si>
    <t>FINANCIAMIENTO DE TERCEROS NETO</t>
  </si>
  <si>
    <t>SERVICIO DE LA DEUDA</t>
  </si>
  <si>
    <t>SERVICIOS DE LA DEUDA</t>
  </si>
  <si>
    <t>A.M. X  Amortizaciones de Endeudamiento Publico</t>
  </si>
  <si>
    <t>D.M. x Recuperacion de Inversiones Financieras Temporales</t>
  </si>
  <si>
    <t>A.M. x Inversiones Financieras Temporales</t>
  </si>
  <si>
    <t>Otros Ingresos no Clasificados</t>
  </si>
  <si>
    <t>D.M. x Venta de Activos Fijos</t>
  </si>
  <si>
    <t>Anticipos por Intereses</t>
  </si>
  <si>
    <t>Anticipos por intereses</t>
  </si>
  <si>
    <t>Costo de Venta de Bienes de Uso</t>
  </si>
  <si>
    <t>Correccion de Obligaciones con Terceros</t>
  </si>
  <si>
    <t>Del  1  de  Enero  al  30  de  Noviembre de  2018</t>
  </si>
  <si>
    <t>Del  1  de  Enero  al  30  de  Noviembre del  2018</t>
  </si>
  <si>
    <t>Reporte Acumulado del 1 de Enero al  30  de Noviembre  del   2018</t>
  </si>
  <si>
    <t>Reporte Acumulado del 1 de Enero al 30  de Noviembre del  2018</t>
  </si>
  <si>
    <t>Reporte Acumulado del  1  de  Enero  al  30  de  Noviembre  de  2018</t>
  </si>
  <si>
    <t>al  30  de  Noviembre de 2018</t>
  </si>
  <si>
    <t>Del  1  de  Enero  al  30  de  Noviembre  de  2018</t>
  </si>
  <si>
    <t>Del 1 de Enero al 30 de Noviembre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</si>
</sst>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2" fillId="0" borderId="0" xfId="2" applyFont="1" applyFill="1" applyProtection="1">
      <protection locked="0"/>
    </xf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4" fontId="2" fillId="2" borderId="0" xfId="0" applyNumberFormat="1" applyFont="1" applyFill="1" applyProtection="1">
      <protection locked="0"/>
    </xf>
    <xf numFmtId="164" fontId="3" fillId="4" borderId="0" xfId="2" applyNumberFormat="1" applyFont="1" applyFill="1"/>
    <xf numFmtId="44" fontId="2" fillId="0" borderId="0" xfId="1" applyFont="1" applyFill="1" applyProtection="1">
      <protection locked="0"/>
    </xf>
    <xf numFmtId="43" fontId="2" fillId="2" borderId="0" xfId="0" applyNumberFormat="1" applyFont="1" applyFill="1"/>
    <xf numFmtId="2" fontId="3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workbookViewId="0">
      <selection activeCell="C22" sqref="C22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207</v>
      </c>
      <c r="B1" s="92"/>
      <c r="C1" s="92"/>
      <c r="D1" s="92"/>
      <c r="E1" s="92"/>
      <c r="F1" s="92"/>
    </row>
    <row r="2" spans="1:6" x14ac:dyDescent="0.25">
      <c r="A2" s="92" t="s">
        <v>354</v>
      </c>
      <c r="B2" s="92"/>
      <c r="C2" s="92"/>
      <c r="D2" s="92"/>
      <c r="E2" s="92"/>
      <c r="F2" s="92"/>
    </row>
    <row r="3" spans="1:6" x14ac:dyDescent="0.25">
      <c r="A3" s="92" t="s">
        <v>391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7" spans="1:6" s="1" customFormat="1" x14ac:dyDescent="0.25">
      <c r="A7" s="23" t="s">
        <v>197</v>
      </c>
      <c r="B7" s="34"/>
      <c r="C7" s="79" t="s">
        <v>198</v>
      </c>
      <c r="D7" s="34"/>
      <c r="E7" s="79" t="s">
        <v>199</v>
      </c>
    </row>
    <row r="8" spans="1:6" s="36" customFormat="1" ht="13.5" customHeight="1" x14ac:dyDescent="0.25">
      <c r="A8" s="34"/>
      <c r="B8" s="34"/>
      <c r="C8" s="34"/>
      <c r="D8" s="34"/>
      <c r="E8" s="34"/>
    </row>
    <row r="9" spans="1:6" x14ac:dyDescent="0.25">
      <c r="A9" s="73" t="s">
        <v>196</v>
      </c>
      <c r="B9" s="74"/>
      <c r="C9" s="41">
        <f>C10</f>
        <v>1615902.03</v>
      </c>
      <c r="D9" s="29"/>
      <c r="E9" s="38">
        <v>0</v>
      </c>
      <c r="F9" s="22"/>
    </row>
    <row r="10" spans="1:6" x14ac:dyDescent="0.25">
      <c r="A10" s="18" t="s">
        <v>196</v>
      </c>
      <c r="B10" s="75"/>
      <c r="C10" s="5">
        <v>1615902.03</v>
      </c>
      <c r="D10" s="29"/>
      <c r="E10" s="25">
        <v>0</v>
      </c>
      <c r="F10" s="22"/>
    </row>
    <row r="11" spans="1:6" x14ac:dyDescent="0.25">
      <c r="A11" s="24" t="s">
        <v>200</v>
      </c>
      <c r="B11" s="28"/>
      <c r="C11" s="41">
        <f>C12-C13</f>
        <v>69124.069999998435</v>
      </c>
      <c r="D11" s="29"/>
      <c r="E11" s="38">
        <v>0</v>
      </c>
      <c r="F11" s="22"/>
    </row>
    <row r="12" spans="1:6" x14ac:dyDescent="0.25">
      <c r="A12" s="17" t="s">
        <v>203</v>
      </c>
      <c r="B12" s="32"/>
      <c r="C12" s="26">
        <v>11056199.449999999</v>
      </c>
      <c r="D12" s="33"/>
      <c r="E12" s="25">
        <v>0</v>
      </c>
      <c r="F12" s="22"/>
    </row>
    <row r="13" spans="1:6" x14ac:dyDescent="0.25">
      <c r="A13" s="26" t="s">
        <v>204</v>
      </c>
      <c r="B13" s="33"/>
      <c r="C13" s="5">
        <v>10987075.380000001</v>
      </c>
      <c r="D13" s="29"/>
      <c r="E13" s="25">
        <v>0</v>
      </c>
      <c r="F13" s="22"/>
    </row>
    <row r="14" spans="1:6" s="1" customFormat="1" x14ac:dyDescent="0.25">
      <c r="A14" s="24" t="s">
        <v>379</v>
      </c>
      <c r="B14" s="33"/>
      <c r="C14" s="41">
        <f>-C15</f>
        <v>-11.43</v>
      </c>
      <c r="D14" s="29"/>
      <c r="E14" s="38">
        <v>0</v>
      </c>
      <c r="F14" s="22"/>
    </row>
    <row r="15" spans="1:6" s="1" customFormat="1" x14ac:dyDescent="0.25">
      <c r="A15" s="26" t="s">
        <v>380</v>
      </c>
      <c r="B15" s="33"/>
      <c r="C15" s="91">
        <v>11.43</v>
      </c>
      <c r="D15" s="29"/>
      <c r="E15" s="25">
        <v>0</v>
      </c>
      <c r="F15" s="22"/>
    </row>
    <row r="16" spans="1:6" x14ac:dyDescent="0.25">
      <c r="A16" s="24" t="s">
        <v>201</v>
      </c>
      <c r="B16" s="28"/>
      <c r="C16" s="41">
        <f>C17-C18</f>
        <v>161025.2100000002</v>
      </c>
      <c r="D16" s="29"/>
      <c r="E16" s="38">
        <v>0</v>
      </c>
      <c r="F16" s="22"/>
    </row>
    <row r="17" spans="1:5" x14ac:dyDescent="0.25">
      <c r="A17" s="27" t="s">
        <v>205</v>
      </c>
      <c r="B17" s="35"/>
      <c r="C17" s="27">
        <v>1575886.86</v>
      </c>
      <c r="D17" s="35"/>
      <c r="E17" s="25">
        <v>0</v>
      </c>
    </row>
    <row r="18" spans="1:5" x14ac:dyDescent="0.25">
      <c r="A18" s="5" t="s">
        <v>206</v>
      </c>
      <c r="B18" s="29"/>
      <c r="C18" s="27">
        <v>1414861.65</v>
      </c>
      <c r="D18" s="35"/>
      <c r="E18" s="25">
        <v>0</v>
      </c>
    </row>
    <row r="19" spans="1:5" x14ac:dyDescent="0.25">
      <c r="A19" s="23" t="s">
        <v>202</v>
      </c>
      <c r="B19" s="34"/>
      <c r="C19" s="41">
        <f>C9+C11+C16+C14</f>
        <v>1846039.8799999987</v>
      </c>
      <c r="D19" s="29"/>
      <c r="E19" s="38">
        <v>0</v>
      </c>
    </row>
    <row r="20" spans="1:5" x14ac:dyDescent="0.25">
      <c r="C20" s="5"/>
      <c r="D20" s="5"/>
      <c r="E20" s="25"/>
    </row>
    <row r="21" spans="1:5" x14ac:dyDescent="0.25">
      <c r="C21" s="5"/>
      <c r="D21" s="5"/>
      <c r="E21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topLeftCell="A19" workbookViewId="0">
      <selection activeCell="H33" sqref="H33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355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392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3" t="s">
        <v>208</v>
      </c>
      <c r="B7" s="34"/>
      <c r="C7" s="23" t="s">
        <v>198</v>
      </c>
      <c r="D7" s="34"/>
      <c r="E7" s="23" t="s">
        <v>199</v>
      </c>
      <c r="F7" s="34"/>
      <c r="G7" s="23" t="s">
        <v>209</v>
      </c>
      <c r="H7" s="23" t="s">
        <v>198</v>
      </c>
      <c r="I7" s="34"/>
      <c r="J7" s="23" t="s">
        <v>199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210</v>
      </c>
      <c r="B9" s="24"/>
      <c r="C9" s="39">
        <f>SUM(C10:C17)</f>
        <v>11056199.449999999</v>
      </c>
      <c r="D9" s="40"/>
      <c r="E9" s="38">
        <v>0</v>
      </c>
      <c r="F9" s="25"/>
      <c r="G9" s="24" t="s">
        <v>210</v>
      </c>
      <c r="H9" s="39">
        <f>SUM(H10:H16)</f>
        <v>10987075.380000001</v>
      </c>
      <c r="I9" s="40"/>
      <c r="J9" s="38">
        <v>0</v>
      </c>
    </row>
    <row r="10" spans="1:10" x14ac:dyDescent="0.25">
      <c r="A10" s="31" t="s">
        <v>211</v>
      </c>
      <c r="B10" s="31"/>
      <c r="C10" s="84">
        <v>281536.65999999997</v>
      </c>
      <c r="D10" s="84"/>
      <c r="E10" s="77">
        <v>0</v>
      </c>
      <c r="F10" s="77"/>
      <c r="G10" s="85" t="s">
        <v>216</v>
      </c>
      <c r="H10" s="84">
        <v>4313484.28</v>
      </c>
      <c r="I10" s="37"/>
      <c r="J10" s="25">
        <v>0</v>
      </c>
    </row>
    <row r="11" spans="1:10" x14ac:dyDescent="0.25">
      <c r="A11" s="31" t="s">
        <v>212</v>
      </c>
      <c r="B11" s="31"/>
      <c r="C11" s="84">
        <v>210010.46</v>
      </c>
      <c r="D11" s="84"/>
      <c r="E11" s="77">
        <v>0</v>
      </c>
      <c r="F11" s="77"/>
      <c r="G11" s="85" t="s">
        <v>374</v>
      </c>
      <c r="H11" s="84">
        <v>1398132.76</v>
      </c>
      <c r="I11" s="37"/>
      <c r="J11" s="25">
        <v>0</v>
      </c>
    </row>
    <row r="12" spans="1:10" x14ac:dyDescent="0.25">
      <c r="A12" s="31" t="s">
        <v>213</v>
      </c>
      <c r="B12" s="31"/>
      <c r="C12" s="84">
        <v>8460140.8599999994</v>
      </c>
      <c r="D12" s="84"/>
      <c r="E12" s="77">
        <v>0</v>
      </c>
      <c r="F12" s="77"/>
      <c r="G12" s="85" t="s">
        <v>218</v>
      </c>
      <c r="H12" s="84">
        <v>91856.63</v>
      </c>
      <c r="I12" s="37"/>
      <c r="J12" s="25">
        <v>0</v>
      </c>
    </row>
    <row r="13" spans="1:10" x14ac:dyDescent="0.25">
      <c r="A13" s="31" t="s">
        <v>386</v>
      </c>
      <c r="B13" s="31"/>
      <c r="C13" s="84">
        <v>5250.64</v>
      </c>
      <c r="D13" s="84"/>
      <c r="E13" s="77">
        <v>0</v>
      </c>
      <c r="F13" s="77"/>
      <c r="G13" s="85" t="s">
        <v>219</v>
      </c>
      <c r="H13" s="84">
        <v>2776039</v>
      </c>
      <c r="I13" s="37"/>
      <c r="J13" s="25">
        <v>0</v>
      </c>
    </row>
    <row r="14" spans="1:10" x14ac:dyDescent="0.25">
      <c r="A14" s="31" t="s">
        <v>214</v>
      </c>
      <c r="B14" s="31"/>
      <c r="C14" s="84">
        <v>232323.8</v>
      </c>
      <c r="D14" s="84"/>
      <c r="E14" s="77">
        <v>0</v>
      </c>
      <c r="F14" s="77"/>
      <c r="G14" s="85" t="s">
        <v>372</v>
      </c>
      <c r="H14" s="84">
        <v>369955.88</v>
      </c>
      <c r="I14" s="37"/>
      <c r="J14" s="25">
        <v>0</v>
      </c>
    </row>
    <row r="15" spans="1:10" x14ac:dyDescent="0.25">
      <c r="A15" s="31" t="s">
        <v>371</v>
      </c>
      <c r="B15" s="31"/>
      <c r="C15" s="84">
        <v>508.29</v>
      </c>
      <c r="D15" s="84"/>
      <c r="E15" s="77">
        <v>0</v>
      </c>
      <c r="F15" s="77"/>
      <c r="G15" s="85" t="s">
        <v>384</v>
      </c>
      <c r="H15" s="84">
        <v>1200000</v>
      </c>
      <c r="I15" s="37"/>
      <c r="J15" s="25">
        <v>0</v>
      </c>
    </row>
    <row r="16" spans="1:10" x14ac:dyDescent="0.25">
      <c r="A16" s="31" t="s">
        <v>383</v>
      </c>
      <c r="C16" s="84">
        <v>1200000</v>
      </c>
      <c r="D16" s="84"/>
      <c r="E16" s="77">
        <v>0</v>
      </c>
      <c r="F16" s="77"/>
      <c r="G16" s="85" t="s">
        <v>220</v>
      </c>
      <c r="H16" s="84">
        <v>837606.83</v>
      </c>
      <c r="J16" s="25">
        <v>0</v>
      </c>
    </row>
    <row r="17" spans="1:10" x14ac:dyDescent="0.25">
      <c r="A17" s="31" t="s">
        <v>215</v>
      </c>
      <c r="B17" s="31"/>
      <c r="C17" s="84">
        <v>666428.74</v>
      </c>
      <c r="D17" s="84"/>
      <c r="E17" s="77">
        <v>0</v>
      </c>
      <c r="F17" s="77"/>
    </row>
    <row r="18" spans="1:10" x14ac:dyDescent="0.25">
      <c r="A18" s="31"/>
      <c r="B18" s="31"/>
      <c r="C18" s="84"/>
      <c r="D18" s="84"/>
      <c r="E18" s="77"/>
      <c r="F18" s="77"/>
      <c r="G18" s="85"/>
      <c r="H18" s="84"/>
      <c r="J18" s="25"/>
    </row>
    <row r="19" spans="1:10" x14ac:dyDescent="0.25">
      <c r="A19" s="24" t="s">
        <v>221</v>
      </c>
      <c r="B19" s="28"/>
      <c r="C19" s="39">
        <f>SUM(C20:C25)</f>
        <v>1575886.8599999999</v>
      </c>
      <c r="D19" s="84"/>
      <c r="E19" s="77">
        <v>0</v>
      </c>
      <c r="F19" s="77"/>
      <c r="G19" s="23" t="s">
        <v>381</v>
      </c>
      <c r="H19" s="90">
        <f>H20</f>
        <v>11.43</v>
      </c>
      <c r="I19" s="37"/>
      <c r="J19" s="38">
        <v>0</v>
      </c>
    </row>
    <row r="20" spans="1:10" ht="24" customHeight="1" x14ac:dyDescent="0.25">
      <c r="A20" s="32" t="s">
        <v>222</v>
      </c>
      <c r="B20" s="28"/>
      <c r="C20" s="84">
        <v>90384.39</v>
      </c>
      <c r="D20" s="84"/>
      <c r="E20" s="77">
        <v>0</v>
      </c>
      <c r="F20" s="77"/>
      <c r="G20" s="85" t="s">
        <v>382</v>
      </c>
      <c r="H20" s="84">
        <v>11.43</v>
      </c>
      <c r="I20" s="37"/>
      <c r="J20" s="25">
        <v>0</v>
      </c>
    </row>
    <row r="21" spans="1:10" x14ac:dyDescent="0.25">
      <c r="A21" s="32" t="s">
        <v>223</v>
      </c>
      <c r="B21" s="32"/>
      <c r="C21" s="84">
        <v>1429592.33</v>
      </c>
      <c r="D21" s="84"/>
      <c r="E21" s="77">
        <v>0</v>
      </c>
      <c r="F21" s="77"/>
      <c r="G21" s="24" t="s">
        <v>221</v>
      </c>
      <c r="H21" s="39">
        <f>SUM(H22:H27)</f>
        <v>1414861.6500000001</v>
      </c>
      <c r="I21" s="37"/>
      <c r="J21" s="25">
        <v>0</v>
      </c>
    </row>
    <row r="22" spans="1:10" ht="16.5" customHeight="1" x14ac:dyDescent="0.25">
      <c r="A22" s="32" t="s">
        <v>224</v>
      </c>
      <c r="B22" s="33"/>
      <c r="C22" s="84">
        <v>36343.050000000003</v>
      </c>
      <c r="D22" s="84"/>
      <c r="E22" s="77">
        <v>0</v>
      </c>
      <c r="F22" s="77"/>
      <c r="G22" s="32" t="s">
        <v>222</v>
      </c>
      <c r="H22" s="84">
        <v>90176.38</v>
      </c>
      <c r="J22" s="25">
        <v>0</v>
      </c>
    </row>
    <row r="23" spans="1:10" x14ac:dyDescent="0.25">
      <c r="A23" s="32" t="s">
        <v>387</v>
      </c>
      <c r="C23" s="84">
        <v>16964.39</v>
      </c>
      <c r="D23" s="84"/>
      <c r="E23" s="77">
        <v>0</v>
      </c>
      <c r="F23" s="77"/>
      <c r="G23" s="32" t="s">
        <v>223</v>
      </c>
      <c r="H23" s="84">
        <v>1072799.9099999999</v>
      </c>
      <c r="J23" s="25">
        <v>0</v>
      </c>
    </row>
    <row r="24" spans="1:10" x14ac:dyDescent="0.25">
      <c r="A24" s="32" t="s">
        <v>358</v>
      </c>
      <c r="B24" s="33"/>
      <c r="C24" s="84">
        <v>9.7200000000000006</v>
      </c>
      <c r="D24" s="84"/>
      <c r="E24" s="77">
        <v>0</v>
      </c>
      <c r="F24" s="77"/>
      <c r="G24" s="32" t="s">
        <v>224</v>
      </c>
      <c r="H24" s="84">
        <v>235994.04</v>
      </c>
      <c r="I24" s="37"/>
      <c r="J24" s="25">
        <v>0</v>
      </c>
    </row>
    <row r="25" spans="1:10" x14ac:dyDescent="0.25">
      <c r="A25" s="32" t="s">
        <v>225</v>
      </c>
      <c r="C25" s="84">
        <v>2592.98</v>
      </c>
      <c r="D25" s="84"/>
      <c r="E25" s="77">
        <v>0</v>
      </c>
      <c r="F25" s="77"/>
      <c r="G25" s="32" t="s">
        <v>387</v>
      </c>
      <c r="H25" s="84">
        <v>13676.72</v>
      </c>
      <c r="I25" s="37"/>
      <c r="J25" s="25">
        <v>0</v>
      </c>
    </row>
    <row r="26" spans="1:10" x14ac:dyDescent="0.25">
      <c r="F26" s="77"/>
      <c r="G26" s="32" t="s">
        <v>358</v>
      </c>
      <c r="H26" s="84">
        <v>163.11000000000001</v>
      </c>
      <c r="J26" s="25">
        <v>0</v>
      </c>
    </row>
    <row r="27" spans="1:10" x14ac:dyDescent="0.25">
      <c r="D27" s="84"/>
      <c r="E27" s="77"/>
      <c r="F27" s="77"/>
      <c r="G27" s="32" t="s">
        <v>225</v>
      </c>
      <c r="H27" s="84">
        <v>2051.4899999999998</v>
      </c>
      <c r="I27" s="37"/>
      <c r="J27" s="25">
        <v>0</v>
      </c>
    </row>
    <row r="28" spans="1:10" x14ac:dyDescent="0.25">
      <c r="C28" s="86"/>
      <c r="D28" s="84"/>
      <c r="E28" s="77"/>
      <c r="F28" s="77"/>
    </row>
    <row r="29" spans="1:10" x14ac:dyDescent="0.25">
      <c r="A29" s="89"/>
      <c r="C29" s="83"/>
      <c r="D29" s="86"/>
      <c r="E29" s="86"/>
      <c r="F29" s="82"/>
      <c r="G29" s="24" t="s">
        <v>375</v>
      </c>
      <c r="H29" s="87">
        <f>C31-H9-H21-H19</f>
        <v>230137.84999999771</v>
      </c>
      <c r="I29" s="43"/>
      <c r="J29" s="38">
        <v>0</v>
      </c>
    </row>
    <row r="30" spans="1:10" ht="8.25" customHeight="1" x14ac:dyDescent="0.25">
      <c r="F30" s="30"/>
    </row>
    <row r="31" spans="1:10" x14ac:dyDescent="0.25">
      <c r="A31" s="41" t="s">
        <v>227</v>
      </c>
      <c r="B31" s="41"/>
      <c r="C31" s="39">
        <f>C9+C19</f>
        <v>12632086.309999999</v>
      </c>
      <c r="D31" s="29"/>
      <c r="E31" s="42">
        <v>0</v>
      </c>
      <c r="F31" s="36"/>
      <c r="G31" s="24" t="s">
        <v>226</v>
      </c>
      <c r="H31" s="39">
        <f>H9+H21+H29+H19</f>
        <v>12632086.309999999</v>
      </c>
      <c r="I31" s="40"/>
      <c r="J31" s="88">
        <v>0</v>
      </c>
    </row>
    <row r="32" spans="1:10" ht="12.75" customHeight="1" x14ac:dyDescent="0.25"/>
    <row r="34" spans="1:6" x14ac:dyDescent="0.25">
      <c r="A34" s="36"/>
      <c r="B34" s="36"/>
      <c r="C34" s="36"/>
      <c r="D34" s="36"/>
      <c r="E34" s="36"/>
      <c r="F34" s="36"/>
    </row>
    <row r="35" spans="1:6" x14ac:dyDescent="0.25">
      <c r="A35" s="36"/>
      <c r="B35" s="36"/>
      <c r="C35" s="36"/>
      <c r="D35" s="36"/>
      <c r="E35" s="36"/>
      <c r="F35" s="36"/>
    </row>
    <row r="36" spans="1:6" x14ac:dyDescent="0.25">
      <c r="A36" s="36"/>
      <c r="B36" s="36"/>
      <c r="C36" s="36"/>
      <c r="D36" s="36"/>
      <c r="E36" s="36"/>
      <c r="F36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21"/>
  <sheetViews>
    <sheetView topLeftCell="A75" zoomScaleNormal="100" workbookViewId="0">
      <selection activeCell="C112" sqref="C112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345</v>
      </c>
      <c r="B2" s="92"/>
      <c r="C2" s="92"/>
      <c r="D2" s="92"/>
      <c r="E2" s="92"/>
    </row>
    <row r="3" spans="1:5" s="1" customFormat="1" x14ac:dyDescent="0.25">
      <c r="A3" s="92" t="s">
        <v>393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4" t="s">
        <v>157</v>
      </c>
      <c r="B7" s="45" t="s">
        <v>158</v>
      </c>
      <c r="C7" s="46" t="s">
        <v>159</v>
      </c>
      <c r="D7" s="78" t="s">
        <v>160</v>
      </c>
      <c r="E7" s="47" t="s">
        <v>161</v>
      </c>
    </row>
    <row r="8" spans="1:5" x14ac:dyDescent="0.25">
      <c r="A8" s="12" t="s">
        <v>0</v>
      </c>
      <c r="B8" s="12" t="s">
        <v>1</v>
      </c>
      <c r="C8" s="80">
        <f>C9+C14+C17+C19+C23+C27</f>
        <v>1934554.5499999998</v>
      </c>
      <c r="D8" s="80">
        <f>D9+D14+D17+D19+D23+D27</f>
        <v>1726757.41</v>
      </c>
      <c r="E8" s="6">
        <f>C8-D8</f>
        <v>207797.1399999999</v>
      </c>
    </row>
    <row r="9" spans="1:5" x14ac:dyDescent="0.25">
      <c r="A9" s="12" t="s">
        <v>2</v>
      </c>
      <c r="B9" s="12" t="s">
        <v>3</v>
      </c>
      <c r="C9" s="80">
        <f>SUM(C10:C13)</f>
        <v>1664108.7399999998</v>
      </c>
      <c r="D9" s="80">
        <f>SUM(D10:D13)</f>
        <v>1497547.89</v>
      </c>
      <c r="E9" s="6">
        <f t="shared" ref="E9:E44" si="0">C9-D9</f>
        <v>166560.84999999986</v>
      </c>
    </row>
    <row r="10" spans="1:5" x14ac:dyDescent="0.25">
      <c r="A10" s="4" t="s">
        <v>4</v>
      </c>
      <c r="B10" s="4" t="s">
        <v>5</v>
      </c>
      <c r="C10" s="5">
        <v>1294251.4099999999</v>
      </c>
      <c r="D10" s="5">
        <v>1170218.4099999999</v>
      </c>
      <c r="E10" s="6">
        <f t="shared" si="0"/>
        <v>124033</v>
      </c>
    </row>
    <row r="11" spans="1:5" x14ac:dyDescent="0.25">
      <c r="A11" s="4" t="s">
        <v>6</v>
      </c>
      <c r="B11" s="4" t="s">
        <v>7</v>
      </c>
      <c r="C11" s="5">
        <v>112480</v>
      </c>
      <c r="D11" s="5">
        <v>105713.32</v>
      </c>
      <c r="E11" s="6">
        <f t="shared" si="0"/>
        <v>6766.679999999993</v>
      </c>
    </row>
    <row r="12" spans="1:5" x14ac:dyDescent="0.25">
      <c r="A12" s="4" t="s">
        <v>8</v>
      </c>
      <c r="B12" s="4" t="s">
        <v>9</v>
      </c>
      <c r="C12" s="5">
        <v>10442.950000000001</v>
      </c>
      <c r="D12" s="5">
        <v>7588.69</v>
      </c>
      <c r="E12" s="6">
        <f t="shared" si="0"/>
        <v>2854.2600000000011</v>
      </c>
    </row>
    <row r="13" spans="1:5" x14ac:dyDescent="0.25">
      <c r="A13" s="4" t="s">
        <v>10</v>
      </c>
      <c r="B13" s="4" t="s">
        <v>11</v>
      </c>
      <c r="C13" s="5">
        <v>246934.38</v>
      </c>
      <c r="D13" s="5">
        <v>214027.47</v>
      </c>
      <c r="E13" s="6">
        <f t="shared" si="0"/>
        <v>32906.910000000003</v>
      </c>
    </row>
    <row r="14" spans="1:5" x14ac:dyDescent="0.25">
      <c r="A14" s="12" t="s">
        <v>12</v>
      </c>
      <c r="B14" s="12" t="s">
        <v>13</v>
      </c>
      <c r="C14" s="80">
        <f>SUM(C15:C16)</f>
        <v>13932</v>
      </c>
      <c r="D14" s="80">
        <f>SUM(D15:D16)</f>
        <v>0</v>
      </c>
      <c r="E14" s="6">
        <f t="shared" si="0"/>
        <v>13932</v>
      </c>
    </row>
    <row r="15" spans="1:5" x14ac:dyDescent="0.25">
      <c r="A15" s="4" t="s">
        <v>14</v>
      </c>
      <c r="B15" s="4" t="s">
        <v>5</v>
      </c>
      <c r="C15" s="5">
        <v>10447</v>
      </c>
      <c r="D15" s="5">
        <v>0</v>
      </c>
      <c r="E15" s="6">
        <f t="shared" si="0"/>
        <v>10447</v>
      </c>
    </row>
    <row r="16" spans="1:5" x14ac:dyDescent="0.25">
      <c r="A16" s="4" t="s">
        <v>15</v>
      </c>
      <c r="B16" s="4" t="s">
        <v>7</v>
      </c>
      <c r="C16" s="5">
        <v>3485</v>
      </c>
      <c r="D16" s="5">
        <v>0</v>
      </c>
      <c r="E16" s="6">
        <f t="shared" si="0"/>
        <v>3485</v>
      </c>
    </row>
    <row r="17" spans="1:5" x14ac:dyDescent="0.25">
      <c r="A17" s="12" t="s">
        <v>16</v>
      </c>
      <c r="B17" s="12" t="s">
        <v>17</v>
      </c>
      <c r="C17" s="80">
        <f>+C18</f>
        <v>14325.57</v>
      </c>
      <c r="D17" s="80">
        <f>+D18</f>
        <v>12223.54</v>
      </c>
      <c r="E17" s="6">
        <f t="shared" si="0"/>
        <v>2102.0299999999988</v>
      </c>
    </row>
    <row r="18" spans="1:5" x14ac:dyDescent="0.25">
      <c r="A18" s="4" t="s">
        <v>18</v>
      </c>
      <c r="B18" s="4" t="s">
        <v>19</v>
      </c>
      <c r="C18" s="5">
        <v>14325.57</v>
      </c>
      <c r="D18" s="5">
        <v>12223.54</v>
      </c>
      <c r="E18" s="6">
        <f t="shared" si="0"/>
        <v>2102.0299999999988</v>
      </c>
    </row>
    <row r="19" spans="1:5" x14ac:dyDescent="0.25">
      <c r="A19" s="12" t="s">
        <v>20</v>
      </c>
      <c r="B19" s="12" t="s">
        <v>21</v>
      </c>
      <c r="C19" s="80">
        <f>SUM(C20:C22)</f>
        <v>106194.71</v>
      </c>
      <c r="D19" s="80">
        <f>SUM(D20:D22)</f>
        <v>91004.12</v>
      </c>
      <c r="E19" s="6">
        <f t="shared" si="0"/>
        <v>15190.590000000011</v>
      </c>
    </row>
    <row r="20" spans="1:5" x14ac:dyDescent="0.25">
      <c r="A20" s="4" t="s">
        <v>22</v>
      </c>
      <c r="B20" s="4" t="s">
        <v>23</v>
      </c>
      <c r="C20" s="5">
        <v>103681.08</v>
      </c>
      <c r="D20" s="5">
        <v>90012.15</v>
      </c>
      <c r="E20" s="6">
        <f t="shared" si="0"/>
        <v>13668.930000000008</v>
      </c>
    </row>
    <row r="21" spans="1:5" x14ac:dyDescent="0.25">
      <c r="A21" s="4" t="s">
        <v>24</v>
      </c>
      <c r="B21" s="4" t="s">
        <v>25</v>
      </c>
      <c r="C21" s="5">
        <v>555</v>
      </c>
      <c r="D21" s="5">
        <v>0</v>
      </c>
      <c r="E21" s="6">
        <f t="shared" si="0"/>
        <v>555</v>
      </c>
    </row>
    <row r="22" spans="1:5" x14ac:dyDescent="0.25">
      <c r="A22" s="4" t="s">
        <v>26</v>
      </c>
      <c r="B22" s="4" t="s">
        <v>27</v>
      </c>
      <c r="C22" s="5">
        <v>1958.63</v>
      </c>
      <c r="D22" s="5">
        <v>991.97</v>
      </c>
      <c r="E22" s="6">
        <f t="shared" si="0"/>
        <v>966.66000000000008</v>
      </c>
    </row>
    <row r="23" spans="1:5" x14ac:dyDescent="0.25">
      <c r="A23" s="12" t="s">
        <v>28</v>
      </c>
      <c r="B23" s="12" t="s">
        <v>29</v>
      </c>
      <c r="C23" s="80">
        <f>SUM(C24:C26)</f>
        <v>85849.23</v>
      </c>
      <c r="D23" s="80">
        <f>SUM(D24:D26)</f>
        <v>75837.56</v>
      </c>
      <c r="E23" s="6">
        <f t="shared" si="0"/>
        <v>10011.669999999998</v>
      </c>
    </row>
    <row r="24" spans="1:5" x14ac:dyDescent="0.25">
      <c r="A24" s="4" t="s">
        <v>30</v>
      </c>
      <c r="B24" s="4" t="s">
        <v>23</v>
      </c>
      <c r="C24" s="5">
        <v>83645.55</v>
      </c>
      <c r="D24" s="5">
        <v>75064.92</v>
      </c>
      <c r="E24" s="6">
        <f t="shared" si="0"/>
        <v>8580.6300000000047</v>
      </c>
    </row>
    <row r="25" spans="1:5" x14ac:dyDescent="0.25">
      <c r="A25" s="4" t="s">
        <v>31</v>
      </c>
      <c r="B25" s="4" t="s">
        <v>25</v>
      </c>
      <c r="C25" s="5">
        <v>705</v>
      </c>
      <c r="D25" s="5">
        <v>0</v>
      </c>
      <c r="E25" s="6">
        <f t="shared" si="0"/>
        <v>705</v>
      </c>
    </row>
    <row r="26" spans="1:5" x14ac:dyDescent="0.25">
      <c r="A26" s="4" t="s">
        <v>32</v>
      </c>
      <c r="B26" s="4" t="s">
        <v>27</v>
      </c>
      <c r="C26" s="5">
        <v>1498.68</v>
      </c>
      <c r="D26" s="5">
        <v>772.64</v>
      </c>
      <c r="E26" s="6">
        <f t="shared" si="0"/>
        <v>726.04000000000008</v>
      </c>
    </row>
    <row r="27" spans="1:5" s="1" customFormat="1" x14ac:dyDescent="0.25">
      <c r="A27" s="20">
        <v>517</v>
      </c>
      <c r="B27" s="12" t="s">
        <v>33</v>
      </c>
      <c r="C27" s="80">
        <f>C28</f>
        <v>50144.3</v>
      </c>
      <c r="D27" s="80">
        <f>D28</f>
        <v>50144.3</v>
      </c>
      <c r="E27" s="6">
        <f t="shared" si="0"/>
        <v>0</v>
      </c>
    </row>
    <row r="28" spans="1:5" s="1" customFormat="1" x14ac:dyDescent="0.25">
      <c r="A28" s="15">
        <v>51701</v>
      </c>
      <c r="B28" s="4" t="s">
        <v>378</v>
      </c>
      <c r="C28" s="5">
        <v>50144.3</v>
      </c>
      <c r="D28" s="5">
        <v>50144.3</v>
      </c>
      <c r="E28" s="6">
        <f t="shared" si="0"/>
        <v>0</v>
      </c>
    </row>
    <row r="29" spans="1:5" x14ac:dyDescent="0.25">
      <c r="A29" s="12" t="s">
        <v>34</v>
      </c>
      <c r="B29" s="12" t="s">
        <v>35</v>
      </c>
      <c r="C29" s="80">
        <f>C30+C55+C59+C70+C74</f>
        <v>1765705.8900000001</v>
      </c>
      <c r="D29" s="80">
        <f>D30+D55+D59+D70+D74</f>
        <v>1425395.2400000002</v>
      </c>
      <c r="E29" s="6">
        <f t="shared" si="0"/>
        <v>340310.64999999991</v>
      </c>
    </row>
    <row r="30" spans="1:5" x14ac:dyDescent="0.25">
      <c r="A30" s="12" t="s">
        <v>36</v>
      </c>
      <c r="B30" s="12" t="s">
        <v>37</v>
      </c>
      <c r="C30" s="80">
        <f>SUM(C31:C54)</f>
        <v>893441.8600000001</v>
      </c>
      <c r="D30" s="80">
        <f>SUM(D31:D54)</f>
        <v>723555.60000000021</v>
      </c>
      <c r="E30" s="6">
        <f t="shared" si="0"/>
        <v>169886.25999999989</v>
      </c>
    </row>
    <row r="31" spans="1:5" x14ac:dyDescent="0.25">
      <c r="A31" s="4" t="s">
        <v>38</v>
      </c>
      <c r="B31" s="4" t="s">
        <v>39</v>
      </c>
      <c r="C31" s="5">
        <v>385130.12</v>
      </c>
      <c r="D31" s="5">
        <v>322971.2</v>
      </c>
      <c r="E31" s="6">
        <f t="shared" si="0"/>
        <v>62158.919999999984</v>
      </c>
    </row>
    <row r="32" spans="1:5" x14ac:dyDescent="0.25">
      <c r="A32" s="4" t="s">
        <v>40</v>
      </c>
      <c r="B32" s="4" t="s">
        <v>41</v>
      </c>
      <c r="C32" s="5">
        <v>26030.68</v>
      </c>
      <c r="D32" s="5">
        <v>26030.68</v>
      </c>
      <c r="E32" s="6">
        <f t="shared" si="0"/>
        <v>0</v>
      </c>
    </row>
    <row r="33" spans="1:5" x14ac:dyDescent="0.25">
      <c r="A33" s="4" t="s">
        <v>42</v>
      </c>
      <c r="B33" s="4" t="s">
        <v>43</v>
      </c>
      <c r="C33" s="5">
        <v>5431.9</v>
      </c>
      <c r="D33" s="5">
        <v>5106.13</v>
      </c>
      <c r="E33" s="6">
        <f t="shared" si="0"/>
        <v>325.76999999999953</v>
      </c>
    </row>
    <row r="34" spans="1:5" x14ac:dyDescent="0.25">
      <c r="A34" s="4" t="s">
        <v>44</v>
      </c>
      <c r="B34" s="4" t="s">
        <v>45</v>
      </c>
      <c r="C34" s="5">
        <v>64590.37</v>
      </c>
      <c r="D34" s="5">
        <v>14470.58</v>
      </c>
      <c r="E34" s="6">
        <f t="shared" si="0"/>
        <v>50119.79</v>
      </c>
    </row>
    <row r="35" spans="1:5" x14ac:dyDescent="0.25">
      <c r="A35" s="4" t="s">
        <v>46</v>
      </c>
      <c r="B35" s="4" t="s">
        <v>47</v>
      </c>
      <c r="C35" s="5">
        <v>4907.68</v>
      </c>
      <c r="D35" s="5">
        <v>4807.41</v>
      </c>
      <c r="E35" s="6">
        <f t="shared" si="0"/>
        <v>100.27000000000044</v>
      </c>
    </row>
    <row r="36" spans="1:5" x14ac:dyDescent="0.25">
      <c r="A36" s="4" t="s">
        <v>48</v>
      </c>
      <c r="B36" s="4" t="s">
        <v>49</v>
      </c>
      <c r="C36" s="5">
        <v>453.7</v>
      </c>
      <c r="D36" s="5">
        <v>0</v>
      </c>
      <c r="E36" s="6">
        <f t="shared" si="0"/>
        <v>453.7</v>
      </c>
    </row>
    <row r="37" spans="1:5" x14ac:dyDescent="0.25">
      <c r="A37" s="4" t="s">
        <v>50</v>
      </c>
      <c r="B37" s="4" t="s">
        <v>51</v>
      </c>
      <c r="C37" s="5">
        <v>34030.69</v>
      </c>
      <c r="D37" s="5">
        <v>29659.93</v>
      </c>
      <c r="E37" s="6">
        <f t="shared" si="0"/>
        <v>4370.760000000002</v>
      </c>
    </row>
    <row r="38" spans="1:5" x14ac:dyDescent="0.25">
      <c r="A38" s="4" t="s">
        <v>52</v>
      </c>
      <c r="B38" s="4" t="s">
        <v>53</v>
      </c>
      <c r="C38" s="5">
        <v>34528.76</v>
      </c>
      <c r="D38" s="5">
        <v>34316.32</v>
      </c>
      <c r="E38" s="6">
        <f t="shared" si="0"/>
        <v>212.44000000000233</v>
      </c>
    </row>
    <row r="39" spans="1:5" s="1" customFormat="1" x14ac:dyDescent="0.25">
      <c r="A39" s="15">
        <v>54109</v>
      </c>
      <c r="B39" s="4" t="s">
        <v>350</v>
      </c>
      <c r="C39" s="5">
        <v>15960</v>
      </c>
      <c r="D39" s="5">
        <v>15638.9</v>
      </c>
      <c r="E39" s="6">
        <f t="shared" si="0"/>
        <v>321.10000000000036</v>
      </c>
    </row>
    <row r="40" spans="1:5" s="1" customFormat="1" x14ac:dyDescent="0.25">
      <c r="A40" s="15">
        <v>54110</v>
      </c>
      <c r="B40" s="4" t="s">
        <v>353</v>
      </c>
      <c r="C40" s="5">
        <v>142342.69</v>
      </c>
      <c r="D40" s="5">
        <v>142342.69</v>
      </c>
      <c r="E40" s="6">
        <f t="shared" si="0"/>
        <v>0</v>
      </c>
    </row>
    <row r="41" spans="1:5" x14ac:dyDescent="0.25">
      <c r="A41" s="4" t="s">
        <v>54</v>
      </c>
      <c r="B41" s="4" t="s">
        <v>55</v>
      </c>
      <c r="C41" s="5">
        <v>4343.54</v>
      </c>
      <c r="D41" s="5">
        <v>3169.89</v>
      </c>
      <c r="E41" s="6">
        <f t="shared" si="0"/>
        <v>1173.6500000000001</v>
      </c>
    </row>
    <row r="42" spans="1:5" x14ac:dyDescent="0.25">
      <c r="A42" s="4" t="s">
        <v>56</v>
      </c>
      <c r="B42" s="4" t="s">
        <v>57</v>
      </c>
      <c r="C42" s="5">
        <v>9188.82</v>
      </c>
      <c r="D42" s="5">
        <v>3842.29</v>
      </c>
      <c r="E42" s="6">
        <f t="shared" si="0"/>
        <v>5346.53</v>
      </c>
    </row>
    <row r="43" spans="1:5" x14ac:dyDescent="0.25">
      <c r="A43" s="4" t="s">
        <v>58</v>
      </c>
      <c r="B43" s="4" t="s">
        <v>59</v>
      </c>
      <c r="C43" s="5">
        <v>1448.96</v>
      </c>
      <c r="D43" s="5">
        <v>1448.96</v>
      </c>
      <c r="E43" s="6">
        <f t="shared" si="0"/>
        <v>0</v>
      </c>
    </row>
    <row r="44" spans="1:5" x14ac:dyDescent="0.25">
      <c r="A44" s="4" t="s">
        <v>60</v>
      </c>
      <c r="B44" s="4" t="s">
        <v>61</v>
      </c>
      <c r="C44" s="5">
        <v>318.92</v>
      </c>
      <c r="D44" s="5">
        <v>318.92</v>
      </c>
      <c r="E44" s="6">
        <f t="shared" si="0"/>
        <v>0</v>
      </c>
    </row>
    <row r="45" spans="1:5" x14ac:dyDescent="0.25">
      <c r="A45" s="92"/>
      <c r="B45" s="92"/>
      <c r="C45" s="92"/>
      <c r="D45" s="92"/>
      <c r="E45" s="92"/>
    </row>
    <row r="46" spans="1:5" x14ac:dyDescent="0.25">
      <c r="A46" s="92" t="s">
        <v>154</v>
      </c>
      <c r="B46" s="92"/>
      <c r="C46" s="92"/>
      <c r="D46" s="92"/>
      <c r="E46" s="92"/>
    </row>
    <row r="47" spans="1:5" x14ac:dyDescent="0.25">
      <c r="A47" s="92" t="s">
        <v>345</v>
      </c>
      <c r="B47" s="92"/>
      <c r="C47" s="92"/>
      <c r="D47" s="92"/>
      <c r="E47" s="92"/>
    </row>
    <row r="48" spans="1:5" x14ac:dyDescent="0.25">
      <c r="A48" s="92" t="s">
        <v>394</v>
      </c>
      <c r="B48" s="92"/>
      <c r="C48" s="92"/>
      <c r="D48" s="92"/>
      <c r="E48" s="92"/>
    </row>
    <row r="49" spans="1:5" x14ac:dyDescent="0.25">
      <c r="A49" s="92" t="s">
        <v>155</v>
      </c>
      <c r="B49" s="92"/>
      <c r="C49" s="92"/>
      <c r="D49" s="92"/>
      <c r="E49" s="92"/>
    </row>
    <row r="50" spans="1:5" x14ac:dyDescent="0.25">
      <c r="A50" s="4" t="s">
        <v>62</v>
      </c>
      <c r="B50" s="4" t="s">
        <v>63</v>
      </c>
      <c r="C50" s="5">
        <v>46589.760000000002</v>
      </c>
      <c r="D50" s="5">
        <v>13504.74</v>
      </c>
      <c r="E50" s="6">
        <f t="shared" ref="E50:E85" si="1">C50-D50</f>
        <v>33085.020000000004</v>
      </c>
    </row>
    <row r="51" spans="1:5" x14ac:dyDescent="0.25">
      <c r="A51" s="4" t="s">
        <v>64</v>
      </c>
      <c r="B51" s="4" t="s">
        <v>65</v>
      </c>
      <c r="C51" s="5">
        <v>135</v>
      </c>
      <c r="D51" s="5">
        <v>135</v>
      </c>
      <c r="E51" s="6">
        <f t="shared" si="1"/>
        <v>0</v>
      </c>
    </row>
    <row r="52" spans="1:5" x14ac:dyDescent="0.25">
      <c r="A52" s="4" t="s">
        <v>66</v>
      </c>
      <c r="B52" s="4" t="s">
        <v>67</v>
      </c>
      <c r="C52" s="5">
        <v>17395.669999999998</v>
      </c>
      <c r="D52" s="5">
        <v>14875.65</v>
      </c>
      <c r="E52" s="6">
        <f t="shared" si="1"/>
        <v>2520.0199999999986</v>
      </c>
    </row>
    <row r="53" spans="1:5" x14ac:dyDescent="0.25">
      <c r="A53" s="4" t="s">
        <v>68</v>
      </c>
      <c r="B53" s="4" t="s">
        <v>69</v>
      </c>
      <c r="C53" s="5">
        <v>5356.22</v>
      </c>
      <c r="D53" s="5">
        <v>4861.17</v>
      </c>
      <c r="E53" s="6">
        <f t="shared" si="1"/>
        <v>495.05000000000018</v>
      </c>
    </row>
    <row r="54" spans="1:5" s="1" customFormat="1" x14ac:dyDescent="0.25">
      <c r="A54" s="4" t="s">
        <v>70</v>
      </c>
      <c r="B54" s="4" t="s">
        <v>71</v>
      </c>
      <c r="C54" s="5">
        <v>95258.38</v>
      </c>
      <c r="D54" s="5">
        <v>86055.14</v>
      </c>
      <c r="E54" s="6">
        <f t="shared" si="1"/>
        <v>9203.2400000000052</v>
      </c>
    </row>
    <row r="55" spans="1:5" x14ac:dyDescent="0.25">
      <c r="A55" s="12" t="s">
        <v>72</v>
      </c>
      <c r="B55" s="12" t="s">
        <v>73</v>
      </c>
      <c r="C55" s="80">
        <f>SUM(C56:C58)</f>
        <v>241083.54</v>
      </c>
      <c r="D55" s="80">
        <f>SUM(D56:D58)</f>
        <v>226268.22</v>
      </c>
      <c r="E55" s="6">
        <f t="shared" si="1"/>
        <v>14815.320000000007</v>
      </c>
    </row>
    <row r="56" spans="1:5" x14ac:dyDescent="0.25">
      <c r="A56" s="4" t="s">
        <v>74</v>
      </c>
      <c r="B56" s="4" t="s">
        <v>75</v>
      </c>
      <c r="C56" s="5">
        <v>107430.07</v>
      </c>
      <c r="D56" s="5">
        <v>107430.07</v>
      </c>
      <c r="E56" s="6">
        <f t="shared" si="1"/>
        <v>0</v>
      </c>
    </row>
    <row r="57" spans="1:5" s="1" customFormat="1" x14ac:dyDescent="0.25">
      <c r="A57" s="4" t="s">
        <v>76</v>
      </c>
      <c r="B57" s="4" t="s">
        <v>77</v>
      </c>
      <c r="C57" s="5">
        <v>67210.25</v>
      </c>
      <c r="D57" s="5">
        <v>58760.25</v>
      </c>
      <c r="E57" s="6">
        <f t="shared" si="1"/>
        <v>8450</v>
      </c>
    </row>
    <row r="58" spans="1:5" x14ac:dyDescent="0.25">
      <c r="A58" s="4" t="s">
        <v>78</v>
      </c>
      <c r="B58" s="4" t="s">
        <v>79</v>
      </c>
      <c r="C58" s="5">
        <v>66443.22</v>
      </c>
      <c r="D58" s="5">
        <v>60077.9</v>
      </c>
      <c r="E58" s="6">
        <f t="shared" si="1"/>
        <v>6365.32</v>
      </c>
    </row>
    <row r="59" spans="1:5" x14ac:dyDescent="0.25">
      <c r="A59" s="12" t="s">
        <v>80</v>
      </c>
      <c r="B59" s="12" t="s">
        <v>81</v>
      </c>
      <c r="C59" s="80">
        <f>SUM(C60:C69)</f>
        <v>348097.26999999996</v>
      </c>
      <c r="D59" s="80">
        <f>SUM(D60:D69)</f>
        <v>230316.80000000002</v>
      </c>
      <c r="E59" s="6">
        <f t="shared" si="1"/>
        <v>117780.46999999994</v>
      </c>
    </row>
    <row r="60" spans="1:5" x14ac:dyDescent="0.25">
      <c r="A60" s="4" t="s">
        <v>82</v>
      </c>
      <c r="B60" s="4" t="s">
        <v>83</v>
      </c>
      <c r="C60" s="5">
        <v>4753.0200000000004</v>
      </c>
      <c r="D60" s="5">
        <v>1701.3</v>
      </c>
      <c r="E60" s="6">
        <f t="shared" si="1"/>
        <v>3051.7200000000003</v>
      </c>
    </row>
    <row r="61" spans="1:5" x14ac:dyDescent="0.25">
      <c r="A61" s="4" t="s">
        <v>84</v>
      </c>
      <c r="B61" s="4" t="s">
        <v>85</v>
      </c>
      <c r="C61" s="5">
        <v>14408.67</v>
      </c>
      <c r="D61" s="5">
        <v>12157.67</v>
      </c>
      <c r="E61" s="6">
        <f t="shared" si="1"/>
        <v>2251</v>
      </c>
    </row>
    <row r="62" spans="1:5" x14ac:dyDescent="0.25">
      <c r="A62" s="4" t="s">
        <v>86</v>
      </c>
      <c r="B62" s="4" t="s">
        <v>87</v>
      </c>
      <c r="C62" s="5">
        <v>1389.42</v>
      </c>
      <c r="D62" s="5">
        <v>847.52</v>
      </c>
      <c r="E62" s="6">
        <f t="shared" si="1"/>
        <v>541.90000000000009</v>
      </c>
    </row>
    <row r="63" spans="1:5" x14ac:dyDescent="0.25">
      <c r="A63" s="4" t="s">
        <v>88</v>
      </c>
      <c r="B63" s="4" t="s">
        <v>89</v>
      </c>
      <c r="C63" s="5">
        <v>113593</v>
      </c>
      <c r="D63" s="5">
        <v>88295.98</v>
      </c>
      <c r="E63" s="6">
        <f t="shared" si="1"/>
        <v>25297.020000000004</v>
      </c>
    </row>
    <row r="64" spans="1:5" x14ac:dyDescent="0.25">
      <c r="A64" s="4" t="s">
        <v>90</v>
      </c>
      <c r="B64" s="4" t="s">
        <v>91</v>
      </c>
      <c r="C64" s="5">
        <v>298.44</v>
      </c>
      <c r="D64" s="5">
        <v>298.44</v>
      </c>
      <c r="E64" s="6">
        <f t="shared" si="1"/>
        <v>0</v>
      </c>
    </row>
    <row r="65" spans="1:5" s="1" customFormat="1" x14ac:dyDescent="0.25">
      <c r="A65" s="15">
        <v>54312</v>
      </c>
      <c r="B65" s="4" t="s">
        <v>376</v>
      </c>
      <c r="C65" s="5">
        <v>90</v>
      </c>
      <c r="D65" s="5">
        <v>90</v>
      </c>
      <c r="E65" s="6">
        <f t="shared" si="1"/>
        <v>0</v>
      </c>
    </row>
    <row r="66" spans="1:5" s="1" customFormat="1" x14ac:dyDescent="0.25">
      <c r="A66" s="4" t="s">
        <v>92</v>
      </c>
      <c r="B66" s="4" t="s">
        <v>93</v>
      </c>
      <c r="C66" s="5">
        <v>10885.61</v>
      </c>
      <c r="D66" s="5">
        <v>5676.26</v>
      </c>
      <c r="E66" s="6">
        <f t="shared" si="1"/>
        <v>5209.3500000000004</v>
      </c>
    </row>
    <row r="67" spans="1:5" s="1" customFormat="1" x14ac:dyDescent="0.25">
      <c r="A67" s="4" t="s">
        <v>94</v>
      </c>
      <c r="B67" s="4" t="s">
        <v>95</v>
      </c>
      <c r="C67" s="5">
        <v>30244.400000000001</v>
      </c>
      <c r="D67" s="5">
        <v>12880.74</v>
      </c>
      <c r="E67" s="6">
        <f t="shared" si="1"/>
        <v>17363.660000000003</v>
      </c>
    </row>
    <row r="68" spans="1:5" x14ac:dyDescent="0.25">
      <c r="A68" s="4" t="s">
        <v>96</v>
      </c>
      <c r="B68" s="4" t="s">
        <v>97</v>
      </c>
      <c r="C68" s="5">
        <v>28601.33</v>
      </c>
      <c r="D68" s="5">
        <v>20221.04</v>
      </c>
      <c r="E68" s="6">
        <f t="shared" si="1"/>
        <v>8380.2900000000009</v>
      </c>
    </row>
    <row r="69" spans="1:5" x14ac:dyDescent="0.25">
      <c r="A69" s="4" t="s">
        <v>98</v>
      </c>
      <c r="B69" s="4" t="s">
        <v>99</v>
      </c>
      <c r="C69" s="5">
        <v>143833.38</v>
      </c>
      <c r="D69" s="5">
        <v>88147.85</v>
      </c>
      <c r="E69" s="6">
        <f t="shared" si="1"/>
        <v>55685.53</v>
      </c>
    </row>
    <row r="70" spans="1:5" x14ac:dyDescent="0.25">
      <c r="A70" s="15" t="s">
        <v>100</v>
      </c>
      <c r="B70" s="12" t="s">
        <v>101</v>
      </c>
      <c r="C70" s="80">
        <f>C71+C72+C73</f>
        <v>193686.3</v>
      </c>
      <c r="D70" s="80">
        <f>SUM(D71:D73)</f>
        <v>175429.3</v>
      </c>
      <c r="E70" s="6">
        <f t="shared" si="1"/>
        <v>18257</v>
      </c>
    </row>
    <row r="71" spans="1:5" s="1" customFormat="1" x14ac:dyDescent="0.25">
      <c r="A71" s="15">
        <v>54402</v>
      </c>
      <c r="B71" s="4" t="s">
        <v>377</v>
      </c>
      <c r="C71" s="5">
        <v>963.8</v>
      </c>
      <c r="D71" s="5">
        <v>963.8</v>
      </c>
      <c r="E71" s="6">
        <f t="shared" si="1"/>
        <v>0</v>
      </c>
    </row>
    <row r="72" spans="1:5" x14ac:dyDescent="0.25">
      <c r="A72" s="4" t="s">
        <v>102</v>
      </c>
      <c r="B72" s="4" t="s">
        <v>103</v>
      </c>
      <c r="C72" s="5">
        <v>188405</v>
      </c>
      <c r="D72" s="5">
        <v>172148</v>
      </c>
      <c r="E72" s="6">
        <f t="shared" si="1"/>
        <v>16257</v>
      </c>
    </row>
    <row r="73" spans="1:5" x14ac:dyDescent="0.25">
      <c r="A73" s="4" t="s">
        <v>104</v>
      </c>
      <c r="B73" s="4" t="s">
        <v>105</v>
      </c>
      <c r="C73" s="5">
        <v>4317.5</v>
      </c>
      <c r="D73" s="5">
        <v>2317.5</v>
      </c>
      <c r="E73" s="6">
        <f t="shared" si="1"/>
        <v>2000</v>
      </c>
    </row>
    <row r="74" spans="1:5" x14ac:dyDescent="0.25">
      <c r="A74" s="12" t="s">
        <v>106</v>
      </c>
      <c r="B74" s="12" t="s">
        <v>107</v>
      </c>
      <c r="C74" s="80">
        <f>SUM(C75:C76)</f>
        <v>89396.92</v>
      </c>
      <c r="D74" s="80">
        <f>SUM(D75:D76)</f>
        <v>69825.320000000007</v>
      </c>
      <c r="E74" s="6">
        <f t="shared" si="1"/>
        <v>19571.599999999991</v>
      </c>
    </row>
    <row r="75" spans="1:5" x14ac:dyDescent="0.25">
      <c r="A75" s="4" t="s">
        <v>108</v>
      </c>
      <c r="B75" s="4" t="s">
        <v>109</v>
      </c>
      <c r="C75" s="5">
        <v>88871.86</v>
      </c>
      <c r="D75" s="5">
        <v>69465.320000000007</v>
      </c>
      <c r="E75" s="6">
        <f t="shared" si="1"/>
        <v>19406.539999999994</v>
      </c>
    </row>
    <row r="76" spans="1:5" x14ac:dyDescent="0.25">
      <c r="A76" s="4" t="s">
        <v>110</v>
      </c>
      <c r="B76" s="4" t="s">
        <v>111</v>
      </c>
      <c r="C76" s="5">
        <v>525.05999999999995</v>
      </c>
      <c r="D76" s="5">
        <v>360</v>
      </c>
      <c r="E76" s="6">
        <f t="shared" si="1"/>
        <v>165.05999999999995</v>
      </c>
    </row>
    <row r="77" spans="1:5" x14ac:dyDescent="0.25">
      <c r="A77" s="12" t="s">
        <v>112</v>
      </c>
      <c r="B77" s="12" t="s">
        <v>113</v>
      </c>
      <c r="C77" s="80">
        <f>C78+C80+C84</f>
        <v>90340.06</v>
      </c>
      <c r="D77" s="80">
        <f>D78+D80+D84</f>
        <v>86528.34</v>
      </c>
      <c r="E77" s="6">
        <f t="shared" si="1"/>
        <v>3811.7200000000012</v>
      </c>
    </row>
    <row r="78" spans="1:5" x14ac:dyDescent="0.25">
      <c r="A78" s="12" t="s">
        <v>114</v>
      </c>
      <c r="B78" s="12" t="s">
        <v>115</v>
      </c>
      <c r="C78" s="80">
        <f>C79</f>
        <v>27145.24</v>
      </c>
      <c r="D78" s="80">
        <f>D79</f>
        <v>23836.42</v>
      </c>
      <c r="E78" s="6">
        <f t="shared" si="1"/>
        <v>3308.8200000000033</v>
      </c>
    </row>
    <row r="79" spans="1:5" x14ac:dyDescent="0.25">
      <c r="A79" s="4" t="s">
        <v>116</v>
      </c>
      <c r="B79" s="4" t="s">
        <v>117</v>
      </c>
      <c r="C79" s="5">
        <v>27145.24</v>
      </c>
      <c r="D79" s="5">
        <v>23836.42</v>
      </c>
      <c r="E79" s="6">
        <f t="shared" si="1"/>
        <v>3308.8200000000033</v>
      </c>
    </row>
    <row r="80" spans="1:5" x14ac:dyDescent="0.25">
      <c r="A80" s="12" t="s">
        <v>118</v>
      </c>
      <c r="B80" s="12" t="s">
        <v>119</v>
      </c>
      <c r="C80" s="80">
        <f>SUM(C81:C83)</f>
        <v>60493.39</v>
      </c>
      <c r="D80" s="80">
        <f>SUM(D81:D83)</f>
        <v>60120.49</v>
      </c>
      <c r="E80" s="6">
        <f t="shared" si="1"/>
        <v>372.90000000000146</v>
      </c>
    </row>
    <row r="81" spans="1:5" x14ac:dyDescent="0.25">
      <c r="A81" s="4" t="s">
        <v>120</v>
      </c>
      <c r="B81" s="4" t="s">
        <v>121</v>
      </c>
      <c r="C81" s="5">
        <v>3079.25</v>
      </c>
      <c r="D81" s="5">
        <v>3079.25</v>
      </c>
      <c r="E81" s="6">
        <f t="shared" si="1"/>
        <v>0</v>
      </c>
    </row>
    <row r="82" spans="1:5" x14ac:dyDescent="0.25">
      <c r="A82" s="4" t="s">
        <v>122</v>
      </c>
      <c r="B82" s="4" t="s">
        <v>123</v>
      </c>
      <c r="C82" s="5">
        <v>52029.39</v>
      </c>
      <c r="D82" s="5">
        <v>51656.49</v>
      </c>
      <c r="E82" s="6">
        <f t="shared" si="1"/>
        <v>372.90000000000146</v>
      </c>
    </row>
    <row r="83" spans="1:5" s="1" customFormat="1" x14ac:dyDescent="0.25">
      <c r="A83" s="4" t="s">
        <v>124</v>
      </c>
      <c r="B83" s="4" t="s">
        <v>125</v>
      </c>
      <c r="C83" s="5">
        <v>5384.75</v>
      </c>
      <c r="D83" s="5">
        <v>5384.75</v>
      </c>
      <c r="E83" s="6">
        <f t="shared" si="1"/>
        <v>0</v>
      </c>
    </row>
    <row r="84" spans="1:5" s="1" customFormat="1" x14ac:dyDescent="0.25">
      <c r="A84" s="12" t="s">
        <v>126</v>
      </c>
      <c r="B84" s="12" t="s">
        <v>127</v>
      </c>
      <c r="C84" s="80">
        <f>SUM(C85:C85)</f>
        <v>2701.43</v>
      </c>
      <c r="D84" s="80">
        <f>SUM(D85:D85)</f>
        <v>2571.4299999999998</v>
      </c>
      <c r="E84" s="6">
        <f t="shared" si="1"/>
        <v>130</v>
      </c>
    </row>
    <row r="85" spans="1:5" s="1" customFormat="1" x14ac:dyDescent="0.25">
      <c r="A85" s="15">
        <v>55799</v>
      </c>
      <c r="B85" s="4" t="s">
        <v>356</v>
      </c>
      <c r="C85" s="5">
        <v>2701.43</v>
      </c>
      <c r="D85" s="5">
        <v>2571.4299999999998</v>
      </c>
      <c r="E85" s="6">
        <f t="shared" si="1"/>
        <v>130</v>
      </c>
    </row>
    <row r="86" spans="1:5" x14ac:dyDescent="0.25">
      <c r="A86" s="92" t="s">
        <v>154</v>
      </c>
      <c r="B86" s="92"/>
      <c r="C86" s="92"/>
      <c r="D86" s="92"/>
      <c r="E86" s="92"/>
    </row>
    <row r="87" spans="1:5" x14ac:dyDescent="0.25">
      <c r="A87" s="92" t="s">
        <v>345</v>
      </c>
      <c r="B87" s="92"/>
      <c r="C87" s="92"/>
      <c r="D87" s="92"/>
      <c r="E87" s="92"/>
    </row>
    <row r="88" spans="1:5" x14ac:dyDescent="0.25">
      <c r="A88" s="92" t="s">
        <v>394</v>
      </c>
      <c r="B88" s="92"/>
      <c r="C88" s="92"/>
      <c r="D88" s="92"/>
      <c r="E88" s="92"/>
    </row>
    <row r="89" spans="1:5" x14ac:dyDescent="0.25">
      <c r="A89" s="92" t="s">
        <v>155</v>
      </c>
      <c r="B89" s="92"/>
      <c r="C89" s="92"/>
      <c r="D89" s="92"/>
      <c r="E89" s="92"/>
    </row>
    <row r="90" spans="1:5" x14ac:dyDescent="0.25">
      <c r="A90" s="3" t="s">
        <v>156</v>
      </c>
      <c r="B90" s="2"/>
      <c r="C90" s="2"/>
      <c r="D90" s="2"/>
      <c r="E90" s="2"/>
    </row>
    <row r="91" spans="1:5" x14ac:dyDescent="0.25">
      <c r="A91" s="12" t="s">
        <v>128</v>
      </c>
      <c r="B91" s="12" t="s">
        <v>129</v>
      </c>
      <c r="C91" s="80">
        <f>C92+C94</f>
        <v>3266770</v>
      </c>
      <c r="D91" s="80">
        <f>D92+D94</f>
        <v>2779173</v>
      </c>
      <c r="E91" s="6">
        <f t="shared" ref="E91:E106" si="2">C91-D91</f>
        <v>487597</v>
      </c>
    </row>
    <row r="92" spans="1:5" x14ac:dyDescent="0.25">
      <c r="A92" s="12" t="s">
        <v>130</v>
      </c>
      <c r="B92" s="12" t="s">
        <v>131</v>
      </c>
      <c r="C92" s="80">
        <f>C93</f>
        <v>3223245</v>
      </c>
      <c r="D92" s="80">
        <f>D93</f>
        <v>2763165</v>
      </c>
      <c r="E92" s="6">
        <f t="shared" si="2"/>
        <v>460080</v>
      </c>
    </row>
    <row r="93" spans="1:5" x14ac:dyDescent="0.25">
      <c r="A93" s="4" t="s">
        <v>132</v>
      </c>
      <c r="B93" s="4" t="s">
        <v>131</v>
      </c>
      <c r="C93" s="5">
        <v>3223245</v>
      </c>
      <c r="D93" s="5">
        <v>2763165</v>
      </c>
      <c r="E93" s="6">
        <f t="shared" si="2"/>
        <v>460080</v>
      </c>
    </row>
    <row r="94" spans="1:5" x14ac:dyDescent="0.25">
      <c r="A94" s="12" t="s">
        <v>133</v>
      </c>
      <c r="B94" s="12" t="s">
        <v>134</v>
      </c>
      <c r="C94" s="80">
        <f>SUM(C95:C96)</f>
        <v>43525</v>
      </c>
      <c r="D94" s="80">
        <f>SUM(D95:D96)</f>
        <v>16008</v>
      </c>
      <c r="E94" s="6">
        <f t="shared" si="2"/>
        <v>27517</v>
      </c>
    </row>
    <row r="95" spans="1:5" x14ac:dyDescent="0.25">
      <c r="A95" s="4" t="s">
        <v>135</v>
      </c>
      <c r="B95" s="4" t="s">
        <v>136</v>
      </c>
      <c r="C95" s="5">
        <v>6100</v>
      </c>
      <c r="D95" s="5">
        <v>5808</v>
      </c>
      <c r="E95" s="6">
        <f t="shared" si="2"/>
        <v>292</v>
      </c>
    </row>
    <row r="96" spans="1:5" x14ac:dyDescent="0.25">
      <c r="A96" s="4" t="s">
        <v>137</v>
      </c>
      <c r="B96" s="4" t="s">
        <v>138</v>
      </c>
      <c r="C96" s="5">
        <v>37425</v>
      </c>
      <c r="D96" s="5">
        <v>10200</v>
      </c>
      <c r="E96" s="6">
        <f t="shared" si="2"/>
        <v>27225</v>
      </c>
    </row>
    <row r="97" spans="1:5" x14ac:dyDescent="0.25">
      <c r="A97" s="12" t="s">
        <v>139</v>
      </c>
      <c r="B97" s="12" t="s">
        <v>140</v>
      </c>
      <c r="C97" s="80">
        <f>C98+C105</f>
        <v>61035.5</v>
      </c>
      <c r="D97" s="80">
        <f>D98+D105</f>
        <v>42404.92</v>
      </c>
      <c r="E97" s="6">
        <f t="shared" si="2"/>
        <v>18630.580000000002</v>
      </c>
    </row>
    <row r="98" spans="1:5" x14ac:dyDescent="0.25">
      <c r="A98" s="12" t="s">
        <v>141</v>
      </c>
      <c r="B98" s="12" t="s">
        <v>142</v>
      </c>
      <c r="C98" s="80">
        <f>SUM(C99:C104)</f>
        <v>38932.450000000004</v>
      </c>
      <c r="D98" s="80">
        <f>SUM(D99:D104)</f>
        <v>20301.87</v>
      </c>
      <c r="E98" s="6">
        <f t="shared" si="2"/>
        <v>18630.580000000005</v>
      </c>
    </row>
    <row r="99" spans="1:5" x14ac:dyDescent="0.25">
      <c r="A99" s="4" t="s">
        <v>143</v>
      </c>
      <c r="B99" s="4" t="s">
        <v>144</v>
      </c>
      <c r="C99" s="5">
        <v>11643.8</v>
      </c>
      <c r="D99" s="5">
        <v>10174.9</v>
      </c>
      <c r="E99" s="6">
        <f t="shared" si="2"/>
        <v>1468.8999999999996</v>
      </c>
    </row>
    <row r="100" spans="1:5" x14ac:dyDescent="0.25">
      <c r="A100" s="4" t="s">
        <v>145</v>
      </c>
      <c r="B100" s="4" t="s">
        <v>146</v>
      </c>
      <c r="C100" s="5">
        <v>3544.71</v>
      </c>
      <c r="D100" s="5">
        <v>22.5</v>
      </c>
      <c r="E100" s="6">
        <f t="shared" si="2"/>
        <v>3522.21</v>
      </c>
    </row>
    <row r="101" spans="1:5" s="1" customFormat="1" x14ac:dyDescent="0.25">
      <c r="A101" s="15">
        <v>61103</v>
      </c>
      <c r="B101" s="4" t="s">
        <v>322</v>
      </c>
      <c r="C101" s="5">
        <v>636.20000000000005</v>
      </c>
      <c r="D101" s="5">
        <v>500</v>
      </c>
      <c r="E101" s="6">
        <f t="shared" si="2"/>
        <v>136.20000000000005</v>
      </c>
    </row>
    <row r="102" spans="1:5" s="1" customFormat="1" x14ac:dyDescent="0.25">
      <c r="A102" s="15">
        <v>61104</v>
      </c>
      <c r="B102" s="4" t="s">
        <v>147</v>
      </c>
      <c r="C102" s="5">
        <v>14103.94</v>
      </c>
      <c r="D102" s="5">
        <v>1371.47</v>
      </c>
      <c r="E102" s="6">
        <f t="shared" si="2"/>
        <v>12732.470000000001</v>
      </c>
    </row>
    <row r="103" spans="1:5" s="1" customFormat="1" x14ac:dyDescent="0.25">
      <c r="A103" s="15">
        <v>61108</v>
      </c>
      <c r="B103" s="4" t="s">
        <v>357</v>
      </c>
      <c r="C103" s="5">
        <v>1595</v>
      </c>
      <c r="D103" s="5">
        <v>1335</v>
      </c>
      <c r="E103" s="6">
        <f t="shared" si="2"/>
        <v>260</v>
      </c>
    </row>
    <row r="104" spans="1:5" x14ac:dyDescent="0.25">
      <c r="A104" s="4" t="s">
        <v>148</v>
      </c>
      <c r="B104" s="4" t="s">
        <v>149</v>
      </c>
      <c r="C104" s="5">
        <v>7408.8</v>
      </c>
      <c r="D104" s="5">
        <v>6898</v>
      </c>
      <c r="E104" s="6">
        <f t="shared" si="2"/>
        <v>510.80000000000018</v>
      </c>
    </row>
    <row r="105" spans="1:5" x14ac:dyDescent="0.25">
      <c r="A105" s="12" t="s">
        <v>150</v>
      </c>
      <c r="B105" s="12" t="s">
        <v>151</v>
      </c>
      <c r="C105" s="80">
        <f>C106</f>
        <v>22103.05</v>
      </c>
      <c r="D105" s="80">
        <f>D106</f>
        <v>22103.05</v>
      </c>
      <c r="E105" s="6">
        <f t="shared" si="2"/>
        <v>0</v>
      </c>
    </row>
    <row r="106" spans="1:5" x14ac:dyDescent="0.25">
      <c r="A106" s="4" t="s">
        <v>152</v>
      </c>
      <c r="B106" s="4" t="s">
        <v>153</v>
      </c>
      <c r="C106" s="5">
        <v>22103.05</v>
      </c>
      <c r="D106" s="5">
        <v>22103.05</v>
      </c>
      <c r="E106" s="6">
        <f t="shared" si="2"/>
        <v>0</v>
      </c>
    </row>
    <row r="107" spans="1:5" x14ac:dyDescent="0.25">
      <c r="A107" s="2"/>
      <c r="B107" s="8" t="s">
        <v>162</v>
      </c>
      <c r="C107" s="11">
        <f>C8+C29+C77+C91+C97</f>
        <v>7118406</v>
      </c>
      <c r="D107" s="11">
        <f>D8+D29+D77+D91+D97</f>
        <v>6060258.9100000001</v>
      </c>
      <c r="E107" s="11">
        <f>E8+E29+E77+E91+E97</f>
        <v>1058147.0899999999</v>
      </c>
    </row>
    <row r="108" spans="1:5" x14ac:dyDescent="0.25">
      <c r="A108" s="1"/>
      <c r="B108" s="10" t="s">
        <v>163</v>
      </c>
      <c r="C108" s="9">
        <f t="shared" ref="C108:E109" si="3">C107</f>
        <v>7118406</v>
      </c>
      <c r="D108" s="9">
        <f t="shared" si="3"/>
        <v>6060258.9100000001</v>
      </c>
      <c r="E108" s="9">
        <f t="shared" si="3"/>
        <v>1058147.0899999999</v>
      </c>
    </row>
    <row r="109" spans="1:5" x14ac:dyDescent="0.25">
      <c r="A109" s="1"/>
      <c r="B109" s="10" t="s">
        <v>164</v>
      </c>
      <c r="C109" s="9">
        <f t="shared" si="3"/>
        <v>7118406</v>
      </c>
      <c r="D109" s="9">
        <f t="shared" si="3"/>
        <v>6060258.9100000001</v>
      </c>
      <c r="E109" s="9">
        <f t="shared" si="3"/>
        <v>1058147.0899999999</v>
      </c>
    </row>
    <row r="110" spans="1:5" x14ac:dyDescent="0.25">
      <c r="A110" s="58"/>
      <c r="B110" s="58"/>
      <c r="C110" s="56"/>
      <c r="D110" s="56"/>
      <c r="E110" s="57"/>
    </row>
    <row r="111" spans="1:5" s="1" customFormat="1" x14ac:dyDescent="0.25">
      <c r="A111" s="59"/>
      <c r="B111" s="58"/>
      <c r="C111" s="56"/>
      <c r="D111" s="56"/>
      <c r="E111" s="57"/>
    </row>
    <row r="112" spans="1:5" x14ac:dyDescent="0.25">
      <c r="A112" s="59"/>
      <c r="B112" s="58"/>
      <c r="C112" s="56"/>
      <c r="D112" s="56"/>
      <c r="E112" s="57"/>
    </row>
    <row r="113" spans="1:5" x14ac:dyDescent="0.25">
      <c r="A113" s="58"/>
      <c r="B113" s="58"/>
      <c r="C113" s="56"/>
      <c r="D113" s="56"/>
      <c r="E113" s="57"/>
    </row>
    <row r="114" spans="1:5" x14ac:dyDescent="0.25">
      <c r="A114" s="58"/>
      <c r="B114" s="58"/>
      <c r="C114" s="56"/>
      <c r="D114" s="56"/>
      <c r="E114" s="57"/>
    </row>
    <row r="115" spans="1:5" x14ac:dyDescent="0.25">
      <c r="A115" s="58"/>
      <c r="B115" s="58"/>
      <c r="C115" s="56"/>
      <c r="D115" s="56"/>
      <c r="E115" s="57"/>
    </row>
    <row r="116" spans="1:5" x14ac:dyDescent="0.25">
      <c r="A116" s="58"/>
      <c r="B116" s="58"/>
      <c r="C116" s="56"/>
      <c r="D116" s="56"/>
      <c r="E116" s="57"/>
    </row>
    <row r="117" spans="1:5" x14ac:dyDescent="0.25">
      <c r="A117" s="58"/>
      <c r="B117" s="58"/>
      <c r="C117" s="56"/>
      <c r="D117" s="56"/>
      <c r="E117" s="57"/>
    </row>
    <row r="118" spans="1:5" x14ac:dyDescent="0.25">
      <c r="A118" s="55"/>
      <c r="B118" s="60"/>
      <c r="C118" s="61"/>
      <c r="D118" s="61"/>
      <c r="E118" s="61"/>
    </row>
    <row r="119" spans="1:5" x14ac:dyDescent="0.25">
      <c r="A119" s="62"/>
      <c r="B119" s="63"/>
      <c r="C119" s="61"/>
      <c r="D119" s="61"/>
      <c r="E119" s="61"/>
    </row>
    <row r="120" spans="1:5" x14ac:dyDescent="0.25">
      <c r="A120" s="62"/>
      <c r="B120" s="63"/>
      <c r="C120" s="61"/>
      <c r="D120" s="61"/>
      <c r="E120" s="61"/>
    </row>
    <row r="121" spans="1:5" x14ac:dyDescent="0.25">
      <c r="A121" s="62"/>
      <c r="B121" s="62"/>
      <c r="C121" s="62"/>
      <c r="D121" s="62"/>
      <c r="E121" s="62"/>
    </row>
  </sheetData>
  <mergeCells count="13">
    <mergeCell ref="A87:E87"/>
    <mergeCell ref="A88:E88"/>
    <mergeCell ref="A89:E89"/>
    <mergeCell ref="A1:E1"/>
    <mergeCell ref="A2:E2"/>
    <mergeCell ref="A3:E3"/>
    <mergeCell ref="A4:E4"/>
    <mergeCell ref="A45:E45"/>
    <mergeCell ref="A46:E46"/>
    <mergeCell ref="A47:E47"/>
    <mergeCell ref="A48:E48"/>
    <mergeCell ref="A86:E86"/>
    <mergeCell ref="A49:E49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31"/>
  <sheetViews>
    <sheetView topLeftCell="A9" workbookViewId="0">
      <selection activeCell="E30" sqref="E30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347</v>
      </c>
      <c r="B2" s="92"/>
      <c r="C2" s="92"/>
      <c r="D2" s="92"/>
      <c r="E2" s="92"/>
    </row>
    <row r="3" spans="1:5" x14ac:dyDescent="0.25">
      <c r="A3" s="92" t="s">
        <v>395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9" t="s">
        <v>157</v>
      </c>
      <c r="B7" s="70" t="s">
        <v>158</v>
      </c>
      <c r="C7" s="71" t="s">
        <v>159</v>
      </c>
      <c r="D7" s="70" t="s">
        <v>160</v>
      </c>
      <c r="E7" s="72" t="s">
        <v>161</v>
      </c>
    </row>
    <row r="8" spans="1:5" x14ac:dyDescent="0.25">
      <c r="A8" s="19" t="s">
        <v>165</v>
      </c>
      <c r="B8" s="13" t="s">
        <v>166</v>
      </c>
      <c r="C8" s="68">
        <f>C9+C11</f>
        <v>12163.65</v>
      </c>
      <c r="D8" s="68">
        <f>D11</f>
        <v>4503.42</v>
      </c>
      <c r="E8" s="65">
        <f>C8-D8</f>
        <v>7660.23</v>
      </c>
    </row>
    <row r="9" spans="1:5" x14ac:dyDescent="0.25">
      <c r="A9" s="15" t="s">
        <v>167</v>
      </c>
      <c r="B9" s="17" t="s">
        <v>168</v>
      </c>
      <c r="C9" s="81">
        <f>C10</f>
        <v>1800</v>
      </c>
      <c r="D9" s="81">
        <f>D10</f>
        <v>0</v>
      </c>
      <c r="E9" s="66">
        <f t="shared" ref="E9:E25" si="0">C9-D9</f>
        <v>1800</v>
      </c>
    </row>
    <row r="10" spans="1:5" x14ac:dyDescent="0.25">
      <c r="A10" s="15" t="s">
        <v>169</v>
      </c>
      <c r="B10" s="17" t="s">
        <v>170</v>
      </c>
      <c r="C10" s="66">
        <v>1800</v>
      </c>
      <c r="D10" s="66">
        <v>0</v>
      </c>
      <c r="E10" s="66">
        <f t="shared" si="0"/>
        <v>1800</v>
      </c>
    </row>
    <row r="11" spans="1:5" x14ac:dyDescent="0.25">
      <c r="A11" s="14" t="s">
        <v>171</v>
      </c>
      <c r="B11" s="16" t="s">
        <v>172</v>
      </c>
      <c r="C11" s="68">
        <f>C12</f>
        <v>10363.65</v>
      </c>
      <c r="D11" s="68">
        <f>D12</f>
        <v>4503.42</v>
      </c>
      <c r="E11" s="65">
        <f t="shared" si="0"/>
        <v>5860.23</v>
      </c>
    </row>
    <row r="12" spans="1:5" x14ac:dyDescent="0.25">
      <c r="A12" s="15" t="s">
        <v>173</v>
      </c>
      <c r="B12" s="17" t="s">
        <v>174</v>
      </c>
      <c r="C12" s="66">
        <v>10363.65</v>
      </c>
      <c r="D12" s="66">
        <v>4503.42</v>
      </c>
      <c r="E12" s="66">
        <f t="shared" si="0"/>
        <v>5860.23</v>
      </c>
    </row>
    <row r="13" spans="1:5" x14ac:dyDescent="0.25">
      <c r="A13" s="20" t="s">
        <v>175</v>
      </c>
      <c r="B13" s="21" t="s">
        <v>176</v>
      </c>
      <c r="C13" s="81">
        <f>C14+C16+C18</f>
        <v>600</v>
      </c>
      <c r="D13" s="81">
        <f>D14+D16+D18</f>
        <v>35298.049999999996</v>
      </c>
      <c r="E13" s="66">
        <f t="shared" si="0"/>
        <v>-34698.049999999996</v>
      </c>
    </row>
    <row r="14" spans="1:5" x14ac:dyDescent="0.25">
      <c r="A14" s="14" t="s">
        <v>177</v>
      </c>
      <c r="B14" s="16" t="s">
        <v>178</v>
      </c>
      <c r="C14" s="68">
        <f>C15</f>
        <v>480</v>
      </c>
      <c r="D14" s="68">
        <f>D15</f>
        <v>815.09</v>
      </c>
      <c r="E14" s="65">
        <f t="shared" si="0"/>
        <v>-335.09000000000003</v>
      </c>
    </row>
    <row r="15" spans="1:5" x14ac:dyDescent="0.25">
      <c r="A15" s="15" t="s">
        <v>179</v>
      </c>
      <c r="B15" s="17" t="s">
        <v>180</v>
      </c>
      <c r="C15" s="66">
        <v>480</v>
      </c>
      <c r="D15" s="66">
        <v>815.09</v>
      </c>
      <c r="E15" s="66">
        <f t="shared" si="0"/>
        <v>-335.09000000000003</v>
      </c>
    </row>
    <row r="16" spans="1:5" x14ac:dyDescent="0.25">
      <c r="A16" s="15" t="s">
        <v>181</v>
      </c>
      <c r="B16" s="17" t="s">
        <v>182</v>
      </c>
      <c r="C16" s="81">
        <f>C17</f>
        <v>120</v>
      </c>
      <c r="D16" s="81">
        <f>D17</f>
        <v>0</v>
      </c>
      <c r="E16" s="66">
        <f t="shared" si="0"/>
        <v>120</v>
      </c>
    </row>
    <row r="17" spans="1:6" x14ac:dyDescent="0.25">
      <c r="A17" s="14" t="s">
        <v>183</v>
      </c>
      <c r="B17" s="16" t="s">
        <v>184</v>
      </c>
      <c r="C17" s="65">
        <v>120</v>
      </c>
      <c r="D17" s="65">
        <v>0</v>
      </c>
      <c r="E17" s="66">
        <f t="shared" si="0"/>
        <v>120</v>
      </c>
    </row>
    <row r="18" spans="1:6" s="1" customFormat="1" x14ac:dyDescent="0.25">
      <c r="A18" s="14">
        <v>157</v>
      </c>
      <c r="B18" s="16" t="s">
        <v>385</v>
      </c>
      <c r="C18" s="65">
        <f>C19</f>
        <v>0</v>
      </c>
      <c r="D18" s="65">
        <f>D19</f>
        <v>34482.959999999999</v>
      </c>
      <c r="E18" s="66">
        <f t="shared" si="0"/>
        <v>-34482.959999999999</v>
      </c>
    </row>
    <row r="19" spans="1:6" s="1" customFormat="1" x14ac:dyDescent="0.25">
      <c r="A19" s="14">
        <v>15799</v>
      </c>
      <c r="B19" s="16" t="s">
        <v>272</v>
      </c>
      <c r="C19" s="65">
        <v>0</v>
      </c>
      <c r="D19" s="65">
        <v>34482.959999999999</v>
      </c>
      <c r="E19" s="66">
        <f t="shared" si="0"/>
        <v>-34482.959999999999</v>
      </c>
    </row>
    <row r="20" spans="1:6" x14ac:dyDescent="0.25">
      <c r="A20" s="19" t="s">
        <v>185</v>
      </c>
      <c r="B20" s="13" t="s">
        <v>186</v>
      </c>
      <c r="C20" s="68">
        <f>C21</f>
        <v>7077442.3499999996</v>
      </c>
      <c r="D20" s="68">
        <f>D21</f>
        <v>6032700.0899999999</v>
      </c>
      <c r="E20" s="65">
        <f t="shared" si="0"/>
        <v>1044742.2599999998</v>
      </c>
    </row>
    <row r="21" spans="1:6" x14ac:dyDescent="0.25">
      <c r="A21" s="15" t="s">
        <v>187</v>
      </c>
      <c r="B21" s="17" t="s">
        <v>188</v>
      </c>
      <c r="C21" s="81">
        <f>C22</f>
        <v>7077442.3499999996</v>
      </c>
      <c r="D21" s="81">
        <f>D22</f>
        <v>6032700.0899999999</v>
      </c>
      <c r="E21" s="66">
        <f t="shared" si="0"/>
        <v>1044742.2599999998</v>
      </c>
    </row>
    <row r="22" spans="1:6" x14ac:dyDescent="0.25">
      <c r="A22" s="15" t="s">
        <v>189</v>
      </c>
      <c r="B22" s="17" t="s">
        <v>190</v>
      </c>
      <c r="C22" s="66">
        <v>7077442.3499999996</v>
      </c>
      <c r="D22" s="66">
        <v>6032700.0899999999</v>
      </c>
      <c r="E22" s="66">
        <f t="shared" si="0"/>
        <v>1044742.2599999998</v>
      </c>
    </row>
    <row r="23" spans="1:6" x14ac:dyDescent="0.25">
      <c r="A23" s="19" t="s">
        <v>191</v>
      </c>
      <c r="B23" s="13" t="s">
        <v>192</v>
      </c>
      <c r="C23" s="68">
        <f>SUM(C24)</f>
        <v>28200</v>
      </c>
      <c r="D23" s="68">
        <f>SUM(D24)</f>
        <v>16990.82</v>
      </c>
      <c r="E23" s="65">
        <f t="shared" si="0"/>
        <v>11209.18</v>
      </c>
    </row>
    <row r="24" spans="1:6" x14ac:dyDescent="0.25">
      <c r="A24" s="15" t="s">
        <v>193</v>
      </c>
      <c r="B24" s="17" t="s">
        <v>194</v>
      </c>
      <c r="C24" s="81">
        <f>C25</f>
        <v>28200</v>
      </c>
      <c r="D24" s="81">
        <f>D25</f>
        <v>16990.82</v>
      </c>
      <c r="E24" s="66">
        <f t="shared" si="0"/>
        <v>11209.18</v>
      </c>
    </row>
    <row r="25" spans="1:6" x14ac:dyDescent="0.25">
      <c r="A25" s="15" t="s">
        <v>195</v>
      </c>
      <c r="B25" s="18" t="s">
        <v>180</v>
      </c>
      <c r="C25" s="66">
        <v>28200</v>
      </c>
      <c r="D25" s="65">
        <v>16990.82</v>
      </c>
      <c r="E25" s="66">
        <f t="shared" si="0"/>
        <v>11209.18</v>
      </c>
    </row>
    <row r="26" spans="1:6" x14ac:dyDescent="0.25">
      <c r="A26" s="7"/>
      <c r="B26" s="8" t="s">
        <v>162</v>
      </c>
      <c r="C26" s="67">
        <f>C8+C13+C20+C23</f>
        <v>7118406</v>
      </c>
      <c r="D26" s="67">
        <f>D8+D13+D20+D23</f>
        <v>6089492.3799999999</v>
      </c>
      <c r="E26" s="67">
        <f>C26-D26</f>
        <v>1028913.6200000001</v>
      </c>
      <c r="F26" s="76"/>
    </row>
    <row r="27" spans="1:6" x14ac:dyDescent="0.25">
      <c r="A27" s="1"/>
      <c r="B27" s="10" t="s">
        <v>163</v>
      </c>
      <c r="C27" s="68">
        <f t="shared" ref="C27:E28" si="1">C26</f>
        <v>7118406</v>
      </c>
      <c r="D27" s="68">
        <f t="shared" si="1"/>
        <v>6089492.3799999999</v>
      </c>
      <c r="E27" s="68">
        <f t="shared" si="1"/>
        <v>1028913.6200000001</v>
      </c>
    </row>
    <row r="28" spans="1:6" x14ac:dyDescent="0.25">
      <c r="A28" s="1"/>
      <c r="B28" s="10" t="s">
        <v>164</v>
      </c>
      <c r="C28" s="68">
        <f t="shared" si="1"/>
        <v>7118406</v>
      </c>
      <c r="D28" s="68">
        <f t="shared" si="1"/>
        <v>6089492.3799999999</v>
      </c>
      <c r="E28" s="68">
        <f t="shared" si="1"/>
        <v>1028913.6200000001</v>
      </c>
    </row>
    <row r="29" spans="1:6" x14ac:dyDescent="0.25">
      <c r="A29" s="62"/>
      <c r="B29" s="63"/>
      <c r="C29" s="64"/>
      <c r="D29" s="64"/>
      <c r="E29" s="64"/>
    </row>
    <row r="30" spans="1:6" x14ac:dyDescent="0.25">
      <c r="A30" s="62"/>
      <c r="B30" s="63"/>
      <c r="C30" s="64"/>
      <c r="D30" s="64"/>
      <c r="E30" s="64"/>
    </row>
    <row r="31" spans="1:6" x14ac:dyDescent="0.25">
      <c r="A31" s="62"/>
      <c r="B31" s="62"/>
      <c r="C31" s="62"/>
      <c r="D31" s="62"/>
      <c r="E31" s="62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2"/>
  <sheetViews>
    <sheetView topLeftCell="A72" workbookViewId="0">
      <selection activeCell="D89" sqref="D89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207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351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396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343</v>
      </c>
      <c r="B7" s="23" t="s">
        <v>293</v>
      </c>
      <c r="C7" s="34"/>
      <c r="D7" s="23" t="s">
        <v>294</v>
      </c>
    </row>
    <row r="8" spans="1:11" x14ac:dyDescent="0.25">
      <c r="A8" s="3" t="s">
        <v>295</v>
      </c>
      <c r="B8" s="48"/>
      <c r="C8" s="48"/>
      <c r="D8" s="49">
        <f>B9+B14+B18</f>
        <v>3461827.99</v>
      </c>
      <c r="E8" s="48"/>
    </row>
    <row r="9" spans="1:11" x14ac:dyDescent="0.25">
      <c r="A9" s="3" t="s">
        <v>296</v>
      </c>
      <c r="B9" s="49">
        <f>SUM(B10:B13)</f>
        <v>1846039.8800000001</v>
      </c>
      <c r="C9" s="48"/>
      <c r="D9" s="48"/>
      <c r="E9" s="48"/>
    </row>
    <row r="10" spans="1:11" s="1" customFormat="1" x14ac:dyDescent="0.25">
      <c r="A10" s="2" t="s">
        <v>368</v>
      </c>
      <c r="B10" s="48">
        <v>932.63</v>
      </c>
      <c r="C10" s="48"/>
      <c r="D10" s="48"/>
      <c r="E10" s="48"/>
    </row>
    <row r="11" spans="1:11" x14ac:dyDescent="0.25">
      <c r="A11" s="2" t="s">
        <v>297</v>
      </c>
      <c r="B11" s="48">
        <v>1112300.28</v>
      </c>
      <c r="C11" s="48"/>
      <c r="D11" s="48"/>
      <c r="E11" s="48"/>
    </row>
    <row r="12" spans="1:11" x14ac:dyDescent="0.25">
      <c r="A12" s="2" t="s">
        <v>298</v>
      </c>
      <c r="B12" s="48">
        <v>712765.67</v>
      </c>
      <c r="C12" s="48"/>
      <c r="D12" s="48"/>
      <c r="E12" s="48"/>
    </row>
    <row r="13" spans="1:11" x14ac:dyDescent="0.25">
      <c r="A13" s="2" t="s">
        <v>299</v>
      </c>
      <c r="B13" s="48">
        <v>20041.3</v>
      </c>
      <c r="C13" s="48"/>
      <c r="D13" s="48"/>
      <c r="E13" s="48"/>
    </row>
    <row r="14" spans="1:11" x14ac:dyDescent="0.25">
      <c r="A14" s="3" t="s">
        <v>300</v>
      </c>
      <c r="B14" s="49">
        <f>B15+B16+B17</f>
        <v>1204064.8800000001</v>
      </c>
      <c r="C14" s="48"/>
      <c r="D14" s="48"/>
      <c r="E14" s="48"/>
    </row>
    <row r="15" spans="1:11" x14ac:dyDescent="0.25">
      <c r="A15" s="2" t="s">
        <v>222</v>
      </c>
      <c r="B15" s="48">
        <v>92231.88</v>
      </c>
      <c r="C15" s="48"/>
      <c r="D15" s="48"/>
      <c r="E15" s="48"/>
    </row>
    <row r="16" spans="1:11" x14ac:dyDescent="0.25">
      <c r="A16" s="2" t="s">
        <v>223</v>
      </c>
      <c r="B16" s="48">
        <v>1111422.1100000001</v>
      </c>
      <c r="C16" s="48"/>
      <c r="D16" s="48"/>
      <c r="E16" s="48"/>
    </row>
    <row r="17" spans="1:5" x14ac:dyDescent="0.25">
      <c r="A17" s="2" t="s">
        <v>301</v>
      </c>
      <c r="B17" s="48">
        <v>410.89</v>
      </c>
      <c r="C17" s="48"/>
      <c r="D17" s="48"/>
      <c r="E17" s="48"/>
    </row>
    <row r="18" spans="1:5" x14ac:dyDescent="0.25">
      <c r="A18" s="3" t="s">
        <v>302</v>
      </c>
      <c r="B18" s="49">
        <f>SUM(B19:B19)</f>
        <v>411723.23</v>
      </c>
      <c r="C18" s="48"/>
      <c r="D18" s="48"/>
      <c r="E18" s="48"/>
    </row>
    <row r="19" spans="1:5" s="1" customFormat="1" x14ac:dyDescent="0.25">
      <c r="A19" s="2" t="s">
        <v>213</v>
      </c>
      <c r="B19" s="48">
        <v>411723.23</v>
      </c>
      <c r="C19" s="48"/>
      <c r="D19" s="48"/>
      <c r="E19" s="48"/>
    </row>
    <row r="20" spans="1:5" x14ac:dyDescent="0.25">
      <c r="A20" s="3" t="s">
        <v>303</v>
      </c>
      <c r="B20" s="48"/>
      <c r="C20" s="48"/>
      <c r="D20" s="49">
        <f>B21+B23+B25+B29</f>
        <v>95127149.790000007</v>
      </c>
      <c r="E20" s="48"/>
    </row>
    <row r="21" spans="1:5" x14ac:dyDescent="0.25">
      <c r="A21" s="3" t="s">
        <v>304</v>
      </c>
      <c r="B21" s="49">
        <f>B22</f>
        <v>2191199.04</v>
      </c>
      <c r="C21" s="48"/>
      <c r="D21" s="48"/>
      <c r="E21" s="48"/>
    </row>
    <row r="22" spans="1:5" x14ac:dyDescent="0.25">
      <c r="A22" s="2" t="s">
        <v>305</v>
      </c>
      <c r="B22" s="48">
        <v>2191199.04</v>
      </c>
      <c r="C22" s="48"/>
      <c r="D22" s="48"/>
      <c r="E22" s="48"/>
    </row>
    <row r="23" spans="1:5" x14ac:dyDescent="0.25">
      <c r="A23" s="3" t="s">
        <v>369</v>
      </c>
      <c r="B23" s="49">
        <f>B24</f>
        <v>72904071.150000006</v>
      </c>
      <c r="C23" s="48"/>
      <c r="D23" s="48"/>
      <c r="E23" s="48"/>
    </row>
    <row r="24" spans="1:5" x14ac:dyDescent="0.25">
      <c r="A24" s="2" t="s">
        <v>306</v>
      </c>
      <c r="B24" s="48">
        <v>72904071.150000006</v>
      </c>
      <c r="C24" s="48"/>
      <c r="D24" s="48"/>
      <c r="E24" s="48"/>
    </row>
    <row r="25" spans="1:5" x14ac:dyDescent="0.25">
      <c r="A25" s="3" t="s">
        <v>307</v>
      </c>
      <c r="B25" s="49">
        <f>B26+B27+B28</f>
        <v>19999644.079999998</v>
      </c>
      <c r="C25" s="48"/>
      <c r="D25" s="48"/>
      <c r="E25" s="48"/>
    </row>
    <row r="26" spans="1:5" x14ac:dyDescent="0.25">
      <c r="A26" s="2" t="s">
        <v>308</v>
      </c>
      <c r="B26" s="48">
        <v>2631.27</v>
      </c>
      <c r="C26" s="48"/>
      <c r="D26" s="48"/>
      <c r="E26" s="48"/>
    </row>
    <row r="27" spans="1:5" x14ac:dyDescent="0.25">
      <c r="A27" s="2" t="s">
        <v>309</v>
      </c>
      <c r="B27" s="48">
        <v>74792.73</v>
      </c>
      <c r="C27" s="48"/>
      <c r="D27" s="48"/>
      <c r="E27" s="48"/>
    </row>
    <row r="28" spans="1:5" x14ac:dyDescent="0.25">
      <c r="A28" s="2" t="s">
        <v>310</v>
      </c>
      <c r="B28" s="48">
        <v>19922220.079999998</v>
      </c>
      <c r="C28" s="48"/>
      <c r="D28" s="48"/>
      <c r="E28" s="48"/>
    </row>
    <row r="29" spans="1:5" x14ac:dyDescent="0.25">
      <c r="A29" s="3" t="s">
        <v>341</v>
      </c>
      <c r="B29" s="49">
        <f>B30+B31+B32</f>
        <v>32235.51999999999</v>
      </c>
      <c r="C29" s="48"/>
      <c r="D29" s="48"/>
      <c r="E29" s="48"/>
    </row>
    <row r="30" spans="1:5" x14ac:dyDescent="0.25">
      <c r="A30" s="2" t="s">
        <v>311</v>
      </c>
      <c r="B30" s="48">
        <v>54735.74</v>
      </c>
      <c r="C30" s="48"/>
      <c r="D30" s="48"/>
      <c r="E30" s="48"/>
    </row>
    <row r="31" spans="1:5" x14ac:dyDescent="0.25">
      <c r="A31" s="2" t="s">
        <v>352</v>
      </c>
      <c r="B31" s="48">
        <v>86251.37</v>
      </c>
      <c r="C31" s="48"/>
      <c r="D31" s="48"/>
      <c r="E31" s="48"/>
    </row>
    <row r="32" spans="1:5" x14ac:dyDescent="0.25">
      <c r="A32" s="2" t="s">
        <v>312</v>
      </c>
      <c r="B32" s="48">
        <v>-108751.59</v>
      </c>
      <c r="C32" s="48"/>
      <c r="D32" s="48"/>
      <c r="E32" s="48"/>
    </row>
    <row r="33" spans="1:5" x14ac:dyDescent="0.25">
      <c r="A33" s="3" t="s">
        <v>313</v>
      </c>
      <c r="B33" s="48"/>
      <c r="C33" s="48"/>
      <c r="D33" s="49">
        <f>SUM(B34)</f>
        <v>33670868.810000002</v>
      </c>
      <c r="E33" s="48"/>
    </row>
    <row r="34" spans="1:5" x14ac:dyDescent="0.25">
      <c r="A34" s="3" t="s">
        <v>314</v>
      </c>
      <c r="B34" s="49">
        <f>SUM(B35:B43)</f>
        <v>33670868.810000002</v>
      </c>
      <c r="C34" s="48"/>
      <c r="D34" s="48"/>
      <c r="E34" s="48"/>
    </row>
    <row r="35" spans="1:5" x14ac:dyDescent="0.25">
      <c r="A35" s="2" t="s">
        <v>45</v>
      </c>
      <c r="B35" s="48">
        <v>188</v>
      </c>
      <c r="C35" s="48"/>
      <c r="D35" s="48"/>
      <c r="E35" s="48"/>
    </row>
    <row r="36" spans="1:5" x14ac:dyDescent="0.25">
      <c r="A36" s="2" t="s">
        <v>315</v>
      </c>
      <c r="B36" s="48">
        <v>7646.48</v>
      </c>
      <c r="C36" s="48"/>
      <c r="D36" s="48"/>
      <c r="E36" s="48"/>
    </row>
    <row r="37" spans="1:5" x14ac:dyDescent="0.25">
      <c r="A37" s="2" t="s">
        <v>49</v>
      </c>
      <c r="B37" s="48">
        <v>13508.97</v>
      </c>
      <c r="C37" s="48"/>
      <c r="D37" s="48"/>
      <c r="E37" s="48"/>
    </row>
    <row r="38" spans="1:5" x14ac:dyDescent="0.25">
      <c r="A38" s="2" t="s">
        <v>240</v>
      </c>
      <c r="B38" s="48">
        <v>47901.65</v>
      </c>
      <c r="C38" s="48"/>
      <c r="D38" s="48"/>
      <c r="E38" s="48"/>
    </row>
    <row r="39" spans="1:5" x14ac:dyDescent="0.25">
      <c r="A39" s="2" t="s">
        <v>241</v>
      </c>
      <c r="B39" s="48">
        <v>2300.58</v>
      </c>
      <c r="C39" s="48"/>
      <c r="D39" s="48"/>
      <c r="E39" s="48"/>
    </row>
    <row r="40" spans="1:5" x14ac:dyDescent="0.25">
      <c r="A40" s="2" t="s">
        <v>292</v>
      </c>
      <c r="B40" s="48">
        <v>23859.99</v>
      </c>
      <c r="C40" s="48"/>
      <c r="D40" s="48"/>
      <c r="E40" s="48"/>
    </row>
    <row r="41" spans="1:5" x14ac:dyDescent="0.25">
      <c r="A41" s="2" t="s">
        <v>71</v>
      </c>
      <c r="B41" s="48">
        <v>40399.83</v>
      </c>
      <c r="C41" s="48"/>
      <c r="D41" s="48"/>
      <c r="E41" s="48"/>
    </row>
    <row r="42" spans="1:5" s="1" customFormat="1" x14ac:dyDescent="0.25">
      <c r="A42" s="2" t="s">
        <v>252</v>
      </c>
      <c r="B42" s="48">
        <v>428.59</v>
      </c>
      <c r="C42" s="48"/>
      <c r="D42" s="48"/>
      <c r="E42" s="48"/>
    </row>
    <row r="43" spans="1:5" x14ac:dyDescent="0.25">
      <c r="A43" s="2" t="s">
        <v>316</v>
      </c>
      <c r="B43" s="48">
        <v>33534634.719999999</v>
      </c>
      <c r="C43" s="48"/>
      <c r="D43" s="48"/>
      <c r="E43" s="48"/>
    </row>
    <row r="44" spans="1:5" x14ac:dyDescent="0.25">
      <c r="A44" s="3" t="s">
        <v>317</v>
      </c>
      <c r="B44" s="48"/>
      <c r="C44" s="48"/>
      <c r="D44" s="49">
        <f>SUM(B45)</f>
        <v>1256424.4900000002</v>
      </c>
      <c r="E44" s="48"/>
    </row>
    <row r="45" spans="1:5" x14ac:dyDescent="0.25">
      <c r="A45" s="3" t="s">
        <v>318</v>
      </c>
      <c r="B45" s="49">
        <f>SUM(B46:B53)</f>
        <v>1256424.4900000002</v>
      </c>
      <c r="C45" s="48"/>
      <c r="D45" s="48"/>
      <c r="E45" s="48"/>
    </row>
    <row r="46" spans="1:5" x14ac:dyDescent="0.25">
      <c r="A46" s="2" t="s">
        <v>319</v>
      </c>
      <c r="B46" s="48">
        <v>721414.8</v>
      </c>
      <c r="C46" s="48"/>
      <c r="D46" s="48"/>
      <c r="E46" s="48"/>
    </row>
    <row r="47" spans="1:5" x14ac:dyDescent="0.25">
      <c r="A47" s="2" t="s">
        <v>367</v>
      </c>
      <c r="B47" s="48">
        <v>14768.34</v>
      </c>
      <c r="C47" s="48"/>
      <c r="D47" s="48"/>
      <c r="E47" s="48"/>
    </row>
    <row r="48" spans="1:5" x14ac:dyDescent="0.25">
      <c r="A48" s="2" t="s">
        <v>320</v>
      </c>
      <c r="B48" s="48">
        <v>41320.82</v>
      </c>
      <c r="C48" s="48"/>
      <c r="D48" s="48"/>
      <c r="E48" s="48"/>
    </row>
    <row r="49" spans="1:5" x14ac:dyDescent="0.25">
      <c r="A49" s="2" t="s">
        <v>321</v>
      </c>
      <c r="B49" s="48">
        <v>280065.53999999998</v>
      </c>
      <c r="C49" s="48"/>
      <c r="D49" s="48"/>
      <c r="E49" s="48"/>
    </row>
    <row r="50" spans="1:5" x14ac:dyDescent="0.25">
      <c r="A50" s="2" t="s">
        <v>322</v>
      </c>
      <c r="B50" s="48">
        <v>13988.81</v>
      </c>
      <c r="C50" s="48"/>
      <c r="D50" s="48"/>
      <c r="E50" s="48"/>
    </row>
    <row r="51" spans="1:5" x14ac:dyDescent="0.25">
      <c r="A51" s="2" t="s">
        <v>323</v>
      </c>
      <c r="B51" s="48">
        <v>2275323.11</v>
      </c>
      <c r="C51" s="48"/>
      <c r="D51" s="48"/>
      <c r="E51" s="48"/>
    </row>
    <row r="52" spans="1:5" x14ac:dyDescent="0.25">
      <c r="A52" s="2" t="s">
        <v>324</v>
      </c>
      <c r="B52" s="48">
        <v>854487.36</v>
      </c>
      <c r="C52" s="48"/>
      <c r="D52" s="48"/>
      <c r="E52" s="48"/>
    </row>
    <row r="53" spans="1:5" x14ac:dyDescent="0.25">
      <c r="A53" s="2" t="s">
        <v>359</v>
      </c>
      <c r="B53" s="48">
        <v>-2944944.29</v>
      </c>
      <c r="C53" s="48"/>
      <c r="D53" s="48"/>
      <c r="E53" s="48"/>
    </row>
    <row r="54" spans="1:5" x14ac:dyDescent="0.25">
      <c r="A54" s="3" t="s">
        <v>325</v>
      </c>
      <c r="B54" s="48"/>
      <c r="C54" s="48"/>
      <c r="D54" s="54">
        <f>D8+D20+D33+D44</f>
        <v>133516271.08</v>
      </c>
      <c r="E54" s="48"/>
    </row>
    <row r="55" spans="1:5" s="1" customFormat="1" x14ac:dyDescent="0.25">
      <c r="A55" s="3"/>
      <c r="B55" s="48"/>
      <c r="C55" s="48"/>
      <c r="D55" s="54"/>
      <c r="E55" s="48"/>
    </row>
    <row r="56" spans="1:5" s="1" customFormat="1" x14ac:dyDescent="0.25">
      <c r="A56" s="92" t="s">
        <v>207</v>
      </c>
      <c r="B56" s="92"/>
      <c r="C56" s="92"/>
      <c r="D56" s="92"/>
      <c r="E56" s="48"/>
    </row>
    <row r="57" spans="1:5" s="1" customFormat="1" x14ac:dyDescent="0.25">
      <c r="A57" s="92" t="s">
        <v>351</v>
      </c>
      <c r="B57" s="92"/>
      <c r="C57" s="92"/>
      <c r="D57" s="92"/>
      <c r="E57" s="48"/>
    </row>
    <row r="58" spans="1:5" s="1" customFormat="1" x14ac:dyDescent="0.25">
      <c r="A58" s="92" t="s">
        <v>396</v>
      </c>
      <c r="B58" s="92"/>
      <c r="C58" s="92"/>
      <c r="D58" s="92"/>
      <c r="E58" s="48"/>
    </row>
    <row r="59" spans="1:5" s="1" customFormat="1" x14ac:dyDescent="0.25">
      <c r="A59" s="92" t="s">
        <v>155</v>
      </c>
      <c r="B59" s="92"/>
      <c r="C59" s="92"/>
      <c r="D59" s="92"/>
      <c r="E59" s="48"/>
    </row>
    <row r="60" spans="1:5" s="1" customFormat="1" x14ac:dyDescent="0.25">
      <c r="A60" s="3" t="s">
        <v>156</v>
      </c>
      <c r="B60" s="3"/>
      <c r="C60" s="3"/>
      <c r="D60" s="2"/>
      <c r="E60" s="48"/>
    </row>
    <row r="61" spans="1:5" s="16" customFormat="1" ht="15" customHeight="1" x14ac:dyDescent="0.2"/>
    <row r="62" spans="1:5" x14ac:dyDescent="0.25">
      <c r="A62" s="23" t="s">
        <v>344</v>
      </c>
      <c r="B62" s="53" t="s">
        <v>293</v>
      </c>
      <c r="C62" s="54"/>
      <c r="D62" s="53" t="s">
        <v>294</v>
      </c>
    </row>
    <row r="63" spans="1:5" x14ac:dyDescent="0.25">
      <c r="A63" s="3" t="s">
        <v>326</v>
      </c>
      <c r="B63" s="48"/>
      <c r="C63" s="48"/>
      <c r="D63" s="49">
        <f>B64+B68</f>
        <v>1817597.16</v>
      </c>
    </row>
    <row r="64" spans="1:5" x14ac:dyDescent="0.25">
      <c r="A64" s="3" t="s">
        <v>327</v>
      </c>
      <c r="B64" s="49">
        <f>SUM(B65:B67)</f>
        <v>1012525.27</v>
      </c>
      <c r="C64" s="48"/>
      <c r="D64" s="48"/>
    </row>
    <row r="65" spans="1:4" x14ac:dyDescent="0.25">
      <c r="A65" s="2" t="s">
        <v>224</v>
      </c>
      <c r="B65" s="48">
        <v>1008522.84</v>
      </c>
      <c r="C65" s="48"/>
      <c r="D65" s="48"/>
    </row>
    <row r="66" spans="1:4" s="1" customFormat="1" x14ac:dyDescent="0.25">
      <c r="A66" s="2" t="s">
        <v>388</v>
      </c>
      <c r="B66" s="48">
        <v>3287.67</v>
      </c>
      <c r="C66" s="48"/>
      <c r="D66" s="48"/>
    </row>
    <row r="67" spans="1:4" x14ac:dyDescent="0.25">
      <c r="A67" s="2" t="s">
        <v>225</v>
      </c>
      <c r="B67" s="48">
        <v>714.76</v>
      </c>
      <c r="C67" s="48"/>
      <c r="D67" s="49"/>
    </row>
    <row r="68" spans="1:4" x14ac:dyDescent="0.25">
      <c r="A68" s="3" t="s">
        <v>328</v>
      </c>
      <c r="B68" s="49">
        <f>SUM(B69:B74)</f>
        <v>805071.8899999999</v>
      </c>
      <c r="C68" s="48"/>
      <c r="D68" s="48"/>
    </row>
    <row r="69" spans="1:4" s="1" customFormat="1" x14ac:dyDescent="0.25">
      <c r="A69" s="2" t="s">
        <v>216</v>
      </c>
      <c r="B69" s="48">
        <v>223844.6</v>
      </c>
      <c r="C69" s="48"/>
      <c r="D69" s="48"/>
    </row>
    <row r="70" spans="1:4" s="1" customFormat="1" x14ac:dyDescent="0.25">
      <c r="A70" s="2" t="s">
        <v>217</v>
      </c>
      <c r="B70" s="48">
        <v>291348.76</v>
      </c>
      <c r="C70" s="48"/>
      <c r="D70" s="48"/>
    </row>
    <row r="71" spans="1:4" s="1" customFormat="1" x14ac:dyDescent="0.25">
      <c r="A71" s="2" t="s">
        <v>218</v>
      </c>
      <c r="B71" s="48">
        <v>2071.71</v>
      </c>
      <c r="C71" s="48"/>
      <c r="D71" s="48"/>
    </row>
    <row r="72" spans="1:4" s="1" customFormat="1" x14ac:dyDescent="0.25">
      <c r="A72" s="2" t="s">
        <v>219</v>
      </c>
      <c r="B72" s="48">
        <v>3134</v>
      </c>
      <c r="C72" s="48"/>
      <c r="D72" s="48"/>
    </row>
    <row r="73" spans="1:4" s="1" customFormat="1" x14ac:dyDescent="0.25">
      <c r="A73" s="2" t="s">
        <v>372</v>
      </c>
      <c r="B73" s="48">
        <v>15062.9</v>
      </c>
      <c r="C73" s="48"/>
      <c r="D73" s="48"/>
    </row>
    <row r="74" spans="1:4" s="1" customFormat="1" x14ac:dyDescent="0.25">
      <c r="A74" s="2" t="s">
        <v>220</v>
      </c>
      <c r="B74" s="48">
        <v>269609.92</v>
      </c>
      <c r="C74" s="48"/>
      <c r="D74" s="48"/>
    </row>
    <row r="75" spans="1:4" x14ac:dyDescent="0.25">
      <c r="A75" s="3" t="s">
        <v>346</v>
      </c>
      <c r="B75" s="48"/>
      <c r="C75" s="48"/>
      <c r="D75" s="49">
        <f>B76+B79</f>
        <v>243486541.17000002</v>
      </c>
    </row>
    <row r="76" spans="1:4" x14ac:dyDescent="0.25">
      <c r="A76" s="3" t="s">
        <v>329</v>
      </c>
      <c r="B76" s="49">
        <f>SUM(B77:B78)</f>
        <v>162394723.31999999</v>
      </c>
      <c r="C76" s="48"/>
      <c r="D76" s="48"/>
    </row>
    <row r="77" spans="1:4" x14ac:dyDescent="0.25">
      <c r="A77" s="2" t="s">
        <v>330</v>
      </c>
      <c r="B77" s="48">
        <v>48206445.240000002</v>
      </c>
      <c r="C77" s="48"/>
      <c r="D77" s="48"/>
    </row>
    <row r="78" spans="1:4" x14ac:dyDescent="0.25">
      <c r="A78" s="2" t="s">
        <v>331</v>
      </c>
      <c r="B78" s="48">
        <v>114188278.08</v>
      </c>
      <c r="C78" s="48"/>
      <c r="D78" s="48"/>
    </row>
    <row r="79" spans="1:4" x14ac:dyDescent="0.25">
      <c r="A79" s="3" t="s">
        <v>332</v>
      </c>
      <c r="B79" s="49">
        <f>SUM(B80:B81)</f>
        <v>81091817.850000009</v>
      </c>
      <c r="C79" s="48"/>
      <c r="D79" s="48"/>
    </row>
    <row r="80" spans="1:4" x14ac:dyDescent="0.25">
      <c r="A80" s="2" t="s">
        <v>333</v>
      </c>
      <c r="B80" s="48">
        <v>8194905.0099999998</v>
      </c>
      <c r="C80" s="48"/>
      <c r="D80" s="48"/>
    </row>
    <row r="81" spans="1:4" x14ac:dyDescent="0.25">
      <c r="A81" s="2" t="s">
        <v>334</v>
      </c>
      <c r="B81" s="48">
        <v>72896912.840000004</v>
      </c>
      <c r="C81" s="48"/>
      <c r="D81" s="48"/>
    </row>
    <row r="82" spans="1:4" x14ac:dyDescent="0.25">
      <c r="A82" s="3" t="s">
        <v>335</v>
      </c>
      <c r="B82" s="48"/>
      <c r="C82" s="48"/>
      <c r="D82" s="49">
        <f>B83+B87</f>
        <v>-81329014.839999989</v>
      </c>
    </row>
    <row r="83" spans="1:4" x14ac:dyDescent="0.25">
      <c r="A83" s="3" t="s">
        <v>336</v>
      </c>
      <c r="B83" s="49">
        <f>SUM(B84:B86)</f>
        <v>-81328234.519999996</v>
      </c>
      <c r="C83" s="48"/>
    </row>
    <row r="84" spans="1:4" x14ac:dyDescent="0.25">
      <c r="A84" s="2" t="s">
        <v>337</v>
      </c>
      <c r="B84" s="48">
        <v>21052789.75</v>
      </c>
      <c r="C84" s="48"/>
      <c r="D84" s="48"/>
    </row>
    <row r="85" spans="1:4" x14ac:dyDescent="0.25">
      <c r="A85" s="2" t="s">
        <v>338</v>
      </c>
      <c r="B85" s="48">
        <v>530099.53</v>
      </c>
      <c r="C85" s="48"/>
      <c r="D85" s="48"/>
    </row>
    <row r="86" spans="1:4" x14ac:dyDescent="0.25">
      <c r="A86" s="2" t="s">
        <v>339</v>
      </c>
      <c r="B86" s="48">
        <v>-102911123.8</v>
      </c>
      <c r="C86" s="48"/>
      <c r="D86" s="48"/>
    </row>
    <row r="87" spans="1:4" s="1" customFormat="1" x14ac:dyDescent="0.25">
      <c r="A87" s="3" t="s">
        <v>348</v>
      </c>
      <c r="B87" s="49">
        <f>B88</f>
        <v>-780.32</v>
      </c>
      <c r="C87" s="48"/>
      <c r="D87" s="48"/>
    </row>
    <row r="88" spans="1:4" s="1" customFormat="1" x14ac:dyDescent="0.25">
      <c r="A88" s="2" t="s">
        <v>349</v>
      </c>
      <c r="B88" s="48">
        <v>-780.32</v>
      </c>
      <c r="C88" s="48"/>
      <c r="D88" s="48"/>
    </row>
    <row r="89" spans="1:4" x14ac:dyDescent="0.25">
      <c r="A89" s="3" t="s">
        <v>340</v>
      </c>
      <c r="B89" s="49">
        <f>D54-D63-D75-D82</f>
        <v>-30458852.410000026</v>
      </c>
      <c r="C89" s="48"/>
      <c r="D89" s="49">
        <f>B89</f>
        <v>-30458852.410000026</v>
      </c>
    </row>
    <row r="90" spans="1:4" x14ac:dyDescent="0.25">
      <c r="A90" s="3" t="s">
        <v>342</v>
      </c>
      <c r="B90" s="48"/>
      <c r="C90" s="48"/>
      <c r="D90" s="49">
        <f>SUM(D63+D75+D89+D82)</f>
        <v>133516271.08</v>
      </c>
    </row>
    <row r="91" spans="1:4" x14ac:dyDescent="0.25">
      <c r="A91" s="2"/>
      <c r="B91" s="48"/>
      <c r="C91" s="48"/>
      <c r="D91" s="48"/>
    </row>
    <row r="92" spans="1:4" x14ac:dyDescent="0.25">
      <c r="A92" s="2"/>
      <c r="B92" s="48"/>
      <c r="C92" s="48"/>
      <c r="D92" s="48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0"/>
  <sheetViews>
    <sheetView tabSelected="1" topLeftCell="A53" workbookViewId="0">
      <selection activeCell="C74" sqref="C74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207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228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397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229</v>
      </c>
      <c r="B7" s="3"/>
      <c r="C7" s="23" t="s">
        <v>198</v>
      </c>
      <c r="D7" s="3"/>
      <c r="E7" s="23" t="s">
        <v>199</v>
      </c>
      <c r="F7" s="3"/>
      <c r="G7" s="23" t="s">
        <v>291</v>
      </c>
      <c r="H7" s="3"/>
      <c r="I7" s="23" t="s">
        <v>198</v>
      </c>
      <c r="J7" s="3"/>
      <c r="K7" s="23" t="s">
        <v>199</v>
      </c>
      <c r="L7" s="2"/>
    </row>
    <row r="8" spans="1:12" x14ac:dyDescent="0.25">
      <c r="A8" s="3" t="s">
        <v>230</v>
      </c>
      <c r="B8" s="2"/>
      <c r="C8" s="49">
        <f>SUM(C9:C15)</f>
        <v>42494059.860000007</v>
      </c>
      <c r="D8" s="2"/>
      <c r="E8" s="50">
        <v>0</v>
      </c>
      <c r="F8" s="2"/>
      <c r="G8" s="3" t="s">
        <v>255</v>
      </c>
      <c r="H8" s="2"/>
      <c r="I8" s="49">
        <f>SUM(I9:I11)</f>
        <v>36770014.339999996</v>
      </c>
      <c r="J8" s="2"/>
      <c r="K8" s="51">
        <v>0</v>
      </c>
      <c r="L8" s="2"/>
    </row>
    <row r="9" spans="1:12" x14ac:dyDescent="0.25">
      <c r="A9" s="2" t="s">
        <v>231</v>
      </c>
      <c r="B9" s="2"/>
      <c r="C9" s="48">
        <v>2067858.21</v>
      </c>
      <c r="D9" s="2"/>
      <c r="E9" s="50">
        <v>0</v>
      </c>
      <c r="F9" s="2"/>
      <c r="G9" s="2" t="s">
        <v>256</v>
      </c>
      <c r="H9" s="2"/>
      <c r="I9" s="48">
        <v>13536228.35</v>
      </c>
      <c r="J9" s="2"/>
      <c r="K9" s="50">
        <v>0</v>
      </c>
      <c r="L9" s="2"/>
    </row>
    <row r="10" spans="1:12" x14ac:dyDescent="0.25">
      <c r="A10" s="2" t="s">
        <v>232</v>
      </c>
      <c r="B10" s="2"/>
      <c r="C10" s="48">
        <v>31292515.5</v>
      </c>
      <c r="D10" s="2"/>
      <c r="E10" s="50">
        <v>0</v>
      </c>
      <c r="F10" s="2"/>
      <c r="G10" s="2" t="s">
        <v>257</v>
      </c>
      <c r="H10" s="2"/>
      <c r="I10" s="48">
        <v>23207788.09</v>
      </c>
      <c r="J10" s="2"/>
      <c r="K10" s="50">
        <v>0</v>
      </c>
      <c r="L10" s="2"/>
    </row>
    <row r="11" spans="1:12" x14ac:dyDescent="0.25">
      <c r="A11" s="2" t="s">
        <v>233</v>
      </c>
      <c r="B11" s="2"/>
      <c r="C11" s="48">
        <v>2577142.06</v>
      </c>
      <c r="D11" s="2"/>
      <c r="E11" s="50">
        <v>0</v>
      </c>
      <c r="F11" s="2"/>
      <c r="G11" s="2" t="s">
        <v>364</v>
      </c>
      <c r="H11" s="2"/>
      <c r="I11" s="48">
        <v>25997.9</v>
      </c>
      <c r="J11" s="2"/>
      <c r="K11" s="50">
        <v>0</v>
      </c>
      <c r="L11" s="2"/>
    </row>
    <row r="12" spans="1:12" x14ac:dyDescent="0.25">
      <c r="A12" s="2" t="s">
        <v>234</v>
      </c>
      <c r="B12" s="2"/>
      <c r="C12" s="48">
        <v>2306194.91</v>
      </c>
      <c r="D12" s="2"/>
      <c r="E12" s="50">
        <v>0</v>
      </c>
      <c r="F12" s="2"/>
      <c r="G12" s="3" t="s">
        <v>258</v>
      </c>
      <c r="H12" s="2"/>
      <c r="I12" s="49">
        <f>SUM(I13:I14)</f>
        <v>34659979.890000001</v>
      </c>
      <c r="J12" s="2"/>
      <c r="K12" s="51">
        <v>0</v>
      </c>
      <c r="L12" s="2"/>
    </row>
    <row r="13" spans="1:12" x14ac:dyDescent="0.25">
      <c r="A13" s="2" t="s">
        <v>235</v>
      </c>
      <c r="B13" s="2"/>
      <c r="C13" s="48">
        <v>1704509.24</v>
      </c>
      <c r="D13" s="2"/>
      <c r="E13" s="50">
        <v>0</v>
      </c>
      <c r="F13" s="2"/>
      <c r="G13" s="2" t="s">
        <v>259</v>
      </c>
      <c r="H13" s="2"/>
      <c r="I13" s="48">
        <v>30654140.289999999</v>
      </c>
      <c r="J13" s="2"/>
      <c r="K13" s="50">
        <v>0</v>
      </c>
      <c r="L13" s="2"/>
    </row>
    <row r="14" spans="1:12" x14ac:dyDescent="0.25">
      <c r="A14" s="2" t="s">
        <v>33</v>
      </c>
      <c r="B14" s="2"/>
      <c r="C14" s="48">
        <v>1765254.47</v>
      </c>
      <c r="D14" s="2"/>
      <c r="E14" s="50">
        <v>0</v>
      </c>
      <c r="F14" s="2"/>
      <c r="G14" s="2" t="s">
        <v>260</v>
      </c>
      <c r="H14" s="2"/>
      <c r="I14" s="48">
        <v>4005839.6</v>
      </c>
      <c r="J14" s="2"/>
      <c r="K14" s="50">
        <v>0</v>
      </c>
      <c r="L14" s="2"/>
    </row>
    <row r="15" spans="1:12" x14ac:dyDescent="0.25">
      <c r="A15" s="2" t="s">
        <v>236</v>
      </c>
      <c r="B15" s="2"/>
      <c r="C15" s="48">
        <v>780585.47</v>
      </c>
      <c r="D15" s="2"/>
      <c r="E15" s="50">
        <v>0</v>
      </c>
      <c r="F15" s="2"/>
      <c r="G15" s="3" t="s">
        <v>261</v>
      </c>
      <c r="H15" s="2"/>
      <c r="I15" s="49">
        <f>I16</f>
        <v>130823775.98</v>
      </c>
      <c r="J15" s="2"/>
      <c r="K15" s="50">
        <v>0</v>
      </c>
      <c r="L15" s="2"/>
    </row>
    <row r="16" spans="1:12" x14ac:dyDescent="0.25">
      <c r="A16" s="3" t="s">
        <v>237</v>
      </c>
      <c r="B16" s="3"/>
      <c r="C16" s="49">
        <f>SUM(C17:C31)</f>
        <v>11360563.359999999</v>
      </c>
      <c r="D16" s="3"/>
      <c r="E16" s="51">
        <v>0</v>
      </c>
      <c r="F16" s="2"/>
      <c r="G16" s="2" t="s">
        <v>262</v>
      </c>
      <c r="H16" s="2"/>
      <c r="I16" s="48">
        <v>130823775.98</v>
      </c>
      <c r="J16" s="2"/>
      <c r="K16" s="50">
        <v>0</v>
      </c>
      <c r="L16" s="2"/>
    </row>
    <row r="17" spans="1:12" x14ac:dyDescent="0.25">
      <c r="A17" s="2" t="s">
        <v>238</v>
      </c>
      <c r="B17" s="2"/>
      <c r="C17" s="48">
        <v>664443.81000000006</v>
      </c>
      <c r="D17" s="2"/>
      <c r="E17" s="50">
        <v>0</v>
      </c>
      <c r="F17" s="2"/>
      <c r="G17" s="3" t="s">
        <v>263</v>
      </c>
      <c r="H17" s="2"/>
      <c r="I17" s="49">
        <f>SUM(I18:I23)</f>
        <v>7009368.6299999999</v>
      </c>
      <c r="J17" s="2"/>
      <c r="K17" s="51">
        <v>0</v>
      </c>
      <c r="L17" s="2"/>
    </row>
    <row r="18" spans="1:12" x14ac:dyDescent="0.25">
      <c r="A18" s="2" t="s">
        <v>45</v>
      </c>
      <c r="B18" s="2"/>
      <c r="C18" s="48">
        <v>90756.78</v>
      </c>
      <c r="D18" s="2"/>
      <c r="E18" s="50">
        <v>0</v>
      </c>
      <c r="F18" s="2"/>
      <c r="G18" s="2" t="s">
        <v>264</v>
      </c>
      <c r="H18" s="2"/>
      <c r="I18" s="48">
        <v>223858.34</v>
      </c>
      <c r="J18" s="2"/>
      <c r="K18" s="50">
        <v>0</v>
      </c>
      <c r="L18" s="2"/>
    </row>
    <row r="19" spans="1:12" x14ac:dyDescent="0.25">
      <c r="A19" s="2" t="s">
        <v>239</v>
      </c>
      <c r="B19" s="2"/>
      <c r="C19" s="48">
        <v>121547.74</v>
      </c>
      <c r="D19" s="2"/>
      <c r="E19" s="50">
        <v>0</v>
      </c>
      <c r="F19" s="2"/>
      <c r="G19" s="2" t="s">
        <v>265</v>
      </c>
      <c r="H19" s="2"/>
      <c r="I19" s="48">
        <v>405402.4</v>
      </c>
      <c r="J19" s="2"/>
      <c r="K19" s="50">
        <v>0</v>
      </c>
      <c r="L19" s="2"/>
    </row>
    <row r="20" spans="1:12" x14ac:dyDescent="0.25">
      <c r="A20" s="2" t="s">
        <v>49</v>
      </c>
      <c r="B20" s="2"/>
      <c r="C20" s="48">
        <v>94716.2</v>
      </c>
      <c r="D20" s="2"/>
      <c r="E20" s="50">
        <v>0</v>
      </c>
      <c r="F20" s="2"/>
      <c r="G20" s="2" t="s">
        <v>266</v>
      </c>
      <c r="H20" s="2"/>
      <c r="I20" s="48">
        <v>6326511.3200000003</v>
      </c>
      <c r="J20" s="2"/>
      <c r="K20" s="50">
        <v>0</v>
      </c>
      <c r="L20" s="2"/>
    </row>
    <row r="21" spans="1:12" x14ac:dyDescent="0.25">
      <c r="A21" s="2" t="s">
        <v>240</v>
      </c>
      <c r="B21" s="2"/>
      <c r="C21" s="48">
        <v>683841.73</v>
      </c>
      <c r="D21" s="2"/>
      <c r="E21" s="50">
        <v>0</v>
      </c>
      <c r="F21" s="2"/>
      <c r="G21" s="2" t="s">
        <v>267</v>
      </c>
      <c r="H21" s="2"/>
      <c r="I21" s="48">
        <v>2106.4699999999998</v>
      </c>
      <c r="J21" s="2"/>
      <c r="K21" s="50">
        <v>0</v>
      </c>
      <c r="L21" s="2"/>
    </row>
    <row r="22" spans="1:12" x14ac:dyDescent="0.25">
      <c r="A22" s="2" t="s">
        <v>241</v>
      </c>
      <c r="B22" s="2"/>
      <c r="C22" s="48">
        <v>95347.49</v>
      </c>
      <c r="D22" s="2"/>
      <c r="E22" s="50">
        <v>0</v>
      </c>
      <c r="F22" s="2"/>
      <c r="G22" s="2" t="s">
        <v>268</v>
      </c>
      <c r="H22" s="2"/>
      <c r="I22" s="48">
        <v>33073.050000000003</v>
      </c>
      <c r="J22" s="2"/>
      <c r="K22" s="50">
        <v>0</v>
      </c>
      <c r="L22" s="2"/>
    </row>
    <row r="23" spans="1:12" x14ac:dyDescent="0.25">
      <c r="A23" s="2" t="s">
        <v>292</v>
      </c>
      <c r="B23" s="2"/>
      <c r="C23" s="48">
        <v>133975.47</v>
      </c>
      <c r="D23" s="2"/>
      <c r="E23" s="50">
        <v>0</v>
      </c>
      <c r="F23" s="2"/>
      <c r="G23" s="2" t="s">
        <v>269</v>
      </c>
      <c r="H23" s="2"/>
      <c r="I23" s="48">
        <v>18417.05</v>
      </c>
      <c r="J23" s="2"/>
      <c r="K23" s="50">
        <v>0</v>
      </c>
      <c r="L23" s="2"/>
    </row>
    <row r="24" spans="1:12" x14ac:dyDescent="0.25">
      <c r="A24" s="2" t="s">
        <v>360</v>
      </c>
      <c r="B24" s="2"/>
      <c r="C24" s="48">
        <v>1071522.6599999999</v>
      </c>
      <c r="D24" s="2"/>
      <c r="E24" s="50">
        <v>0</v>
      </c>
      <c r="F24" s="2"/>
      <c r="G24" s="3" t="s">
        <v>270</v>
      </c>
      <c r="H24" s="2"/>
      <c r="I24" s="49">
        <f>SUM(I25:I28)</f>
        <v>123672851.19</v>
      </c>
      <c r="J24" s="2"/>
      <c r="K24" s="51">
        <v>0</v>
      </c>
      <c r="L24" s="2"/>
    </row>
    <row r="25" spans="1:12" x14ac:dyDescent="0.25">
      <c r="A25" s="2" t="s">
        <v>242</v>
      </c>
      <c r="B25" s="2"/>
      <c r="C25" s="48">
        <v>263217.33</v>
      </c>
      <c r="D25" s="2"/>
      <c r="E25" s="50">
        <v>0</v>
      </c>
      <c r="F25" s="2"/>
      <c r="G25" s="2" t="s">
        <v>271</v>
      </c>
      <c r="H25" s="2"/>
      <c r="I25" s="48">
        <v>41590.400000000001</v>
      </c>
      <c r="J25" s="2"/>
      <c r="K25" s="50">
        <v>0</v>
      </c>
      <c r="L25" s="2"/>
    </row>
    <row r="26" spans="1:12" x14ac:dyDescent="0.25">
      <c r="A26" s="2" t="s">
        <v>243</v>
      </c>
      <c r="B26" s="2"/>
      <c r="C26" s="48">
        <v>183822.84</v>
      </c>
      <c r="D26" s="2"/>
      <c r="E26" s="50">
        <v>0</v>
      </c>
      <c r="F26" s="2"/>
      <c r="G26" s="2" t="s">
        <v>272</v>
      </c>
      <c r="H26" s="2"/>
      <c r="I26" s="48">
        <v>2875604.44</v>
      </c>
      <c r="J26" s="2"/>
      <c r="K26" s="50">
        <v>0</v>
      </c>
      <c r="L26" s="2"/>
    </row>
    <row r="27" spans="1:12" x14ac:dyDescent="0.25">
      <c r="A27" s="2" t="s">
        <v>244</v>
      </c>
      <c r="B27" s="2"/>
      <c r="C27" s="48">
        <v>592089.73</v>
      </c>
      <c r="D27" s="2"/>
      <c r="E27" s="50">
        <v>0</v>
      </c>
      <c r="F27" s="2"/>
      <c r="G27" s="2" t="s">
        <v>365</v>
      </c>
      <c r="H27" s="2"/>
      <c r="I27" s="48">
        <v>27973948.600000001</v>
      </c>
      <c r="J27" s="2"/>
      <c r="K27" s="50">
        <v>0</v>
      </c>
      <c r="L27" s="2"/>
    </row>
    <row r="28" spans="1:12" x14ac:dyDescent="0.25">
      <c r="A28" s="2" t="s">
        <v>245</v>
      </c>
      <c r="B28" s="2"/>
      <c r="C28" s="48">
        <v>4242960.8899999997</v>
      </c>
      <c r="D28" s="2"/>
      <c r="E28" s="50">
        <v>0</v>
      </c>
      <c r="F28" s="2"/>
      <c r="G28" s="2" t="s">
        <v>273</v>
      </c>
      <c r="H28" s="2"/>
      <c r="I28" s="48">
        <v>92781707.75</v>
      </c>
      <c r="J28" s="2"/>
      <c r="K28" s="50">
        <v>0</v>
      </c>
      <c r="L28" s="2"/>
    </row>
    <row r="29" spans="1:12" x14ac:dyDescent="0.25">
      <c r="A29" s="2" t="s">
        <v>246</v>
      </c>
      <c r="B29" s="2"/>
      <c r="C29" s="48">
        <v>190797.78</v>
      </c>
      <c r="D29" s="2"/>
      <c r="E29" s="50">
        <v>0</v>
      </c>
      <c r="F29" s="2"/>
      <c r="G29" s="52" t="s">
        <v>274</v>
      </c>
      <c r="H29" s="2"/>
      <c r="I29" s="49">
        <f>I24+I17+I15+I12+I8</f>
        <v>332935990.02999997</v>
      </c>
      <c r="J29" s="2"/>
      <c r="K29" s="50">
        <v>0</v>
      </c>
      <c r="L29" s="2"/>
    </row>
    <row r="30" spans="1:12" x14ac:dyDescent="0.25">
      <c r="A30" s="2" t="s">
        <v>247</v>
      </c>
      <c r="B30" s="2"/>
      <c r="C30" s="48">
        <v>1044432.3</v>
      </c>
      <c r="D30" s="2"/>
      <c r="E30" s="50">
        <v>0</v>
      </c>
      <c r="F30" s="2"/>
      <c r="G30" s="52" t="s">
        <v>340</v>
      </c>
      <c r="H30" s="2"/>
      <c r="I30" s="49">
        <f>C70-I29</f>
        <v>30458852.410000086</v>
      </c>
      <c r="J30" s="2"/>
      <c r="K30" s="50">
        <v>0</v>
      </c>
      <c r="L30" s="2"/>
    </row>
    <row r="31" spans="1:12" x14ac:dyDescent="0.25">
      <c r="A31" s="2" t="s">
        <v>248</v>
      </c>
      <c r="B31" s="2"/>
      <c r="C31" s="48">
        <v>1887090.61</v>
      </c>
      <c r="D31" s="2"/>
      <c r="E31" s="51">
        <v>0</v>
      </c>
      <c r="F31" s="2"/>
      <c r="G31" s="52" t="s">
        <v>366</v>
      </c>
      <c r="H31" s="2"/>
      <c r="I31" s="49">
        <f>I29+I30</f>
        <v>363394842.44000006</v>
      </c>
      <c r="J31" s="2"/>
      <c r="K31" s="51">
        <v>0</v>
      </c>
      <c r="L31" s="2"/>
    </row>
    <row r="32" spans="1:12" x14ac:dyDescent="0.25">
      <c r="A32" s="3" t="s">
        <v>249</v>
      </c>
      <c r="B32" s="2"/>
      <c r="C32" s="49">
        <f>SUM(C33:C44)</f>
        <v>454536.16000000003</v>
      </c>
      <c r="D32" s="2"/>
      <c r="E32" s="50">
        <v>0</v>
      </c>
      <c r="F32" s="2"/>
      <c r="L32" s="2"/>
    </row>
    <row r="33" spans="1:12" x14ac:dyDescent="0.25">
      <c r="A33" s="2" t="s">
        <v>250</v>
      </c>
      <c r="B33" s="2"/>
      <c r="C33" s="48">
        <v>23285.18</v>
      </c>
      <c r="D33" s="2"/>
      <c r="E33" s="50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322</v>
      </c>
      <c r="B34" s="2"/>
      <c r="C34" s="48">
        <v>1360.81</v>
      </c>
      <c r="D34" s="2"/>
      <c r="E34" s="50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251</v>
      </c>
      <c r="B35" s="2"/>
      <c r="C35" s="48">
        <v>5600.98</v>
      </c>
      <c r="D35" s="2"/>
      <c r="E35" s="50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252</v>
      </c>
      <c r="B36" s="2"/>
      <c r="C36" s="48">
        <v>121306.57</v>
      </c>
      <c r="D36" s="2"/>
      <c r="E36" s="50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253</v>
      </c>
      <c r="B37" s="2"/>
      <c r="C37" s="48">
        <v>1711.26</v>
      </c>
      <c r="D37" s="2"/>
      <c r="E37" s="50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254</v>
      </c>
      <c r="B38" s="2"/>
      <c r="C38" s="48">
        <v>215714.29</v>
      </c>
      <c r="D38" s="2"/>
      <c r="E38" s="50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92"/>
      <c r="B39" s="92"/>
      <c r="C39" s="92"/>
      <c r="D39" s="92"/>
      <c r="E39" s="92"/>
      <c r="F39" s="92"/>
      <c r="G39" s="92"/>
      <c r="H39" s="92"/>
      <c r="I39" s="92"/>
      <c r="J39" s="92"/>
    </row>
    <row r="40" spans="1:12" s="1" customFormat="1" x14ac:dyDescent="0.25">
      <c r="A40" s="92" t="s">
        <v>228</v>
      </c>
      <c r="B40" s="92"/>
      <c r="C40" s="92"/>
      <c r="D40" s="92"/>
      <c r="E40" s="92"/>
      <c r="F40" s="92"/>
      <c r="G40" s="92"/>
      <c r="H40" s="92"/>
      <c r="I40" s="92"/>
      <c r="J40" s="92"/>
    </row>
    <row r="41" spans="1:12" s="1" customFormat="1" x14ac:dyDescent="0.25">
      <c r="A41" s="92" t="s">
        <v>398</v>
      </c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155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3" t="s">
        <v>156</v>
      </c>
      <c r="B43" s="3"/>
      <c r="C43" s="2"/>
      <c r="D43" s="2"/>
      <c r="E43" s="2"/>
      <c r="F43" s="2"/>
      <c r="G43" s="2"/>
    </row>
    <row r="44" spans="1:12" x14ac:dyDescent="0.25">
      <c r="A44" s="2" t="s">
        <v>370</v>
      </c>
      <c r="B44" s="2"/>
      <c r="C44" s="48">
        <v>85557.07</v>
      </c>
      <c r="D44" s="2"/>
      <c r="E44" s="50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113</v>
      </c>
      <c r="B45" s="2"/>
      <c r="C45" s="49">
        <f>SUM(C46:C50)</f>
        <v>120640369.06999999</v>
      </c>
      <c r="D45" s="2"/>
      <c r="E45" s="50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361</v>
      </c>
      <c r="B46" s="2"/>
      <c r="C46" s="48">
        <v>85113.18</v>
      </c>
      <c r="D46" s="2"/>
      <c r="E46" s="50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115</v>
      </c>
      <c r="B47" s="2"/>
      <c r="C47" s="48">
        <v>139045.38</v>
      </c>
      <c r="D47" s="2"/>
      <c r="E47" s="50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362</v>
      </c>
      <c r="B48" s="2"/>
      <c r="C48" s="48">
        <v>38792692.609999999</v>
      </c>
      <c r="D48" s="2"/>
      <c r="E48" s="50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275</v>
      </c>
      <c r="B49" s="2"/>
      <c r="C49" s="48">
        <v>72904708.109999999</v>
      </c>
      <c r="D49" s="2"/>
      <c r="E49" s="50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276</v>
      </c>
      <c r="B50" s="2"/>
      <c r="C50" s="48">
        <v>8718809.7899999991</v>
      </c>
      <c r="D50" s="2"/>
      <c r="E50" s="50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277</v>
      </c>
      <c r="B51" s="2"/>
      <c r="C51" s="49">
        <f>SUM(C52:C56)</f>
        <v>50017622.57</v>
      </c>
      <c r="D51" s="2"/>
      <c r="E51" s="50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278</v>
      </c>
      <c r="B52" s="2"/>
      <c r="C52" s="48">
        <v>2763165</v>
      </c>
      <c r="D52" s="2"/>
      <c r="E52" s="50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279</v>
      </c>
      <c r="B53" s="2"/>
      <c r="C53" s="48">
        <v>17280350.73</v>
      </c>
      <c r="D53" s="2"/>
      <c r="E53" s="50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134</v>
      </c>
      <c r="B54" s="2"/>
      <c r="C54" s="48">
        <v>223800.15</v>
      </c>
      <c r="D54" s="2"/>
      <c r="E54" s="50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280</v>
      </c>
      <c r="B55" s="2"/>
      <c r="C55" s="48">
        <v>25717924.960000001</v>
      </c>
      <c r="D55" s="2"/>
      <c r="E55" s="50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281</v>
      </c>
      <c r="B56" s="2"/>
      <c r="C56" s="48">
        <v>4032381.73</v>
      </c>
      <c r="D56" s="2"/>
      <c r="E56" s="50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282</v>
      </c>
      <c r="B57" s="2"/>
      <c r="C57" s="49">
        <f>SUM(C58:C64)</f>
        <v>54196720.5</v>
      </c>
      <c r="D57" s="2"/>
      <c r="E57" s="50">
        <v>0</v>
      </c>
      <c r="F57" s="2"/>
      <c r="G57" s="2"/>
      <c r="H57" s="2"/>
      <c r="I57" s="2"/>
      <c r="J57" s="2"/>
      <c r="K57" s="2"/>
      <c r="L57" s="2"/>
    </row>
    <row r="58" spans="1:12" s="1" customFormat="1" x14ac:dyDescent="0.25">
      <c r="A58" s="2" t="s">
        <v>389</v>
      </c>
      <c r="B58" s="2"/>
      <c r="C58" s="48">
        <v>25.65</v>
      </c>
      <c r="D58" s="2"/>
      <c r="E58" s="50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283</v>
      </c>
      <c r="B59" s="2"/>
      <c r="C59" s="48">
        <v>4948645.4000000004</v>
      </c>
      <c r="D59" s="2"/>
      <c r="E59" s="50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363</v>
      </c>
      <c r="B60" s="2"/>
      <c r="C60" s="48">
        <v>1416.71</v>
      </c>
      <c r="D60" s="2"/>
      <c r="E60" s="50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373</v>
      </c>
      <c r="B61" s="2"/>
      <c r="C61" s="48">
        <v>98296.99</v>
      </c>
      <c r="D61" s="2"/>
      <c r="E61" s="50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284</v>
      </c>
      <c r="B62" s="2"/>
      <c r="C62" s="48">
        <v>47481243.460000001</v>
      </c>
      <c r="D62" s="2"/>
      <c r="E62" s="50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285</v>
      </c>
      <c r="B63" s="2"/>
      <c r="C63" s="48">
        <v>1665099.64</v>
      </c>
      <c r="D63" s="2"/>
      <c r="E63" s="50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286</v>
      </c>
      <c r="B64" s="2"/>
      <c r="C64" s="48">
        <v>1992.65</v>
      </c>
      <c r="D64" s="2"/>
      <c r="E64" s="50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287</v>
      </c>
      <c r="B65" s="2"/>
      <c r="C65" s="49">
        <f>SUM(C66:C69)</f>
        <v>84230970.920000002</v>
      </c>
      <c r="D65" s="2"/>
      <c r="E65" s="50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288</v>
      </c>
      <c r="B66" s="2"/>
      <c r="C66" s="48">
        <v>757579.16</v>
      </c>
      <c r="D66" s="2"/>
      <c r="E66" s="50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289</v>
      </c>
      <c r="B67" s="2"/>
      <c r="C67" s="48">
        <v>21716.25</v>
      </c>
      <c r="D67" s="2"/>
      <c r="E67" s="50">
        <v>0</v>
      </c>
      <c r="F67" s="2"/>
      <c r="G67" s="2"/>
      <c r="H67" s="2"/>
      <c r="I67" s="2"/>
      <c r="J67" s="2"/>
      <c r="K67" s="2"/>
      <c r="L67" s="2"/>
    </row>
    <row r="68" spans="1:12" s="1" customFormat="1" x14ac:dyDescent="0.25">
      <c r="A68" s="2" t="s">
        <v>390</v>
      </c>
      <c r="B68" s="2"/>
      <c r="C68" s="48">
        <v>15613.58</v>
      </c>
      <c r="D68" s="2"/>
      <c r="E68" s="50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273</v>
      </c>
      <c r="B69" s="2"/>
      <c r="C69" s="48">
        <v>83436061.930000007</v>
      </c>
      <c r="D69" s="2"/>
      <c r="E69" s="50">
        <v>0</v>
      </c>
      <c r="F69" s="2"/>
      <c r="G69" s="2"/>
      <c r="H69" s="2"/>
      <c r="I69" s="2"/>
      <c r="J69" s="2"/>
      <c r="K69" s="2"/>
      <c r="L69" s="2"/>
    </row>
    <row r="70" spans="1:12" x14ac:dyDescent="0.25">
      <c r="A70" s="52" t="s">
        <v>290</v>
      </c>
      <c r="C70" s="49">
        <f>C65+C57+C51+C45+C32+C16+C8</f>
        <v>363394842.44000006</v>
      </c>
      <c r="E70" s="50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2018</vt:lpstr>
      <vt:lpstr>composicion de Flujo fondos</vt:lpstr>
      <vt:lpstr>ESTADO DE EJEC. PRES.EGRESOS 18</vt:lpstr>
      <vt:lpstr>ESTADO EJEC. PRES. INGRESOS 18</vt:lpstr>
      <vt:lpstr>Estado Situacion Financiera 18</vt:lpstr>
      <vt:lpstr>EstadRendimiento Economico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Rodolfo William Hernandez</cp:lastModifiedBy>
  <cp:lastPrinted>2017-08-23T16:17:52Z</cp:lastPrinted>
  <dcterms:created xsi:type="dcterms:W3CDTF">2016-09-19T20:30:24Z</dcterms:created>
  <dcterms:modified xsi:type="dcterms:W3CDTF">2019-03-19T21:23:04Z</dcterms:modified>
</cp:coreProperties>
</file>