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hernandez\Desktop\Archivos Contabilidad LOS MAS USADOS\Estados Financieros 2018\"/>
    </mc:Choice>
  </mc:AlternateContent>
  <bookViews>
    <workbookView xWindow="240" yWindow="375" windowWidth="20115" windowHeight="7695" tabRatio="1000" firstSheet="1" activeTab="5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H29" i="6" l="1"/>
  <c r="C57" i="5" l="1"/>
  <c r="E101" i="2" l="1"/>
  <c r="C14" i="4" l="1"/>
  <c r="B87" i="7" l="1"/>
  <c r="E17" i="3" l="1"/>
  <c r="E19" i="3"/>
  <c r="D18" i="3"/>
  <c r="C18" i="3"/>
  <c r="E18" i="3" l="1"/>
  <c r="H9" i="6"/>
  <c r="H19" i="6" l="1"/>
  <c r="D27" i="2" l="1"/>
  <c r="E71" i="2"/>
  <c r="E106" i="2"/>
  <c r="D107" i="2"/>
  <c r="D105" i="2"/>
  <c r="C30" i="2"/>
  <c r="E28" i="2"/>
  <c r="C27" i="2"/>
  <c r="D23" i="2"/>
  <c r="E27" i="2" l="1"/>
  <c r="D70" i="2" l="1"/>
  <c r="E65" i="2"/>
  <c r="D30" i="2"/>
  <c r="C105" i="2"/>
  <c r="E105" i="2" s="1"/>
  <c r="C70" i="2"/>
  <c r="C19" i="6" l="1"/>
  <c r="H21" i="6"/>
  <c r="E13" i="2" l="1"/>
  <c r="B68" i="7"/>
  <c r="B18" i="7"/>
  <c r="B9" i="7"/>
  <c r="E53" i="2" l="1"/>
  <c r="B83" i="7"/>
  <c r="D82" i="7" l="1"/>
  <c r="D14" i="3" l="1"/>
  <c r="B21" i="7"/>
  <c r="C32" i="5" l="1"/>
  <c r="D24" i="3" l="1"/>
  <c r="D23" i="3" s="1"/>
  <c r="D21" i="3"/>
  <c r="D20" i="3" s="1"/>
  <c r="D16" i="3"/>
  <c r="D13" i="3" s="1"/>
  <c r="D11" i="3"/>
  <c r="D8" i="3" s="1"/>
  <c r="D9" i="3"/>
  <c r="C14" i="3"/>
  <c r="C13" i="3" s="1"/>
  <c r="C24" i="3"/>
  <c r="C23" i="3" s="1"/>
  <c r="C21" i="3"/>
  <c r="C20" i="3" s="1"/>
  <c r="C16" i="3"/>
  <c r="C11" i="3"/>
  <c r="C9" i="3"/>
  <c r="C8" i="3" s="1"/>
  <c r="I24" i="5"/>
  <c r="I17" i="5"/>
  <c r="I15" i="5"/>
  <c r="I12" i="5"/>
  <c r="I8" i="5"/>
  <c r="C65" i="5"/>
  <c r="C51" i="5"/>
  <c r="C45" i="5"/>
  <c r="C16" i="5"/>
  <c r="C8" i="5"/>
  <c r="C70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7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97" i="2" l="1"/>
  <c r="C8" i="2"/>
  <c r="D8" i="2"/>
  <c r="C29" i="2"/>
  <c r="C91" i="2"/>
  <c r="C77" i="2"/>
  <c r="D77" i="2"/>
  <c r="D91" i="2"/>
  <c r="D29" i="2"/>
  <c r="D109" i="2" l="1"/>
  <c r="B79" i="7"/>
  <c r="B76" i="7"/>
  <c r="B64" i="7"/>
  <c r="B45" i="7"/>
  <c r="B34" i="7"/>
  <c r="B29" i="7"/>
  <c r="B25" i="7"/>
  <c r="B23" i="7"/>
  <c r="B14" i="7"/>
  <c r="E103" i="2" l="1"/>
  <c r="E85" i="2"/>
  <c r="E40" i="2" l="1"/>
  <c r="E39" i="2" l="1"/>
  <c r="D75" i="7" l="1"/>
  <c r="C9" i="6"/>
  <c r="C9" i="4"/>
  <c r="C16" i="4"/>
  <c r="C11" i="4"/>
  <c r="C19" i="4" l="1"/>
  <c r="C31" i="6"/>
  <c r="H31" i="6" s="1"/>
  <c r="D26" i="3"/>
  <c r="E102" i="2" l="1"/>
  <c r="D63" i="7" l="1"/>
  <c r="D44" i="7"/>
  <c r="D20" i="7"/>
  <c r="D33" i="7"/>
  <c r="D8" i="7" l="1"/>
  <c r="D54" i="7" s="1"/>
  <c r="B89" i="7" s="1"/>
  <c r="D89" i="7" s="1"/>
  <c r="D90" i="7" s="1"/>
  <c r="D27" i="3"/>
  <c r="D28" i="3" s="1"/>
  <c r="C26" i="3"/>
  <c r="E26" i="3" s="1"/>
  <c r="E25" i="3"/>
  <c r="E24" i="3"/>
  <c r="E23" i="3"/>
  <c r="E22" i="3"/>
  <c r="E21" i="3"/>
  <c r="E20" i="3"/>
  <c r="E16" i="3"/>
  <c r="E15" i="3"/>
  <c r="E14" i="3"/>
  <c r="E13" i="3"/>
  <c r="E12" i="3"/>
  <c r="E11" i="3"/>
  <c r="E10" i="3"/>
  <c r="E9" i="3"/>
  <c r="E8" i="3"/>
  <c r="D110" i="2"/>
  <c r="D111" i="2" s="1"/>
  <c r="E108" i="2"/>
  <c r="E107" i="2"/>
  <c r="E104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7" i="3"/>
  <c r="C28" i="3" s="1"/>
  <c r="E27" i="3"/>
  <c r="E28" i="3" s="1"/>
  <c r="E70" i="2" l="1"/>
  <c r="E29" i="2"/>
  <c r="E109" i="2" s="1"/>
  <c r="E110" i="2" s="1"/>
  <c r="E111" i="2" s="1"/>
  <c r="C109" i="2" l="1"/>
  <c r="C110" i="2" s="1"/>
  <c r="C111" i="2" s="1"/>
</calcChain>
</file>

<file path=xl/sharedStrings.xml><?xml version="1.0" encoding="utf-8"?>
<sst xmlns="http://schemas.openxmlformats.org/spreadsheetml/2006/main" count="493" uniqueCount="401">
  <si>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</si>
  <si>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</si>
  <si>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</si>
  <si>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</si>
  <si>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</si>
  <si>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</si>
  <si>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</si>
  <si>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</si>
  <si>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</si>
  <si>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</si>
  <si>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</si>
  <si>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</si>
  <si>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</si>
  <si>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</si>
  <si>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</si>
  <si>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</si>
  <si>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</si>
  <si>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</si>
  <si>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</si>
  <si>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</si>
  <si>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</si>
  <si>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</si>
  <si>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</si>
  <si>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</si>
  <si>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</si>
  <si>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</si>
  <si>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</si>
  <si>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</si>
  <si>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</si>
  <si>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</si>
  <si>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</si>
  <si>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</si>
  <si>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</si>
  <si>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</si>
  <si>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</si>
  <si>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</si>
  <si>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</si>
  <si>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</si>
  <si>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</si>
  <si>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</si>
  <si>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</si>
  <si>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</si>
  <si>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</si>
  <si>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</si>
  <si>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</si>
  <si>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</si>
  <si>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</si>
  <si>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</si>
  <si>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</si>
  <si>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</si>
  <si>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</si>
  <si>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</si>
  <si>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</si>
  <si>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</si>
  <si>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</si>
  <si>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</si>
  <si>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</si>
  <si>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</si>
  <si>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</si>
  <si>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</si>
  <si>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</si>
  <si>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</si>
  <si>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</si>
  <si>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</si>
  <si>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</si>
  <si>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</si>
  <si>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</si>
  <si>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</si>
  <si>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</si>
  <si>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</si>
  <si>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</si>
  <si>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</si>
  <si>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</si>
  <si>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</si>
  <si>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</si>
  <si>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</si>
  <si>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</si>
  <si>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</si>
  <si>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</si>
  <si>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</si>
  <si>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</si>
  <si>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</si>
  <si>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</si>
  <si>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</si>
  <si>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</si>
  <si>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</si>
  <si>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</si>
  <si>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</si>
  <si>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</si>
  <si>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</si>
  <si>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</si>
  <si>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</si>
  <si>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</si>
  <si>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</si>
  <si>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</si>
  <si>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</si>
  <si>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</si>
  <si>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</si>
  <si>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</si>
  <si>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</si>
  <si>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</si>
  <si>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</si>
  <si>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</si>
  <si>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</si>
  <si>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</si>
  <si>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</si>
  <si>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</si>
  <si>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</si>
  <si>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</si>
  <si>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</si>
  <si>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</si>
  <si>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</si>
  <si>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</si>
  <si>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</si>
  <si>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</si>
  <si>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</si>
  <si>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</si>
  <si>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</si>
  <si>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</si>
  <si>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</si>
  <si>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</si>
  <si>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</si>
  <si>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</si>
  <si>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</si>
  <si>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</si>
  <si>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</si>
  <si>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</si>
  <si>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</si>
  <si>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</si>
  <si>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</si>
  <si>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</si>
  <si>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</si>
  <si>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</si>
  <si>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</si>
  <si>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</si>
  <si>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</si>
  <si>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</si>
  <si>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</si>
  <si>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</si>
  <si>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</si>
  <si>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</si>
  <si>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</si>
  <si>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</si>
  <si>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</si>
  <si>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</si>
  <si>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</si>
  <si>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</si>
  <si>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</si>
  <si>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</si>
  <si>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</si>
  <si>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</si>
  <si>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</si>
  <si>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</si>
  <si>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</si>
  <si>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</si>
  <si>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</si>
  <si>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</si>
  <si>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</si>
  <si>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</si>
  <si>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</si>
  <si>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</si>
  <si>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</si>
  <si>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</si>
  <si>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</si>
  <si>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</si>
  <si>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</si>
  <si>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</si>
  <si>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</si>
  <si>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</si>
  <si>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</si>
  <si>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</si>
  <si>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</si>
  <si>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</si>
  <si>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</si>
  <si>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</si>
  <si>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</si>
  <si>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</si>
  <si>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</si>
  <si>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</si>
  <si>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</si>
  <si>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</si>
  <si>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</si>
  <si>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</si>
  <si>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</si>
  <si>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</si>
  <si>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</si>
  <si>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</si>
  <si>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</si>
  <si>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</si>
  <si>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</si>
  <si>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</si>
  <si>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</si>
  <si>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</si>
  <si>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</si>
  <si>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</si>
  <si>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</si>
  <si>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</si>
  <si>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</si>
  <si>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</si>
  <si>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</si>
  <si>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</si>
  <si>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</si>
  <si>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</si>
  <si>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</si>
  <si>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</si>
  <si>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</si>
  <si>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</si>
  <si>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</si>
  <si>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</si>
  <si>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</si>
  <si>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</si>
  <si>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</si>
  <si>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</si>
  <si>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</si>
  <si>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</si>
  <si>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</si>
  <si>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</si>
  <si>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</si>
  <si>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</si>
  <si>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</si>
  <si>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</si>
  <si>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</si>
  <si>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</si>
  <si>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</si>
  <si>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</si>
  <si>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</si>
  <si>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</si>
  <si>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</si>
  <si>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</si>
  <si>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</si>
  <si>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</si>
  <si>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</si>
  <si>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</si>
  <si>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</si>
  <si>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</si>
  <si>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</si>
  <si>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</si>
  <si>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</si>
  <si>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</si>
  <si>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</si>
  <si>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</si>
  <si>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</si>
  <si>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</si>
  <si>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</si>
  <si>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</si>
  <si>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</si>
  <si>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</si>
  <si>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</si>
  <si>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</si>
  <si>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</si>
  <si>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</si>
  <si>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</si>
  <si>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</si>
  <si>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</si>
  <si>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</si>
  <si>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</si>
  <si>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</si>
  <si>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</si>
  <si>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</si>
  <si>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</si>
  <si>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</si>
  <si>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</si>
  <si>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</si>
  <si>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</si>
  <si>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</si>
  <si>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</si>
  <si>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</si>
  <si>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</si>
  <si>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</si>
  <si>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</si>
  <si>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</si>
  <si>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</si>
  <si>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</si>
  <si>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</si>
  <si>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</si>
  <si>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</si>
  <si>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</si>
  <si>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</si>
  <si>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</si>
  <si>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</si>
  <si>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</si>
  <si>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</si>
  <si>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</si>
  <si>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</si>
  <si>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</si>
  <si>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</si>
  <si>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</si>
  <si>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</si>
  <si>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</si>
  <si>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</si>
  <si>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</si>
  <si>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</si>
  <si>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</si>
  <si>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</si>
  <si>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</si>
  <si>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</si>
  <si>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</si>
  <si>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</si>
  <si>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</si>
  <si>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</si>
  <si>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</si>
  <si>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</si>
  <si>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</si>
  <si>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</si>
  <si>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</si>
  <si>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</si>
  <si>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</si>
  <si>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</si>
  <si>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</si>
  <si>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</si>
  <si>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</si>
  <si>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</si>
  <si>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</si>
  <si>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</si>
  <si>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</si>
  <si>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</si>
  <si>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</si>
  <si>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</si>
  <si>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</si>
  <si>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</si>
  <si>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</si>
  <si>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</si>
  <si>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</si>
  <si>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</si>
  <si>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</si>
  <si>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</si>
  <si>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</si>
  <si>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</si>
  <si>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</si>
  <si>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</si>
  <si>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</si>
  <si>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</si>
  <si>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</si>
  <si>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</si>
  <si>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</si>
  <si>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</si>
  <si>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</si>
  <si>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</si>
  <si>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</si>
  <si>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</si>
  <si>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</si>
  <si>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</si>
  <si>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</si>
  <si>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</si>
  <si>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</si>
  <si>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</si>
  <si>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</si>
  <si>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</si>
  <si>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</si>
  <si>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</si>
  <si>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</si>
  <si>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</si>
  <si>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</si>
  <si>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</si>
  <si>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</si>
  <si>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</si>
  <si>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</si>
  <si>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</si>
  <si>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</si>
  <si>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</si>
  <si>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</si>
  <si>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</si>
  <si>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</si>
  <si>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</si>
  <si>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</si>
  <si>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</si>
  <si>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</si>
  <si>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</si>
  <si>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</si>
  <si>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</si>
  <si>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</si>
  <si>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</si>
  <si>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</si>
  <si>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</si>
  <si>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</si>
  <si>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</si>
  <si>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</si>
  <si>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</si>
  <si>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</si>
  <si>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</si>
  <si>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Al Personal de Servicios Permanentes</t>
  </si>
  <si>
    <t>FINANCIAMIENTO DE TERCEROS NETO</t>
  </si>
  <si>
    <t>SERVICIO DE LA DEUDA</t>
  </si>
  <si>
    <t>SERVICIOS DE LA DEUDA</t>
  </si>
  <si>
    <t>A.M. X  Amortizaciones de Endeudamiento Publico</t>
  </si>
  <si>
    <t>D.M. x Recuperacion de Inversiones Financieras Temporales</t>
  </si>
  <si>
    <t>A.M. x Inversiones Financieras Temporales</t>
  </si>
  <si>
    <t>Otros Ingresos no Clasificados</t>
  </si>
  <si>
    <t>D.M. x Venta de Activos Fijos</t>
  </si>
  <si>
    <t>Anticipos por Intereses</t>
  </si>
  <si>
    <t>Anticipos por intereses</t>
  </si>
  <si>
    <t>Costo de Venta de Bienes de Uso</t>
  </si>
  <si>
    <t>Correccion de Obligaciones con Terceros</t>
  </si>
  <si>
    <t>Del  1  de  Enero  al  31  de  Octubre de  2018</t>
  </si>
  <si>
    <t>Del  1  de  Enero  al  31  de  Octubre del  2018</t>
  </si>
  <si>
    <t>Reporte Acumulado del 1 de Enero al  31  de Octubre  del   2018</t>
  </si>
  <si>
    <t>Reporte Acumulado del 1 de Enero al 31  de Octubre del  2018</t>
  </si>
  <si>
    <t>Reporte Acumulado del  1  de  Enero  al  31  de  Octubre  de  2018</t>
  </si>
  <si>
    <t>al  31  de  Octubre de 2018</t>
  </si>
  <si>
    <t>Del  1  de  Enero  al  31  de  Octubre  de  2018</t>
  </si>
  <si>
    <t>Del 1 de Enero al 31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</si>
</sst>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2" fontId="3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C23" sqref="C23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207</v>
      </c>
      <c r="B1" s="92"/>
      <c r="C1" s="92"/>
      <c r="D1" s="92"/>
      <c r="E1" s="92"/>
      <c r="F1" s="92"/>
    </row>
    <row r="2" spans="1:6" x14ac:dyDescent="0.25">
      <c r="A2" s="92" t="s">
        <v>355</v>
      </c>
      <c r="B2" s="92"/>
      <c r="C2" s="92"/>
      <c r="D2" s="92"/>
      <c r="E2" s="92"/>
      <c r="F2" s="92"/>
    </row>
    <row r="3" spans="1:6" x14ac:dyDescent="0.25">
      <c r="A3" s="92" t="s">
        <v>393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164744.68000000156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10237951.130000001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10073206.449999999</v>
      </c>
      <c r="D13" s="29"/>
      <c r="E13" s="25">
        <v>0</v>
      </c>
      <c r="F13" s="22"/>
    </row>
    <row r="14" spans="1:6" s="1" customFormat="1" x14ac:dyDescent="0.25">
      <c r="A14" s="24" t="s">
        <v>381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382</v>
      </c>
      <c r="B15" s="33"/>
      <c r="C15" s="91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171551.60000000009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1424165.61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1252614.01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1952186.8800000018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topLeftCell="A13" workbookViewId="0">
      <selection activeCell="H33" sqref="H3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356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394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SUM(C10:C17)</f>
        <v>10237951.130000001</v>
      </c>
      <c r="D9" s="40"/>
      <c r="E9" s="38">
        <v>0</v>
      </c>
      <c r="F9" s="25"/>
      <c r="G9" s="24" t="s">
        <v>210</v>
      </c>
      <c r="H9" s="39">
        <f>SUM(H10:H16)</f>
        <v>10073206.450000001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258638.38</v>
      </c>
      <c r="D10" s="84"/>
      <c r="E10" s="77">
        <v>0</v>
      </c>
      <c r="F10" s="77"/>
      <c r="G10" s="85" t="s">
        <v>216</v>
      </c>
      <c r="H10" s="84">
        <v>3989822.7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162844.20000000001</v>
      </c>
      <c r="D11" s="84"/>
      <c r="E11" s="77">
        <v>0</v>
      </c>
      <c r="F11" s="77"/>
      <c r="G11" s="85" t="s">
        <v>375</v>
      </c>
      <c r="H11" s="84">
        <v>1111900.5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7729820.6600000001</v>
      </c>
      <c r="D12" s="84"/>
      <c r="E12" s="77">
        <v>0</v>
      </c>
      <c r="F12" s="77"/>
      <c r="G12" s="85" t="s">
        <v>218</v>
      </c>
      <c r="H12" s="84">
        <v>66958.850000000006</v>
      </c>
      <c r="I12" s="37"/>
      <c r="J12" s="25">
        <v>0</v>
      </c>
    </row>
    <row r="13" spans="1:10" x14ac:dyDescent="0.25">
      <c r="A13" s="31" t="s">
        <v>388</v>
      </c>
      <c r="B13" s="31"/>
      <c r="C13" s="84">
        <v>5250.64</v>
      </c>
      <c r="D13" s="84"/>
      <c r="E13" s="77">
        <v>0</v>
      </c>
      <c r="F13" s="77"/>
      <c r="G13" s="85" t="s">
        <v>219</v>
      </c>
      <c r="H13" s="84">
        <v>2556106</v>
      </c>
      <c r="I13" s="37"/>
      <c r="J13" s="25">
        <v>0</v>
      </c>
    </row>
    <row r="14" spans="1:10" x14ac:dyDescent="0.25">
      <c r="A14" s="31" t="s">
        <v>214</v>
      </c>
      <c r="B14" s="31"/>
      <c r="C14" s="84">
        <v>217816.94</v>
      </c>
      <c r="D14" s="84"/>
      <c r="E14" s="77">
        <v>0</v>
      </c>
      <c r="F14" s="77"/>
      <c r="G14" s="85" t="s">
        <v>373</v>
      </c>
      <c r="H14" s="84">
        <v>310811.57</v>
      </c>
      <c r="I14" s="37"/>
      <c r="J14" s="25">
        <v>0</v>
      </c>
    </row>
    <row r="15" spans="1:10" x14ac:dyDescent="0.25">
      <c r="A15" s="31" t="s">
        <v>372</v>
      </c>
      <c r="B15" s="31"/>
      <c r="C15" s="84">
        <v>447.46</v>
      </c>
      <c r="D15" s="84"/>
      <c r="E15" s="77">
        <v>0</v>
      </c>
      <c r="F15" s="77"/>
      <c r="G15" s="85" t="s">
        <v>386</v>
      </c>
      <c r="H15" s="84">
        <v>1200000</v>
      </c>
      <c r="I15" s="37"/>
      <c r="J15" s="25">
        <v>0</v>
      </c>
    </row>
    <row r="16" spans="1:10" x14ac:dyDescent="0.25">
      <c r="A16" s="31" t="s">
        <v>385</v>
      </c>
      <c r="C16" s="84">
        <v>1200000</v>
      </c>
      <c r="D16" s="84"/>
      <c r="E16" s="77">
        <v>0</v>
      </c>
      <c r="F16" s="77"/>
      <c r="G16" s="85" t="s">
        <v>220</v>
      </c>
      <c r="H16" s="84">
        <v>837606.83</v>
      </c>
      <c r="J16" s="25">
        <v>0</v>
      </c>
    </row>
    <row r="17" spans="1:10" x14ac:dyDescent="0.25">
      <c r="A17" s="31" t="s">
        <v>215</v>
      </c>
      <c r="B17" s="31"/>
      <c r="C17" s="84">
        <v>663132.85</v>
      </c>
      <c r="D17" s="84"/>
      <c r="E17" s="77">
        <v>0</v>
      </c>
      <c r="F17" s="77"/>
    </row>
    <row r="18" spans="1:10" x14ac:dyDescent="0.25">
      <c r="A18" s="31"/>
      <c r="B18" s="31"/>
      <c r="C18" s="84"/>
      <c r="D18" s="84"/>
      <c r="E18" s="77"/>
      <c r="F18" s="77"/>
      <c r="G18" s="85"/>
      <c r="H18" s="84"/>
      <c r="J18" s="25"/>
    </row>
    <row r="19" spans="1:10" x14ac:dyDescent="0.25">
      <c r="A19" s="24" t="s">
        <v>221</v>
      </c>
      <c r="B19" s="28"/>
      <c r="C19" s="39">
        <f>SUM(C20:C25)</f>
        <v>1424165.6099999999</v>
      </c>
      <c r="D19" s="84"/>
      <c r="E19" s="77">
        <v>0</v>
      </c>
      <c r="F19" s="77"/>
      <c r="G19" s="23" t="s">
        <v>383</v>
      </c>
      <c r="H19" s="90">
        <f>H20</f>
        <v>11.43</v>
      </c>
      <c r="I19" s="37"/>
      <c r="J19" s="38">
        <v>0</v>
      </c>
    </row>
    <row r="20" spans="1:10" ht="24" customHeight="1" x14ac:dyDescent="0.25">
      <c r="A20" s="32" t="s">
        <v>222</v>
      </c>
      <c r="B20" s="28"/>
      <c r="C20" s="84">
        <v>90352.63</v>
      </c>
      <c r="D20" s="84"/>
      <c r="E20" s="77">
        <v>0</v>
      </c>
      <c r="F20" s="77"/>
      <c r="G20" s="85" t="s">
        <v>384</v>
      </c>
      <c r="H20" s="84">
        <v>11.43</v>
      </c>
      <c r="I20" s="37"/>
      <c r="J20" s="25">
        <v>0</v>
      </c>
    </row>
    <row r="21" spans="1:10" x14ac:dyDescent="0.25">
      <c r="A21" s="32" t="s">
        <v>223</v>
      </c>
      <c r="B21" s="32"/>
      <c r="C21" s="84">
        <v>1279258.6000000001</v>
      </c>
      <c r="D21" s="84"/>
      <c r="E21" s="77">
        <v>0</v>
      </c>
      <c r="F21" s="77"/>
      <c r="G21" s="24" t="s">
        <v>221</v>
      </c>
      <c r="H21" s="39">
        <f>SUM(H22:H27)</f>
        <v>1252614.01</v>
      </c>
      <c r="I21" s="37"/>
      <c r="J21" s="25">
        <v>0</v>
      </c>
    </row>
    <row r="22" spans="1:10" ht="16.5" customHeight="1" x14ac:dyDescent="0.25">
      <c r="A22" s="32" t="s">
        <v>224</v>
      </c>
      <c r="B22" s="33"/>
      <c r="C22" s="84">
        <v>35619.96</v>
      </c>
      <c r="D22" s="84"/>
      <c r="E22" s="77">
        <v>0</v>
      </c>
      <c r="F22" s="77"/>
      <c r="G22" s="32" t="s">
        <v>222</v>
      </c>
      <c r="H22" s="84">
        <v>90144.62</v>
      </c>
      <c r="J22" s="25">
        <v>0</v>
      </c>
    </row>
    <row r="23" spans="1:10" x14ac:dyDescent="0.25">
      <c r="A23" s="32" t="s">
        <v>389</v>
      </c>
      <c r="C23" s="84">
        <v>16964.39</v>
      </c>
      <c r="D23" s="84"/>
      <c r="E23" s="77">
        <v>0</v>
      </c>
      <c r="F23" s="77"/>
      <c r="G23" s="32" t="s">
        <v>223</v>
      </c>
      <c r="H23" s="84">
        <v>923177.47</v>
      </c>
      <c r="J23" s="25">
        <v>0</v>
      </c>
    </row>
    <row r="24" spans="1:10" x14ac:dyDescent="0.25">
      <c r="A24" s="32" t="s">
        <v>359</v>
      </c>
      <c r="B24" s="33"/>
      <c r="C24" s="84">
        <v>9.7200000000000006</v>
      </c>
      <c r="D24" s="84"/>
      <c r="E24" s="77">
        <v>0</v>
      </c>
      <c r="F24" s="77"/>
      <c r="G24" s="32" t="s">
        <v>224</v>
      </c>
      <c r="H24" s="84">
        <v>233092.75</v>
      </c>
      <c r="I24" s="37"/>
      <c r="J24" s="25">
        <v>0</v>
      </c>
    </row>
    <row r="25" spans="1:10" x14ac:dyDescent="0.25">
      <c r="A25" s="32" t="s">
        <v>225</v>
      </c>
      <c r="C25" s="84">
        <v>1960.31</v>
      </c>
      <c r="D25" s="84"/>
      <c r="E25" s="77">
        <v>0</v>
      </c>
      <c r="F25" s="77"/>
      <c r="G25" s="32" t="s">
        <v>389</v>
      </c>
      <c r="H25" s="84">
        <v>4471.24</v>
      </c>
      <c r="I25" s="37"/>
      <c r="J25" s="25">
        <v>0</v>
      </c>
    </row>
    <row r="26" spans="1:10" x14ac:dyDescent="0.25">
      <c r="F26" s="77"/>
      <c r="G26" s="32" t="s">
        <v>359</v>
      </c>
      <c r="H26" s="84">
        <v>163.11000000000001</v>
      </c>
      <c r="J26" s="25">
        <v>0</v>
      </c>
    </row>
    <row r="27" spans="1:10" x14ac:dyDescent="0.25">
      <c r="D27" s="84"/>
      <c r="E27" s="77"/>
      <c r="F27" s="77"/>
      <c r="G27" s="32" t="s">
        <v>225</v>
      </c>
      <c r="H27" s="84">
        <v>1564.82</v>
      </c>
      <c r="I27" s="37"/>
      <c r="J27" s="25">
        <v>0</v>
      </c>
    </row>
    <row r="28" spans="1:10" x14ac:dyDescent="0.25">
      <c r="C28" s="86"/>
      <c r="D28" s="84"/>
      <c r="E28" s="77"/>
      <c r="F28" s="77"/>
    </row>
    <row r="29" spans="1:10" x14ac:dyDescent="0.25">
      <c r="A29" s="89"/>
      <c r="C29" s="83"/>
      <c r="D29" s="86"/>
      <c r="E29" s="86"/>
      <c r="F29" s="82"/>
      <c r="G29" s="24" t="s">
        <v>376</v>
      </c>
      <c r="H29" s="87">
        <f>C31-H9-H21-H19</f>
        <v>336284.8499999991</v>
      </c>
      <c r="I29" s="43"/>
      <c r="J29" s="38">
        <v>0</v>
      </c>
    </row>
    <row r="30" spans="1:10" ht="8.25" customHeight="1" x14ac:dyDescent="0.25">
      <c r="F30" s="30"/>
    </row>
    <row r="31" spans="1:10" x14ac:dyDescent="0.25">
      <c r="A31" s="41" t="s">
        <v>227</v>
      </c>
      <c r="B31" s="41"/>
      <c r="C31" s="39">
        <f>C9+C19</f>
        <v>11662116.74</v>
      </c>
      <c r="D31" s="29"/>
      <c r="E31" s="42">
        <v>0</v>
      </c>
      <c r="F31" s="36"/>
      <c r="G31" s="24" t="s">
        <v>226</v>
      </c>
      <c r="H31" s="39">
        <f>H9+H21+H29+H19</f>
        <v>11662116.74</v>
      </c>
      <c r="I31" s="40"/>
      <c r="J31" s="88">
        <v>0</v>
      </c>
    </row>
    <row r="32" spans="1:10" ht="12.75" customHeight="1" x14ac:dyDescent="0.25"/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  <row r="36" spans="1:6" x14ac:dyDescent="0.25">
      <c r="A36" s="36"/>
      <c r="B36" s="36"/>
      <c r="C36" s="36"/>
      <c r="D36" s="36"/>
      <c r="E36" s="36"/>
      <c r="F36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3"/>
  <sheetViews>
    <sheetView topLeftCell="A93" zoomScaleNormal="100" workbookViewId="0">
      <selection activeCell="D114" sqref="D114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346</v>
      </c>
      <c r="B2" s="92"/>
      <c r="C2" s="92"/>
      <c r="D2" s="92"/>
      <c r="E2" s="92"/>
    </row>
    <row r="3" spans="1:5" s="1" customFormat="1" x14ac:dyDescent="0.25">
      <c r="A3" s="92" t="s">
        <v>395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1934554.5499999998</v>
      </c>
      <c r="D8" s="80">
        <f>D9+D14+D17+D19+D23+D27</f>
        <v>1495816.19</v>
      </c>
      <c r="E8" s="6">
        <f>C8-D8</f>
        <v>438738.35999999987</v>
      </c>
    </row>
    <row r="9" spans="1:5" x14ac:dyDescent="0.25">
      <c r="A9" s="12" t="s">
        <v>2</v>
      </c>
      <c r="B9" s="12" t="s">
        <v>3</v>
      </c>
      <c r="C9" s="80">
        <f>SUM(C10:C13)</f>
        <v>1665180.3199999998</v>
      </c>
      <c r="D9" s="80">
        <f>SUM(D10:D13)</f>
        <v>1284772.5399999998</v>
      </c>
      <c r="E9" s="6">
        <f t="shared" ref="E9:E44" si="0">C9-D9</f>
        <v>380407.78</v>
      </c>
    </row>
    <row r="10" spans="1:5" x14ac:dyDescent="0.25">
      <c r="A10" s="4" t="s">
        <v>4</v>
      </c>
      <c r="B10" s="4" t="s">
        <v>5</v>
      </c>
      <c r="C10" s="5">
        <v>1295322.99</v>
      </c>
      <c r="D10" s="5">
        <v>1063796.3899999999</v>
      </c>
      <c r="E10" s="6">
        <f t="shared" si="0"/>
        <v>231526.60000000009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10442.950000000001</v>
      </c>
      <c r="D12" s="5">
        <v>6948.68</v>
      </c>
      <c r="E12" s="6">
        <f t="shared" si="0"/>
        <v>3494.2700000000004</v>
      </c>
    </row>
    <row r="13" spans="1:5" x14ac:dyDescent="0.25">
      <c r="A13" s="4" t="s">
        <v>10</v>
      </c>
      <c r="B13" s="4" t="s">
        <v>11</v>
      </c>
      <c r="C13" s="5">
        <v>246934.38</v>
      </c>
      <c r="D13" s="5">
        <v>214027.47</v>
      </c>
      <c r="E13" s="6">
        <f t="shared" si="0"/>
        <v>32906.910000000003</v>
      </c>
    </row>
    <row r="14" spans="1:5" x14ac:dyDescent="0.25">
      <c r="A14" s="12" t="s">
        <v>12</v>
      </c>
      <c r="B14" s="12" t="s">
        <v>13</v>
      </c>
      <c r="C14" s="80">
        <f>SUM(C15:C16)</f>
        <v>13932</v>
      </c>
      <c r="D14" s="80">
        <f>SUM(D15:D16)</f>
        <v>0</v>
      </c>
      <c r="E14" s="6">
        <f t="shared" si="0"/>
        <v>13932</v>
      </c>
    </row>
    <row r="15" spans="1:5" x14ac:dyDescent="0.25">
      <c r="A15" s="4" t="s">
        <v>14</v>
      </c>
      <c r="B15" s="4" t="s">
        <v>5</v>
      </c>
      <c r="C15" s="5">
        <v>10447</v>
      </c>
      <c r="D15" s="5">
        <v>0</v>
      </c>
      <c r="E15" s="6">
        <f t="shared" si="0"/>
        <v>10447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12902.65</v>
      </c>
      <c r="D17" s="80">
        <f>+D18</f>
        <v>8950.6200000000008</v>
      </c>
      <c r="E17" s="6">
        <f t="shared" si="0"/>
        <v>3952.0299999999988</v>
      </c>
    </row>
    <row r="18" spans="1:5" x14ac:dyDescent="0.25">
      <c r="A18" s="4" t="s">
        <v>18</v>
      </c>
      <c r="B18" s="4" t="s">
        <v>19</v>
      </c>
      <c r="C18" s="5">
        <v>12902.65</v>
      </c>
      <c r="D18" s="5">
        <v>8950.6200000000008</v>
      </c>
      <c r="E18" s="6">
        <f t="shared" si="0"/>
        <v>3952.0299999999988</v>
      </c>
    </row>
    <row r="19" spans="1:5" x14ac:dyDescent="0.25">
      <c r="A19" s="12" t="s">
        <v>20</v>
      </c>
      <c r="B19" s="12" t="s">
        <v>21</v>
      </c>
      <c r="C19" s="80">
        <f>SUM(C20:C22)</f>
        <v>106535.95</v>
      </c>
      <c r="D19" s="80">
        <f>SUM(D20:D22)</f>
        <v>82888.180000000008</v>
      </c>
      <c r="E19" s="6">
        <f t="shared" si="0"/>
        <v>23647.76999999999</v>
      </c>
    </row>
    <row r="20" spans="1:5" x14ac:dyDescent="0.25">
      <c r="A20" s="4" t="s">
        <v>22</v>
      </c>
      <c r="B20" s="4" t="s">
        <v>23</v>
      </c>
      <c r="C20" s="5">
        <v>103704.47</v>
      </c>
      <c r="D20" s="5">
        <v>82128.36</v>
      </c>
      <c r="E20" s="6">
        <f t="shared" si="0"/>
        <v>21576.11</v>
      </c>
    </row>
    <row r="21" spans="1:5" x14ac:dyDescent="0.25">
      <c r="A21" s="4" t="s">
        <v>24</v>
      </c>
      <c r="B21" s="4" t="s">
        <v>25</v>
      </c>
      <c r="C21" s="5">
        <v>555</v>
      </c>
      <c r="D21" s="5">
        <v>0</v>
      </c>
      <c r="E21" s="6">
        <f t="shared" si="0"/>
        <v>555</v>
      </c>
    </row>
    <row r="22" spans="1:5" x14ac:dyDescent="0.25">
      <c r="A22" s="4" t="s">
        <v>26</v>
      </c>
      <c r="B22" s="4" t="s">
        <v>27</v>
      </c>
      <c r="C22" s="5">
        <v>2276.48</v>
      </c>
      <c r="D22" s="5">
        <v>759.82</v>
      </c>
      <c r="E22" s="6">
        <f t="shared" si="0"/>
        <v>1516.6599999999999</v>
      </c>
    </row>
    <row r="23" spans="1:5" x14ac:dyDescent="0.25">
      <c r="A23" s="12" t="s">
        <v>28</v>
      </c>
      <c r="B23" s="12" t="s">
        <v>29</v>
      </c>
      <c r="C23" s="80">
        <f>SUM(C24:C26)</f>
        <v>85859.33</v>
      </c>
      <c r="D23" s="80">
        <f>SUM(D24:D26)</f>
        <v>69060.55</v>
      </c>
      <c r="E23" s="6">
        <f t="shared" si="0"/>
        <v>16798.78</v>
      </c>
    </row>
    <row r="24" spans="1:5" x14ac:dyDescent="0.25">
      <c r="A24" s="4" t="s">
        <v>30</v>
      </c>
      <c r="B24" s="4" t="s">
        <v>23</v>
      </c>
      <c r="C24" s="5">
        <v>83622.16</v>
      </c>
      <c r="D24" s="5">
        <v>68519.55</v>
      </c>
      <c r="E24" s="6">
        <f t="shared" si="0"/>
        <v>15102.61</v>
      </c>
    </row>
    <row r="25" spans="1:5" x14ac:dyDescent="0.25">
      <c r="A25" s="4" t="s">
        <v>31</v>
      </c>
      <c r="B25" s="4" t="s">
        <v>25</v>
      </c>
      <c r="C25" s="5">
        <v>705</v>
      </c>
      <c r="D25" s="5">
        <v>0</v>
      </c>
      <c r="E25" s="6">
        <f t="shared" si="0"/>
        <v>705</v>
      </c>
    </row>
    <row r="26" spans="1:5" x14ac:dyDescent="0.25">
      <c r="A26" s="4" t="s">
        <v>32</v>
      </c>
      <c r="B26" s="4" t="s">
        <v>27</v>
      </c>
      <c r="C26" s="5">
        <v>1532.17</v>
      </c>
      <c r="D26" s="5">
        <v>541</v>
      </c>
      <c r="E26" s="6">
        <f t="shared" si="0"/>
        <v>991.17000000000007</v>
      </c>
    </row>
    <row r="27" spans="1:5" s="1" customFormat="1" x14ac:dyDescent="0.25">
      <c r="A27" s="20">
        <v>517</v>
      </c>
      <c r="B27" s="12" t="s">
        <v>33</v>
      </c>
      <c r="C27" s="80">
        <f>C28</f>
        <v>50144.3</v>
      </c>
      <c r="D27" s="80">
        <f>D28</f>
        <v>50144.3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380</v>
      </c>
      <c r="C28" s="5">
        <v>50144.3</v>
      </c>
      <c r="D28" s="5">
        <v>50144.3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C30+C55+C59+C70+C74</f>
        <v>1746920.8900000001</v>
      </c>
      <c r="D29" s="80">
        <f>D30+D55+D59+D70+D74</f>
        <v>1192457.5399999998</v>
      </c>
      <c r="E29" s="6">
        <f t="shared" si="0"/>
        <v>554463.35000000033</v>
      </c>
    </row>
    <row r="30" spans="1:5" x14ac:dyDescent="0.25">
      <c r="A30" s="12" t="s">
        <v>36</v>
      </c>
      <c r="B30" s="12" t="s">
        <v>37</v>
      </c>
      <c r="C30" s="80">
        <f>SUM(C31:C54)</f>
        <v>884144.78000000014</v>
      </c>
      <c r="D30" s="80">
        <f>SUM(D31:D54)</f>
        <v>616308.86999999988</v>
      </c>
      <c r="E30" s="6">
        <f t="shared" si="0"/>
        <v>267835.91000000027</v>
      </c>
    </row>
    <row r="31" spans="1:5" x14ac:dyDescent="0.25">
      <c r="A31" s="4" t="s">
        <v>38</v>
      </c>
      <c r="B31" s="4" t="s">
        <v>39</v>
      </c>
      <c r="C31" s="5">
        <v>397565.4</v>
      </c>
      <c r="D31" s="5">
        <v>274986.15999999997</v>
      </c>
      <c r="E31" s="6">
        <f t="shared" si="0"/>
        <v>122579.24000000005</v>
      </c>
    </row>
    <row r="32" spans="1:5" x14ac:dyDescent="0.25">
      <c r="A32" s="4" t="s">
        <v>40</v>
      </c>
      <c r="B32" s="4" t="s">
        <v>41</v>
      </c>
      <c r="C32" s="5">
        <v>27890.560000000001</v>
      </c>
      <c r="D32" s="5">
        <v>26030.68</v>
      </c>
      <c r="E32" s="6">
        <f t="shared" si="0"/>
        <v>1859.880000000001</v>
      </c>
    </row>
    <row r="33" spans="1:5" x14ac:dyDescent="0.25">
      <c r="A33" s="4" t="s">
        <v>42</v>
      </c>
      <c r="B33" s="4" t="s">
        <v>43</v>
      </c>
      <c r="C33" s="5">
        <v>3867</v>
      </c>
      <c r="D33" s="5">
        <v>3716.13</v>
      </c>
      <c r="E33" s="6">
        <f t="shared" si="0"/>
        <v>150.86999999999989</v>
      </c>
    </row>
    <row r="34" spans="1:5" x14ac:dyDescent="0.25">
      <c r="A34" s="4" t="s">
        <v>44</v>
      </c>
      <c r="B34" s="4" t="s">
        <v>45</v>
      </c>
      <c r="C34" s="5">
        <v>69200.62</v>
      </c>
      <c r="D34" s="5">
        <v>14448.58</v>
      </c>
      <c r="E34" s="6">
        <f t="shared" si="0"/>
        <v>54752.039999999994</v>
      </c>
    </row>
    <row r="35" spans="1:5" x14ac:dyDescent="0.25">
      <c r="A35" s="4" t="s">
        <v>46</v>
      </c>
      <c r="B35" s="4" t="s">
        <v>47</v>
      </c>
      <c r="C35" s="5">
        <v>4706.9799999999996</v>
      </c>
      <c r="D35" s="5">
        <v>1990.21</v>
      </c>
      <c r="E35" s="6">
        <f t="shared" si="0"/>
        <v>2716.7699999999995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33480.29</v>
      </c>
      <c r="D37" s="5">
        <v>29523.3</v>
      </c>
      <c r="E37" s="6">
        <f t="shared" si="0"/>
        <v>3956.9900000000016</v>
      </c>
    </row>
    <row r="38" spans="1:5" x14ac:dyDescent="0.25">
      <c r="A38" s="4" t="s">
        <v>52</v>
      </c>
      <c r="B38" s="4" t="s">
        <v>53</v>
      </c>
      <c r="C38" s="5">
        <v>34528.76</v>
      </c>
      <c r="D38" s="5">
        <v>24943.37</v>
      </c>
      <c r="E38" s="6">
        <f t="shared" si="0"/>
        <v>9585.3900000000031</v>
      </c>
    </row>
    <row r="39" spans="1:5" s="1" customFormat="1" x14ac:dyDescent="0.25">
      <c r="A39" s="15">
        <v>54109</v>
      </c>
      <c r="B39" s="4" t="s">
        <v>351</v>
      </c>
      <c r="C39" s="5">
        <v>15960</v>
      </c>
      <c r="D39" s="5">
        <v>15638.9</v>
      </c>
      <c r="E39" s="6">
        <f t="shared" si="0"/>
        <v>321.10000000000036</v>
      </c>
    </row>
    <row r="40" spans="1:5" s="1" customFormat="1" x14ac:dyDescent="0.25">
      <c r="A40" s="15">
        <v>54110</v>
      </c>
      <c r="B40" s="4" t="s">
        <v>354</v>
      </c>
      <c r="C40" s="5">
        <v>142342.69</v>
      </c>
      <c r="D40" s="5">
        <v>137260.43</v>
      </c>
      <c r="E40" s="6">
        <f t="shared" si="0"/>
        <v>5082.2600000000093</v>
      </c>
    </row>
    <row r="41" spans="1:5" x14ac:dyDescent="0.25">
      <c r="A41" s="4" t="s">
        <v>54</v>
      </c>
      <c r="B41" s="4" t="s">
        <v>55</v>
      </c>
      <c r="C41" s="5">
        <v>4309.01</v>
      </c>
      <c r="D41" s="5">
        <v>3010.36</v>
      </c>
      <c r="E41" s="6">
        <f t="shared" si="0"/>
        <v>1298.6500000000001</v>
      </c>
    </row>
    <row r="42" spans="1:5" x14ac:dyDescent="0.25">
      <c r="A42" s="4" t="s">
        <v>56</v>
      </c>
      <c r="B42" s="4" t="s">
        <v>57</v>
      </c>
      <c r="C42" s="5">
        <v>9263.24</v>
      </c>
      <c r="D42" s="5">
        <v>3431.73</v>
      </c>
      <c r="E42" s="6">
        <f t="shared" si="0"/>
        <v>5831.51</v>
      </c>
    </row>
    <row r="43" spans="1:5" x14ac:dyDescent="0.25">
      <c r="A43" s="4" t="s">
        <v>58</v>
      </c>
      <c r="B43" s="4" t="s">
        <v>59</v>
      </c>
      <c r="C43" s="5">
        <v>1624.68</v>
      </c>
      <c r="D43" s="5">
        <v>1448.96</v>
      </c>
      <c r="E43" s="6">
        <f t="shared" si="0"/>
        <v>175.72000000000003</v>
      </c>
    </row>
    <row r="44" spans="1:5" x14ac:dyDescent="0.25">
      <c r="A44" s="4" t="s">
        <v>60</v>
      </c>
      <c r="B44" s="4" t="s">
        <v>61</v>
      </c>
      <c r="C44" s="5">
        <v>305.68</v>
      </c>
      <c r="D44" s="5">
        <v>280.62</v>
      </c>
      <c r="E44" s="6">
        <f t="shared" si="0"/>
        <v>25.060000000000002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154</v>
      </c>
      <c r="B46" s="92"/>
      <c r="C46" s="92"/>
      <c r="D46" s="92"/>
      <c r="E46" s="92"/>
    </row>
    <row r="47" spans="1:5" x14ac:dyDescent="0.25">
      <c r="A47" s="92" t="s">
        <v>346</v>
      </c>
      <c r="B47" s="92"/>
      <c r="C47" s="92"/>
      <c r="D47" s="92"/>
      <c r="E47" s="92"/>
    </row>
    <row r="48" spans="1:5" x14ac:dyDescent="0.25">
      <c r="A48" s="92" t="s">
        <v>396</v>
      </c>
      <c r="B48" s="92"/>
      <c r="C48" s="92"/>
      <c r="D48" s="92"/>
      <c r="E48" s="92"/>
    </row>
    <row r="49" spans="1:5" x14ac:dyDescent="0.25">
      <c r="A49" s="92" t="s">
        <v>155</v>
      </c>
      <c r="B49" s="92"/>
      <c r="C49" s="92"/>
      <c r="D49" s="92"/>
      <c r="E49" s="92"/>
    </row>
    <row r="50" spans="1:5" x14ac:dyDescent="0.25">
      <c r="A50" s="4" t="s">
        <v>62</v>
      </c>
      <c r="B50" s="4" t="s">
        <v>63</v>
      </c>
      <c r="C50" s="5">
        <v>22389.759999999998</v>
      </c>
      <c r="D50" s="5">
        <v>11317.1</v>
      </c>
      <c r="E50" s="6">
        <f t="shared" ref="E50:E85" si="1">C50-D50</f>
        <v>11072.659999999998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15126.89</v>
      </c>
      <c r="D52" s="5">
        <v>8031.22</v>
      </c>
      <c r="E52" s="6">
        <f t="shared" si="1"/>
        <v>7095.6699999999992</v>
      </c>
    </row>
    <row r="53" spans="1:5" x14ac:dyDescent="0.25">
      <c r="A53" s="4" t="s">
        <v>68</v>
      </c>
      <c r="B53" s="4" t="s">
        <v>69</v>
      </c>
      <c r="C53" s="5">
        <v>5050.58</v>
      </c>
      <c r="D53" s="5">
        <v>4310.8599999999997</v>
      </c>
      <c r="E53" s="6">
        <f t="shared" si="1"/>
        <v>739.72000000000025</v>
      </c>
    </row>
    <row r="54" spans="1:5" s="1" customFormat="1" x14ac:dyDescent="0.25">
      <c r="A54" s="4" t="s">
        <v>70</v>
      </c>
      <c r="B54" s="4" t="s">
        <v>71</v>
      </c>
      <c r="C54" s="5">
        <v>96087.64</v>
      </c>
      <c r="D54" s="5">
        <v>55895.26</v>
      </c>
      <c r="E54" s="6">
        <f t="shared" si="1"/>
        <v>40192.379999999997</v>
      </c>
    </row>
    <row r="55" spans="1:5" x14ac:dyDescent="0.25">
      <c r="A55" s="12" t="s">
        <v>72</v>
      </c>
      <c r="B55" s="12" t="s">
        <v>73</v>
      </c>
      <c r="C55" s="80">
        <f>SUM(C56:C58)</f>
        <v>248084.11</v>
      </c>
      <c r="D55" s="80">
        <f>SUM(D56:D58)</f>
        <v>204861.71000000002</v>
      </c>
      <c r="E55" s="6">
        <f t="shared" si="1"/>
        <v>43222.399999999965</v>
      </c>
    </row>
    <row r="56" spans="1:5" x14ac:dyDescent="0.25">
      <c r="A56" s="4" t="s">
        <v>74</v>
      </c>
      <c r="B56" s="4" t="s">
        <v>75</v>
      </c>
      <c r="C56" s="5">
        <v>114116.87</v>
      </c>
      <c r="D56" s="5">
        <v>96116.87</v>
      </c>
      <c r="E56" s="6">
        <f t="shared" si="1"/>
        <v>18000</v>
      </c>
    </row>
    <row r="57" spans="1:5" s="1" customFormat="1" x14ac:dyDescent="0.25">
      <c r="A57" s="4" t="s">
        <v>76</v>
      </c>
      <c r="B57" s="4" t="s">
        <v>77</v>
      </c>
      <c r="C57" s="5">
        <v>63057.23</v>
      </c>
      <c r="D57" s="5">
        <v>54607.23</v>
      </c>
      <c r="E57" s="6">
        <f t="shared" si="1"/>
        <v>8450</v>
      </c>
    </row>
    <row r="58" spans="1:5" x14ac:dyDescent="0.25">
      <c r="A58" s="4" t="s">
        <v>78</v>
      </c>
      <c r="B58" s="4" t="s">
        <v>79</v>
      </c>
      <c r="C58" s="5">
        <v>70910.009999999995</v>
      </c>
      <c r="D58" s="5">
        <v>54137.61</v>
      </c>
      <c r="E58" s="6">
        <f t="shared" si="1"/>
        <v>16772.399999999994</v>
      </c>
    </row>
    <row r="59" spans="1:5" x14ac:dyDescent="0.25">
      <c r="A59" s="12" t="s">
        <v>80</v>
      </c>
      <c r="B59" s="12" t="s">
        <v>81</v>
      </c>
      <c r="C59" s="80">
        <f>SUM(C60:C69)</f>
        <v>351420.03</v>
      </c>
      <c r="D59" s="80">
        <f>SUM(D60:D69)</f>
        <v>153267.99</v>
      </c>
      <c r="E59" s="6">
        <f t="shared" si="1"/>
        <v>198152.04000000004</v>
      </c>
    </row>
    <row r="60" spans="1:5" x14ac:dyDescent="0.25">
      <c r="A60" s="4" t="s">
        <v>82</v>
      </c>
      <c r="B60" s="4" t="s">
        <v>83</v>
      </c>
      <c r="C60" s="5">
        <v>4621.72</v>
      </c>
      <c r="D60" s="5">
        <v>1701.3</v>
      </c>
      <c r="E60" s="6">
        <f t="shared" si="1"/>
        <v>2920.42</v>
      </c>
    </row>
    <row r="61" spans="1:5" x14ac:dyDescent="0.25">
      <c r="A61" s="4" t="s">
        <v>84</v>
      </c>
      <c r="B61" s="4" t="s">
        <v>85</v>
      </c>
      <c r="C61" s="5">
        <v>13800.32</v>
      </c>
      <c r="D61" s="5">
        <v>11125.88</v>
      </c>
      <c r="E61" s="6">
        <f t="shared" si="1"/>
        <v>2674.4400000000005</v>
      </c>
    </row>
    <row r="62" spans="1:5" x14ac:dyDescent="0.25">
      <c r="A62" s="4" t="s">
        <v>86</v>
      </c>
      <c r="B62" s="4" t="s">
        <v>87</v>
      </c>
      <c r="C62" s="5">
        <v>3037.87</v>
      </c>
      <c r="D62" s="5">
        <v>847.52</v>
      </c>
      <c r="E62" s="6">
        <f t="shared" si="1"/>
        <v>2190.35</v>
      </c>
    </row>
    <row r="63" spans="1:5" x14ac:dyDescent="0.25">
      <c r="A63" s="4" t="s">
        <v>88</v>
      </c>
      <c r="B63" s="4" t="s">
        <v>89</v>
      </c>
      <c r="C63" s="5">
        <v>113593</v>
      </c>
      <c r="D63" s="5">
        <v>66560</v>
      </c>
      <c r="E63" s="6">
        <f t="shared" si="1"/>
        <v>47033</v>
      </c>
    </row>
    <row r="64" spans="1:5" x14ac:dyDescent="0.25">
      <c r="A64" s="4" t="s">
        <v>90</v>
      </c>
      <c r="B64" s="4" t="s">
        <v>91</v>
      </c>
      <c r="C64" s="5">
        <v>274.52</v>
      </c>
      <c r="D64" s="5">
        <v>244.52</v>
      </c>
      <c r="E64" s="6">
        <f t="shared" si="1"/>
        <v>29.999999999999972</v>
      </c>
    </row>
    <row r="65" spans="1:5" s="1" customFormat="1" x14ac:dyDescent="0.25">
      <c r="A65" s="15">
        <v>54312</v>
      </c>
      <c r="B65" s="4" t="s">
        <v>377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11184.21</v>
      </c>
      <c r="D66" s="5">
        <v>2122.81</v>
      </c>
      <c r="E66" s="6">
        <f t="shared" si="1"/>
        <v>9061.4</v>
      </c>
    </row>
    <row r="67" spans="1:5" s="1" customFormat="1" x14ac:dyDescent="0.25">
      <c r="A67" s="4" t="s">
        <v>94</v>
      </c>
      <c r="B67" s="4" t="s">
        <v>95</v>
      </c>
      <c r="C67" s="5">
        <v>37642.57</v>
      </c>
      <c r="D67" s="5">
        <v>10763.91</v>
      </c>
      <c r="E67" s="6">
        <f t="shared" si="1"/>
        <v>26878.66</v>
      </c>
    </row>
    <row r="68" spans="1:5" x14ac:dyDescent="0.25">
      <c r="A68" s="4" t="s">
        <v>96</v>
      </c>
      <c r="B68" s="4" t="s">
        <v>97</v>
      </c>
      <c r="C68" s="5">
        <v>31196.84</v>
      </c>
      <c r="D68" s="5">
        <v>18246.400000000001</v>
      </c>
      <c r="E68" s="6">
        <f t="shared" si="1"/>
        <v>12950.439999999999</v>
      </c>
    </row>
    <row r="69" spans="1:5" x14ac:dyDescent="0.25">
      <c r="A69" s="4" t="s">
        <v>98</v>
      </c>
      <c r="B69" s="4" t="s">
        <v>99</v>
      </c>
      <c r="C69" s="5">
        <v>135978.98000000001</v>
      </c>
      <c r="D69" s="5">
        <v>41565.65</v>
      </c>
      <c r="E69" s="6">
        <f t="shared" si="1"/>
        <v>94413.330000000016</v>
      </c>
    </row>
    <row r="70" spans="1:5" x14ac:dyDescent="0.25">
      <c r="A70" s="15" t="s">
        <v>100</v>
      </c>
      <c r="B70" s="12" t="s">
        <v>101</v>
      </c>
      <c r="C70" s="80">
        <f>C71+C72+C73</f>
        <v>178281.3</v>
      </c>
      <c r="D70" s="80">
        <f>SUM(D71:D73)</f>
        <v>157051.29999999999</v>
      </c>
      <c r="E70" s="6">
        <f t="shared" si="1"/>
        <v>21230</v>
      </c>
    </row>
    <row r="71" spans="1:5" s="1" customFormat="1" x14ac:dyDescent="0.25">
      <c r="A71" s="15">
        <v>54402</v>
      </c>
      <c r="B71" s="4" t="s">
        <v>378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171000</v>
      </c>
      <c r="D72" s="5">
        <v>153770</v>
      </c>
      <c r="E72" s="6">
        <f t="shared" si="1"/>
        <v>17230</v>
      </c>
    </row>
    <row r="73" spans="1:5" x14ac:dyDescent="0.25">
      <c r="A73" s="4" t="s">
        <v>104</v>
      </c>
      <c r="B73" s="4" t="s">
        <v>105</v>
      </c>
      <c r="C73" s="5">
        <v>6317.5</v>
      </c>
      <c r="D73" s="5">
        <v>2317.5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84990.67</v>
      </c>
      <c r="D74" s="80">
        <f>SUM(D75:D76)</f>
        <v>60967.67</v>
      </c>
      <c r="E74" s="6">
        <f t="shared" si="1"/>
        <v>24023</v>
      </c>
    </row>
    <row r="75" spans="1:5" x14ac:dyDescent="0.25">
      <c r="A75" s="4" t="s">
        <v>108</v>
      </c>
      <c r="B75" s="4" t="s">
        <v>109</v>
      </c>
      <c r="C75" s="5">
        <v>82755.67</v>
      </c>
      <c r="D75" s="5">
        <v>60607.67</v>
      </c>
      <c r="E75" s="6">
        <f t="shared" si="1"/>
        <v>22148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92740.06</v>
      </c>
      <c r="D77" s="80">
        <f>D78+D80+D84</f>
        <v>84548.849999999991</v>
      </c>
      <c r="E77" s="6">
        <f t="shared" si="1"/>
        <v>8191.2100000000064</v>
      </c>
    </row>
    <row r="78" spans="1:5" x14ac:dyDescent="0.25">
      <c r="A78" s="12" t="s">
        <v>114</v>
      </c>
      <c r="B78" s="12" t="s">
        <v>115</v>
      </c>
      <c r="C78" s="80">
        <f>C79</f>
        <v>27145.24</v>
      </c>
      <c r="D78" s="80">
        <f>D79</f>
        <v>21856.93</v>
      </c>
      <c r="E78" s="6">
        <f t="shared" si="1"/>
        <v>5288.3100000000013</v>
      </c>
    </row>
    <row r="79" spans="1:5" x14ac:dyDescent="0.25">
      <c r="A79" s="4" t="s">
        <v>116</v>
      </c>
      <c r="B79" s="4" t="s">
        <v>117</v>
      </c>
      <c r="C79" s="5">
        <v>27145.24</v>
      </c>
      <c r="D79" s="5">
        <v>21856.93</v>
      </c>
      <c r="E79" s="6">
        <f t="shared" si="1"/>
        <v>5288.3100000000013</v>
      </c>
    </row>
    <row r="80" spans="1:5" x14ac:dyDescent="0.25">
      <c r="A80" s="12" t="s">
        <v>118</v>
      </c>
      <c r="B80" s="12" t="s">
        <v>119</v>
      </c>
      <c r="C80" s="80">
        <f>SUM(C81:C83)</f>
        <v>62893.39</v>
      </c>
      <c r="D80" s="80">
        <f>SUM(D81:D83)</f>
        <v>60120.49</v>
      </c>
      <c r="E80" s="6">
        <f t="shared" si="1"/>
        <v>2772.9000000000015</v>
      </c>
    </row>
    <row r="81" spans="1:5" x14ac:dyDescent="0.25">
      <c r="A81" s="4" t="s">
        <v>120</v>
      </c>
      <c r="B81" s="4" t="s">
        <v>121</v>
      </c>
      <c r="C81" s="5">
        <v>3079.25</v>
      </c>
      <c r="D81" s="5">
        <v>3079.25</v>
      </c>
      <c r="E81" s="6">
        <f t="shared" si="1"/>
        <v>0</v>
      </c>
    </row>
    <row r="82" spans="1:5" x14ac:dyDescent="0.25">
      <c r="A82" s="4" t="s">
        <v>122</v>
      </c>
      <c r="B82" s="4" t="s">
        <v>123</v>
      </c>
      <c r="C82" s="5">
        <v>54429.39</v>
      </c>
      <c r="D82" s="5">
        <v>51656.49</v>
      </c>
      <c r="E82" s="6">
        <f t="shared" si="1"/>
        <v>2772.9000000000015</v>
      </c>
    </row>
    <row r="83" spans="1:5" s="1" customFormat="1" x14ac:dyDescent="0.25">
      <c r="A83" s="4" t="s">
        <v>124</v>
      </c>
      <c r="B83" s="4" t="s">
        <v>125</v>
      </c>
      <c r="C83" s="5">
        <v>5384.75</v>
      </c>
      <c r="D83" s="5">
        <v>5384.75</v>
      </c>
      <c r="E83" s="6">
        <f t="shared" si="1"/>
        <v>0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2701.43</v>
      </c>
      <c r="D84" s="80">
        <f>SUM(D85:D85)</f>
        <v>2571.4299999999998</v>
      </c>
      <c r="E84" s="6">
        <f t="shared" si="1"/>
        <v>130</v>
      </c>
    </row>
    <row r="85" spans="1:5" s="1" customFormat="1" x14ac:dyDescent="0.25">
      <c r="A85" s="15">
        <v>55799</v>
      </c>
      <c r="B85" s="4" t="s">
        <v>357</v>
      </c>
      <c r="C85" s="5">
        <v>2701.43</v>
      </c>
      <c r="D85" s="5">
        <v>2571.4299999999998</v>
      </c>
      <c r="E85" s="6">
        <f t="shared" si="1"/>
        <v>130</v>
      </c>
    </row>
    <row r="86" spans="1:5" x14ac:dyDescent="0.25">
      <c r="A86" s="92" t="s">
        <v>154</v>
      </c>
      <c r="B86" s="92"/>
      <c r="C86" s="92"/>
      <c r="D86" s="92"/>
      <c r="E86" s="92"/>
    </row>
    <row r="87" spans="1:5" x14ac:dyDescent="0.25">
      <c r="A87" s="92" t="s">
        <v>346</v>
      </c>
      <c r="B87" s="92"/>
      <c r="C87" s="92"/>
      <c r="D87" s="92"/>
      <c r="E87" s="92"/>
    </row>
    <row r="88" spans="1:5" x14ac:dyDescent="0.25">
      <c r="A88" s="92" t="s">
        <v>396</v>
      </c>
      <c r="B88" s="92"/>
      <c r="C88" s="92"/>
      <c r="D88" s="92"/>
      <c r="E88" s="92"/>
    </row>
    <row r="89" spans="1:5" x14ac:dyDescent="0.25">
      <c r="A89" s="92" t="s">
        <v>155</v>
      </c>
      <c r="B89" s="92"/>
      <c r="C89" s="92"/>
      <c r="D89" s="92"/>
      <c r="E89" s="92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2561231</v>
      </c>
      <c r="E91" s="6">
        <f t="shared" ref="E91:E108" si="2">C91-D91</f>
        <v>720544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2546365</v>
      </c>
      <c r="E92" s="6">
        <f t="shared" si="2"/>
        <v>676880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2546365</v>
      </c>
      <c r="E93" s="6">
        <f t="shared" si="2"/>
        <v>676880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14866</v>
      </c>
      <c r="E94" s="6">
        <f t="shared" si="2"/>
        <v>43664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5516</v>
      </c>
      <c r="E95" s="6">
        <f t="shared" si="2"/>
        <v>589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9350</v>
      </c>
      <c r="E96" s="6">
        <f t="shared" si="2"/>
        <v>43075</v>
      </c>
    </row>
    <row r="97" spans="1:5" x14ac:dyDescent="0.25">
      <c r="A97" s="12" t="s">
        <v>139</v>
      </c>
      <c r="B97" s="12" t="s">
        <v>140</v>
      </c>
      <c r="C97" s="80">
        <f>C98+C105+C107</f>
        <v>62415.5</v>
      </c>
      <c r="D97" s="80">
        <f>D98+D107</f>
        <v>29415.919999999998</v>
      </c>
      <c r="E97" s="6">
        <f t="shared" si="2"/>
        <v>32999.58</v>
      </c>
    </row>
    <row r="98" spans="1:5" x14ac:dyDescent="0.25">
      <c r="A98" s="12" t="s">
        <v>141</v>
      </c>
      <c r="B98" s="12" t="s">
        <v>142</v>
      </c>
      <c r="C98" s="80">
        <f>SUM(C99:C104)</f>
        <v>44652.65</v>
      </c>
      <c r="D98" s="80">
        <f>SUM(D99:D104)</f>
        <v>18973.87</v>
      </c>
      <c r="E98" s="6">
        <f t="shared" si="2"/>
        <v>25678.780000000002</v>
      </c>
    </row>
    <row r="99" spans="1:5" x14ac:dyDescent="0.25">
      <c r="A99" s="4" t="s">
        <v>143</v>
      </c>
      <c r="B99" s="4" t="s">
        <v>144</v>
      </c>
      <c r="C99" s="5">
        <v>11903.8</v>
      </c>
      <c r="D99" s="5">
        <v>10174.9</v>
      </c>
      <c r="E99" s="6">
        <f t="shared" si="2"/>
        <v>1728.8999999999996</v>
      </c>
    </row>
    <row r="100" spans="1:5" x14ac:dyDescent="0.25">
      <c r="A100" s="4" t="s">
        <v>145</v>
      </c>
      <c r="B100" s="4" t="s">
        <v>146</v>
      </c>
      <c r="C100" s="5">
        <v>525</v>
      </c>
      <c r="D100" s="5">
        <v>22.5</v>
      </c>
      <c r="E100" s="6">
        <f t="shared" si="2"/>
        <v>502.5</v>
      </c>
    </row>
    <row r="101" spans="1:5" s="1" customFormat="1" x14ac:dyDescent="0.25">
      <c r="A101" s="15">
        <v>61103</v>
      </c>
      <c r="B101" s="4" t="s">
        <v>323</v>
      </c>
      <c r="C101" s="5">
        <v>636.20000000000005</v>
      </c>
      <c r="D101" s="5">
        <v>0</v>
      </c>
      <c r="E101" s="6">
        <f t="shared" si="2"/>
        <v>636.20000000000005</v>
      </c>
    </row>
    <row r="102" spans="1:5" s="1" customFormat="1" x14ac:dyDescent="0.25">
      <c r="A102" s="15">
        <v>61104</v>
      </c>
      <c r="B102" s="4" t="s">
        <v>147</v>
      </c>
      <c r="C102" s="5">
        <v>17123.650000000001</v>
      </c>
      <c r="D102" s="5">
        <v>1371.47</v>
      </c>
      <c r="E102" s="6">
        <f t="shared" si="2"/>
        <v>15752.180000000002</v>
      </c>
    </row>
    <row r="103" spans="1:5" s="1" customFormat="1" x14ac:dyDescent="0.25">
      <c r="A103" s="15">
        <v>61108</v>
      </c>
      <c r="B103" s="4" t="s">
        <v>358</v>
      </c>
      <c r="C103" s="5">
        <v>1335</v>
      </c>
      <c r="D103" s="5">
        <v>1335</v>
      </c>
      <c r="E103" s="6">
        <f t="shared" si="2"/>
        <v>0</v>
      </c>
    </row>
    <row r="104" spans="1:5" x14ac:dyDescent="0.25">
      <c r="A104" s="4" t="s">
        <v>148</v>
      </c>
      <c r="B104" s="4" t="s">
        <v>149</v>
      </c>
      <c r="C104" s="5">
        <v>13129</v>
      </c>
      <c r="D104" s="5">
        <v>6070</v>
      </c>
      <c r="E104" s="6">
        <f t="shared" si="2"/>
        <v>7059</v>
      </c>
    </row>
    <row r="105" spans="1:5" s="1" customFormat="1" x14ac:dyDescent="0.25">
      <c r="A105" s="20">
        <v>613</v>
      </c>
      <c r="B105" s="12" t="s">
        <v>254</v>
      </c>
      <c r="C105" s="80">
        <f>C106</f>
        <v>1380</v>
      </c>
      <c r="D105" s="5">
        <f>D106</f>
        <v>0</v>
      </c>
      <c r="E105" s="6">
        <f t="shared" si="2"/>
        <v>1380</v>
      </c>
    </row>
    <row r="106" spans="1:5" s="1" customFormat="1" x14ac:dyDescent="0.25">
      <c r="A106" s="15">
        <v>61399</v>
      </c>
      <c r="B106" s="4" t="s">
        <v>379</v>
      </c>
      <c r="C106" s="5">
        <v>1380</v>
      </c>
      <c r="D106" s="5">
        <v>0</v>
      </c>
      <c r="E106" s="6">
        <f t="shared" si="2"/>
        <v>1380</v>
      </c>
    </row>
    <row r="107" spans="1:5" x14ac:dyDescent="0.25">
      <c r="A107" s="12" t="s">
        <v>150</v>
      </c>
      <c r="B107" s="12" t="s">
        <v>151</v>
      </c>
      <c r="C107" s="80">
        <f>C108</f>
        <v>16382.85</v>
      </c>
      <c r="D107" s="80">
        <f>D108</f>
        <v>10442.049999999999</v>
      </c>
      <c r="E107" s="6">
        <f t="shared" si="2"/>
        <v>5940.8000000000011</v>
      </c>
    </row>
    <row r="108" spans="1:5" x14ac:dyDescent="0.25">
      <c r="A108" s="4" t="s">
        <v>152</v>
      </c>
      <c r="B108" s="4" t="s">
        <v>153</v>
      </c>
      <c r="C108" s="5">
        <v>16382.85</v>
      </c>
      <c r="D108" s="5">
        <v>10442.049999999999</v>
      </c>
      <c r="E108" s="6">
        <f t="shared" si="2"/>
        <v>5940.8000000000011</v>
      </c>
    </row>
    <row r="109" spans="1:5" x14ac:dyDescent="0.25">
      <c r="A109" s="2"/>
      <c r="B109" s="8" t="s">
        <v>162</v>
      </c>
      <c r="C109" s="11">
        <f>C8+C29+C77+C91+C97</f>
        <v>7118406</v>
      </c>
      <c r="D109" s="11">
        <f>D8+D29+D77+D91+D97</f>
        <v>5363469.5</v>
      </c>
      <c r="E109" s="11">
        <f>E8+E29+E77+E91+E97</f>
        <v>1754936.5000000002</v>
      </c>
    </row>
    <row r="110" spans="1:5" x14ac:dyDescent="0.25">
      <c r="A110" s="1"/>
      <c r="B110" s="10" t="s">
        <v>163</v>
      </c>
      <c r="C110" s="9">
        <f t="shared" ref="C110:E111" si="3">C109</f>
        <v>7118406</v>
      </c>
      <c r="D110" s="9">
        <f t="shared" si="3"/>
        <v>5363469.5</v>
      </c>
      <c r="E110" s="9">
        <f t="shared" si="3"/>
        <v>1754936.5000000002</v>
      </c>
    </row>
    <row r="111" spans="1:5" x14ac:dyDescent="0.25">
      <c r="A111" s="1"/>
      <c r="B111" s="10" t="s">
        <v>164</v>
      </c>
      <c r="C111" s="9">
        <f t="shared" si="3"/>
        <v>7118406</v>
      </c>
      <c r="D111" s="9">
        <f t="shared" si="3"/>
        <v>5363469.5</v>
      </c>
      <c r="E111" s="9">
        <f t="shared" si="3"/>
        <v>1754936.5000000002</v>
      </c>
    </row>
    <row r="112" spans="1:5" x14ac:dyDescent="0.25">
      <c r="A112" s="58"/>
      <c r="B112" s="58"/>
      <c r="C112" s="56"/>
      <c r="D112" s="56"/>
      <c r="E112" s="57"/>
    </row>
    <row r="113" spans="1:5" s="1" customFormat="1" x14ac:dyDescent="0.25">
      <c r="A113" s="59"/>
      <c r="B113" s="58"/>
      <c r="C113" s="56"/>
      <c r="D113" s="56"/>
      <c r="E113" s="57"/>
    </row>
    <row r="114" spans="1:5" x14ac:dyDescent="0.25">
      <c r="A114" s="59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8"/>
      <c r="B119" s="58"/>
      <c r="C119" s="56"/>
      <c r="D119" s="56"/>
      <c r="E119" s="57"/>
    </row>
    <row r="120" spans="1:5" x14ac:dyDescent="0.25">
      <c r="A120" s="55"/>
      <c r="B120" s="60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3"/>
      <c r="C122" s="61"/>
      <c r="D122" s="61"/>
      <c r="E122" s="61"/>
    </row>
    <row r="123" spans="1:5" x14ac:dyDescent="0.25">
      <c r="A123" s="62"/>
      <c r="B123" s="62"/>
      <c r="C123" s="62"/>
      <c r="D123" s="62"/>
      <c r="E123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1"/>
  <sheetViews>
    <sheetView topLeftCell="A10" workbookViewId="0">
      <selection activeCell="D32" sqref="D32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348</v>
      </c>
      <c r="B2" s="92"/>
      <c r="C2" s="92"/>
      <c r="D2" s="92"/>
      <c r="E2" s="92"/>
    </row>
    <row r="3" spans="1:5" x14ac:dyDescent="0.25">
      <c r="A3" s="92" t="s">
        <v>397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12163.65</v>
      </c>
      <c r="D8" s="68">
        <f>D11</f>
        <v>4023.36</v>
      </c>
      <c r="E8" s="65">
        <f>C8-D8</f>
        <v>8140.2899999999991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5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10363.65</v>
      </c>
      <c r="D11" s="68">
        <f>D12</f>
        <v>4023.36</v>
      </c>
      <c r="E11" s="65">
        <f t="shared" si="0"/>
        <v>6340.2899999999991</v>
      </c>
    </row>
    <row r="12" spans="1:5" x14ac:dyDescent="0.25">
      <c r="A12" s="15" t="s">
        <v>173</v>
      </c>
      <c r="B12" s="17" t="s">
        <v>174</v>
      </c>
      <c r="C12" s="66">
        <v>10363.65</v>
      </c>
      <c r="D12" s="66">
        <v>4023.36</v>
      </c>
      <c r="E12" s="66">
        <f t="shared" si="0"/>
        <v>6340.2899999999991</v>
      </c>
    </row>
    <row r="13" spans="1:5" x14ac:dyDescent="0.25">
      <c r="A13" s="20" t="s">
        <v>175</v>
      </c>
      <c r="B13" s="21" t="s">
        <v>176</v>
      </c>
      <c r="C13" s="81">
        <f>C14+C16+C18</f>
        <v>600</v>
      </c>
      <c r="D13" s="81">
        <f>D14+D16+D18</f>
        <v>3396.92</v>
      </c>
      <c r="E13" s="66">
        <f t="shared" si="0"/>
        <v>-2796.92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814.96</v>
      </c>
      <c r="E14" s="65">
        <f t="shared" si="0"/>
        <v>-334.96000000000004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814.96</v>
      </c>
      <c r="E15" s="66">
        <f t="shared" si="0"/>
        <v>-334.96000000000004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6">
        <f t="shared" si="0"/>
        <v>120</v>
      </c>
    </row>
    <row r="18" spans="1:6" s="1" customFormat="1" x14ac:dyDescent="0.25">
      <c r="A18" s="14">
        <v>157</v>
      </c>
      <c r="B18" s="16" t="s">
        <v>387</v>
      </c>
      <c r="C18" s="65">
        <f>C19</f>
        <v>0</v>
      </c>
      <c r="D18" s="65">
        <f>D19</f>
        <v>2581.96</v>
      </c>
      <c r="E18" s="66">
        <f t="shared" si="0"/>
        <v>-2581.96</v>
      </c>
    </row>
    <row r="19" spans="1:6" s="1" customFormat="1" x14ac:dyDescent="0.25">
      <c r="A19" s="14">
        <v>15799</v>
      </c>
      <c r="B19" s="16" t="s">
        <v>272</v>
      </c>
      <c r="C19" s="65">
        <v>0</v>
      </c>
      <c r="D19" s="65">
        <v>2581.96</v>
      </c>
      <c r="E19" s="66">
        <f t="shared" si="0"/>
        <v>-2581.96</v>
      </c>
    </row>
    <row r="20" spans="1:6" x14ac:dyDescent="0.25">
      <c r="A20" s="19" t="s">
        <v>185</v>
      </c>
      <c r="B20" s="13" t="s">
        <v>186</v>
      </c>
      <c r="C20" s="68">
        <f>C21</f>
        <v>7077442.3499999996</v>
      </c>
      <c r="D20" s="68">
        <f>D21</f>
        <v>5361043.28</v>
      </c>
      <c r="E20" s="65">
        <f t="shared" si="0"/>
        <v>1716399.0699999994</v>
      </c>
    </row>
    <row r="21" spans="1:6" x14ac:dyDescent="0.25">
      <c r="A21" s="15" t="s">
        <v>187</v>
      </c>
      <c r="B21" s="17" t="s">
        <v>188</v>
      </c>
      <c r="C21" s="81">
        <f>C22</f>
        <v>7077442.3499999996</v>
      </c>
      <c r="D21" s="81">
        <f>D22</f>
        <v>5361043.28</v>
      </c>
      <c r="E21" s="66">
        <f t="shared" si="0"/>
        <v>1716399.0699999994</v>
      </c>
    </row>
    <row r="22" spans="1:6" x14ac:dyDescent="0.25">
      <c r="A22" s="15" t="s">
        <v>189</v>
      </c>
      <c r="B22" s="17" t="s">
        <v>190</v>
      </c>
      <c r="C22" s="66">
        <v>7077442.3499999996</v>
      </c>
      <c r="D22" s="66">
        <v>5361043.28</v>
      </c>
      <c r="E22" s="66">
        <f t="shared" si="0"/>
        <v>1716399.0699999994</v>
      </c>
    </row>
    <row r="23" spans="1:6" x14ac:dyDescent="0.25">
      <c r="A23" s="19" t="s">
        <v>191</v>
      </c>
      <c r="B23" s="13" t="s">
        <v>192</v>
      </c>
      <c r="C23" s="68">
        <f>SUM(C24)</f>
        <v>28200</v>
      </c>
      <c r="D23" s="68">
        <f>SUM(D24)</f>
        <v>16987.900000000001</v>
      </c>
      <c r="E23" s="65">
        <f t="shared" si="0"/>
        <v>11212.099999999999</v>
      </c>
    </row>
    <row r="24" spans="1:6" x14ac:dyDescent="0.25">
      <c r="A24" s="15" t="s">
        <v>193</v>
      </c>
      <c r="B24" s="17" t="s">
        <v>194</v>
      </c>
      <c r="C24" s="81">
        <f>C25</f>
        <v>28200</v>
      </c>
      <c r="D24" s="81">
        <f>D25</f>
        <v>16987.900000000001</v>
      </c>
      <c r="E24" s="66">
        <f t="shared" si="0"/>
        <v>11212.099999999999</v>
      </c>
    </row>
    <row r="25" spans="1:6" x14ac:dyDescent="0.25">
      <c r="A25" s="15" t="s">
        <v>195</v>
      </c>
      <c r="B25" s="18" t="s">
        <v>180</v>
      </c>
      <c r="C25" s="66">
        <v>28200</v>
      </c>
      <c r="D25" s="65">
        <v>16987.900000000001</v>
      </c>
      <c r="E25" s="66">
        <f t="shared" si="0"/>
        <v>11212.099999999999</v>
      </c>
    </row>
    <row r="26" spans="1:6" x14ac:dyDescent="0.25">
      <c r="A26" s="7"/>
      <c r="B26" s="8" t="s">
        <v>162</v>
      </c>
      <c r="C26" s="67">
        <f>C8+C13+C20+C23</f>
        <v>7118406</v>
      </c>
      <c r="D26" s="67">
        <f>D8+D13+D20+D23</f>
        <v>5385451.4600000009</v>
      </c>
      <c r="E26" s="67">
        <f>C26-D26</f>
        <v>1732954.5399999991</v>
      </c>
      <c r="F26" s="76"/>
    </row>
    <row r="27" spans="1:6" x14ac:dyDescent="0.25">
      <c r="A27" s="1"/>
      <c r="B27" s="10" t="s">
        <v>163</v>
      </c>
      <c r="C27" s="68">
        <f t="shared" ref="C27:E28" si="1">C26</f>
        <v>7118406</v>
      </c>
      <c r="D27" s="68">
        <f t="shared" si="1"/>
        <v>5385451.4600000009</v>
      </c>
      <c r="E27" s="68">
        <f t="shared" si="1"/>
        <v>1732954.5399999991</v>
      </c>
    </row>
    <row r="28" spans="1:6" x14ac:dyDescent="0.25">
      <c r="A28" s="1"/>
      <c r="B28" s="10" t="s">
        <v>164</v>
      </c>
      <c r="C28" s="68">
        <f t="shared" si="1"/>
        <v>7118406</v>
      </c>
      <c r="D28" s="68">
        <f t="shared" si="1"/>
        <v>5385451.4600000009</v>
      </c>
      <c r="E28" s="68">
        <f t="shared" si="1"/>
        <v>1732954.5399999991</v>
      </c>
    </row>
    <row r="29" spans="1:6" x14ac:dyDescent="0.25">
      <c r="A29" s="62"/>
      <c r="B29" s="63"/>
      <c r="C29" s="64"/>
      <c r="D29" s="64"/>
      <c r="E29" s="64"/>
    </row>
    <row r="30" spans="1:6" x14ac:dyDescent="0.25">
      <c r="A30" s="62"/>
      <c r="B30" s="63"/>
      <c r="C30" s="64"/>
      <c r="D30" s="64"/>
      <c r="E30" s="64"/>
    </row>
    <row r="31" spans="1:6" x14ac:dyDescent="0.25">
      <c r="A31" s="62"/>
      <c r="B31" s="62"/>
      <c r="C31" s="62"/>
      <c r="D31" s="62"/>
      <c r="E31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2"/>
  <sheetViews>
    <sheetView topLeftCell="A71" workbookViewId="0">
      <selection activeCell="L87" sqref="L87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207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352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398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3410549.67</v>
      </c>
      <c r="E8" s="48"/>
    </row>
    <row r="9" spans="1:11" x14ac:dyDescent="0.25">
      <c r="A9" s="3" t="s">
        <v>296</v>
      </c>
      <c r="B9" s="49">
        <f>SUM(B10:B13)</f>
        <v>1952186.8800000001</v>
      </c>
      <c r="C9" s="48"/>
      <c r="D9" s="48"/>
      <c r="E9" s="48"/>
    </row>
    <row r="10" spans="1:11" s="1" customFormat="1" x14ac:dyDescent="0.25">
      <c r="A10" s="2" t="s">
        <v>369</v>
      </c>
      <c r="B10" s="48">
        <v>68.58</v>
      </c>
      <c r="C10" s="48"/>
      <c r="D10" s="48"/>
      <c r="E10" s="48"/>
    </row>
    <row r="11" spans="1:11" x14ac:dyDescent="0.25">
      <c r="A11" s="2" t="s">
        <v>297</v>
      </c>
      <c r="B11" s="48">
        <v>1219311.33</v>
      </c>
      <c r="C11" s="48"/>
      <c r="D11" s="48"/>
      <c r="E11" s="48"/>
    </row>
    <row r="12" spans="1:11" x14ac:dyDescent="0.25">
      <c r="A12" s="2" t="s">
        <v>298</v>
      </c>
      <c r="B12" s="48">
        <v>712765.67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1204776.1699999997</v>
      </c>
      <c r="C14" s="48"/>
      <c r="D14" s="48"/>
      <c r="E14" s="48"/>
    </row>
    <row r="15" spans="1:11" x14ac:dyDescent="0.25">
      <c r="A15" s="2" t="s">
        <v>222</v>
      </c>
      <c r="B15" s="48">
        <v>92231.88</v>
      </c>
      <c r="C15" s="48"/>
      <c r="D15" s="48"/>
      <c r="E15" s="48"/>
    </row>
    <row r="16" spans="1:11" x14ac:dyDescent="0.25">
      <c r="A16" s="2" t="s">
        <v>223</v>
      </c>
      <c r="B16" s="48">
        <v>1112133.3999999999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253586.62</v>
      </c>
      <c r="C18" s="48"/>
      <c r="D18" s="48"/>
      <c r="E18" s="48"/>
    </row>
    <row r="19" spans="1:5" s="1" customFormat="1" x14ac:dyDescent="0.25">
      <c r="A19" s="2" t="s">
        <v>213</v>
      </c>
      <c r="B19" s="48">
        <v>253586.62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94446637.359999999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370</v>
      </c>
      <c r="B23" s="49">
        <f>B24</f>
        <v>72224598.730000004</v>
      </c>
      <c r="C23" s="48"/>
      <c r="D23" s="48"/>
      <c r="E23" s="48"/>
    </row>
    <row r="24" spans="1:5" x14ac:dyDescent="0.25">
      <c r="A24" s="2" t="s">
        <v>306</v>
      </c>
      <c r="B24" s="48">
        <v>72224598.730000004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20001015.039999999</v>
      </c>
      <c r="C25" s="48"/>
      <c r="D25" s="48"/>
      <c r="E25" s="48"/>
    </row>
    <row r="26" spans="1:5" x14ac:dyDescent="0.25">
      <c r="A26" s="2" t="s">
        <v>308</v>
      </c>
      <c r="B26" s="48">
        <v>2692.1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19923530.210000001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29824.549999999988</v>
      </c>
      <c r="C29" s="48"/>
      <c r="D29" s="48"/>
      <c r="E29" s="48"/>
    </row>
    <row r="30" spans="1:5" x14ac:dyDescent="0.25">
      <c r="A30" s="2" t="s">
        <v>311</v>
      </c>
      <c r="B30" s="48">
        <v>54735.74</v>
      </c>
      <c r="C30" s="48"/>
      <c r="D30" s="48"/>
      <c r="E30" s="48"/>
    </row>
    <row r="31" spans="1:5" x14ac:dyDescent="0.25">
      <c r="A31" s="2" t="s">
        <v>353</v>
      </c>
      <c r="B31" s="48">
        <v>74590.37</v>
      </c>
      <c r="C31" s="48"/>
      <c r="D31" s="48"/>
      <c r="E31" s="48"/>
    </row>
    <row r="32" spans="1:5" x14ac:dyDescent="0.25">
      <c r="A32" s="2" t="s">
        <v>312</v>
      </c>
      <c r="B32" s="48">
        <v>-99501.56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33996029.359999999</v>
      </c>
      <c r="E33" s="48"/>
    </row>
    <row r="34" spans="1:5" x14ac:dyDescent="0.25">
      <c r="A34" s="3" t="s">
        <v>314</v>
      </c>
      <c r="B34" s="49">
        <f>SUM(B35:B43)</f>
        <v>33996029.359999999</v>
      </c>
      <c r="C34" s="48"/>
      <c r="D34" s="48"/>
      <c r="E34" s="48"/>
    </row>
    <row r="35" spans="1:5" x14ac:dyDescent="0.25">
      <c r="A35" s="2" t="s">
        <v>315</v>
      </c>
      <c r="B35" s="48">
        <v>544.16999999999996</v>
      </c>
      <c r="C35" s="48"/>
      <c r="D35" s="48"/>
      <c r="E35" s="48"/>
    </row>
    <row r="36" spans="1:5" x14ac:dyDescent="0.25">
      <c r="A36" s="2" t="s">
        <v>45</v>
      </c>
      <c r="B36" s="48">
        <v>192.2</v>
      </c>
      <c r="C36" s="48"/>
      <c r="D36" s="48"/>
      <c r="E36" s="48"/>
    </row>
    <row r="37" spans="1:5" x14ac:dyDescent="0.25">
      <c r="A37" s="2" t="s">
        <v>316</v>
      </c>
      <c r="B37" s="48">
        <v>9938.7900000000009</v>
      </c>
      <c r="C37" s="48"/>
      <c r="D37" s="48"/>
      <c r="E37" s="48"/>
    </row>
    <row r="38" spans="1:5" x14ac:dyDescent="0.25">
      <c r="A38" s="2" t="s">
        <v>49</v>
      </c>
      <c r="B38" s="48">
        <v>13239.45</v>
      </c>
      <c r="C38" s="48"/>
      <c r="D38" s="48"/>
      <c r="E38" s="48"/>
    </row>
    <row r="39" spans="1:5" x14ac:dyDescent="0.25">
      <c r="A39" s="2" t="s">
        <v>240</v>
      </c>
      <c r="B39" s="48">
        <v>61052.27</v>
      </c>
      <c r="C39" s="48"/>
      <c r="D39" s="48"/>
      <c r="E39" s="48"/>
    </row>
    <row r="40" spans="1:5" x14ac:dyDescent="0.25">
      <c r="A40" s="2" t="s">
        <v>241</v>
      </c>
      <c r="B40" s="48">
        <v>2183.84</v>
      </c>
      <c r="C40" s="48"/>
      <c r="D40" s="48"/>
      <c r="E40" s="48"/>
    </row>
    <row r="41" spans="1:5" x14ac:dyDescent="0.25">
      <c r="A41" s="2" t="s">
        <v>292</v>
      </c>
      <c r="B41" s="48">
        <v>27301.96</v>
      </c>
      <c r="C41" s="48"/>
      <c r="D41" s="48"/>
      <c r="E41" s="48"/>
    </row>
    <row r="42" spans="1:5" x14ac:dyDescent="0.25">
      <c r="A42" s="2" t="s">
        <v>71</v>
      </c>
      <c r="B42" s="48">
        <v>38741.85</v>
      </c>
      <c r="C42" s="48"/>
      <c r="D42" s="48"/>
      <c r="E42" s="48"/>
    </row>
    <row r="43" spans="1:5" x14ac:dyDescent="0.25">
      <c r="A43" s="2" t="s">
        <v>317</v>
      </c>
      <c r="B43" s="48">
        <v>33842834.829999998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1223190.4399999995</v>
      </c>
      <c r="E44" s="48"/>
    </row>
    <row r="45" spans="1:5" x14ac:dyDescent="0.25">
      <c r="A45" s="3" t="s">
        <v>319</v>
      </c>
      <c r="B45" s="49">
        <f>SUM(B46:B53)</f>
        <v>1223190.4399999995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2275323.11</v>
      </c>
      <c r="C51" s="48"/>
      <c r="D51" s="48"/>
      <c r="E51" s="48"/>
    </row>
    <row r="52" spans="1:5" x14ac:dyDescent="0.25">
      <c r="A52" s="2" t="s">
        <v>325</v>
      </c>
      <c r="B52" s="48">
        <v>854487.36</v>
      </c>
      <c r="C52" s="48"/>
      <c r="D52" s="48"/>
      <c r="E52" s="48"/>
    </row>
    <row r="53" spans="1:5" x14ac:dyDescent="0.25">
      <c r="A53" s="2" t="s">
        <v>360</v>
      </c>
      <c r="B53" s="48">
        <v>-2926881.91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133076406.83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2" t="s">
        <v>207</v>
      </c>
      <c r="B56" s="92"/>
      <c r="C56" s="92"/>
      <c r="D56" s="92"/>
      <c r="E56" s="48"/>
    </row>
    <row r="57" spans="1:5" s="1" customFormat="1" x14ac:dyDescent="0.25">
      <c r="A57" s="92" t="s">
        <v>352</v>
      </c>
      <c r="B57" s="92"/>
      <c r="C57" s="92"/>
      <c r="D57" s="92"/>
      <c r="E57" s="48"/>
    </row>
    <row r="58" spans="1:5" s="1" customFormat="1" x14ac:dyDescent="0.25">
      <c r="A58" s="92" t="s">
        <v>398</v>
      </c>
      <c r="B58" s="92"/>
      <c r="C58" s="92"/>
      <c r="D58" s="92"/>
      <c r="E58" s="48"/>
    </row>
    <row r="59" spans="1:5" s="1" customFormat="1" x14ac:dyDescent="0.25">
      <c r="A59" s="92" t="s">
        <v>155</v>
      </c>
      <c r="B59" s="92"/>
      <c r="C59" s="92"/>
      <c r="D59" s="92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B64+B68</f>
        <v>1755224.4700000002</v>
      </c>
    </row>
    <row r="64" spans="1:5" x14ac:dyDescent="0.25">
      <c r="A64" s="3" t="s">
        <v>328</v>
      </c>
      <c r="B64" s="49">
        <f>SUM(B65:B67)</f>
        <v>1023762.9500000001</v>
      </c>
      <c r="C64" s="48"/>
      <c r="D64" s="48"/>
    </row>
    <row r="65" spans="1:4" x14ac:dyDescent="0.25">
      <c r="A65" s="2" t="s">
        <v>224</v>
      </c>
      <c r="B65" s="48">
        <v>1010701.04</v>
      </c>
      <c r="C65" s="48"/>
      <c r="D65" s="48"/>
    </row>
    <row r="66" spans="1:4" s="1" customFormat="1" x14ac:dyDescent="0.25">
      <c r="A66" s="2" t="s">
        <v>390</v>
      </c>
      <c r="B66" s="48">
        <v>12493.15</v>
      </c>
      <c r="C66" s="48"/>
      <c r="D66" s="48"/>
    </row>
    <row r="67" spans="1:4" x14ac:dyDescent="0.25">
      <c r="A67" s="2" t="s">
        <v>225</v>
      </c>
      <c r="B67" s="48">
        <v>568.76</v>
      </c>
      <c r="C67" s="48"/>
      <c r="D67" s="49"/>
    </row>
    <row r="68" spans="1:4" x14ac:dyDescent="0.25">
      <c r="A68" s="3" t="s">
        <v>329</v>
      </c>
      <c r="B68" s="49">
        <f>SUM(B69:B74)</f>
        <v>731461.52</v>
      </c>
      <c r="C68" s="48"/>
      <c r="D68" s="48"/>
    </row>
    <row r="69" spans="1:4" s="1" customFormat="1" x14ac:dyDescent="0.25">
      <c r="A69" s="2" t="s">
        <v>216</v>
      </c>
      <c r="B69" s="48">
        <v>102012.48</v>
      </c>
      <c r="C69" s="48"/>
      <c r="D69" s="48"/>
    </row>
    <row r="70" spans="1:4" s="1" customFormat="1" x14ac:dyDescent="0.25">
      <c r="A70" s="2" t="s">
        <v>217</v>
      </c>
      <c r="B70" s="48">
        <v>321221.78000000003</v>
      </c>
      <c r="C70" s="48"/>
      <c r="D70" s="48"/>
    </row>
    <row r="71" spans="1:4" s="1" customFormat="1" x14ac:dyDescent="0.25">
      <c r="A71" s="2" t="s">
        <v>218</v>
      </c>
      <c r="B71" s="48">
        <v>24990</v>
      </c>
      <c r="C71" s="48"/>
      <c r="D71" s="48"/>
    </row>
    <row r="72" spans="1:4" s="1" customFormat="1" x14ac:dyDescent="0.25">
      <c r="A72" s="2" t="s">
        <v>219</v>
      </c>
      <c r="B72" s="48">
        <v>5125</v>
      </c>
      <c r="C72" s="48"/>
      <c r="D72" s="48"/>
    </row>
    <row r="73" spans="1:4" s="1" customFormat="1" x14ac:dyDescent="0.25">
      <c r="A73" s="2" t="s">
        <v>373</v>
      </c>
      <c r="B73" s="48">
        <v>8502.34</v>
      </c>
      <c r="C73" s="48"/>
      <c r="D73" s="48"/>
    </row>
    <row r="74" spans="1:4" s="1" customFormat="1" x14ac:dyDescent="0.25">
      <c r="A74" s="2" t="s">
        <v>220</v>
      </c>
      <c r="B74" s="48">
        <v>269609.92</v>
      </c>
      <c r="C74" s="48"/>
      <c r="D74" s="48"/>
    </row>
    <row r="75" spans="1:4" x14ac:dyDescent="0.25">
      <c r="A75" s="3" t="s">
        <v>347</v>
      </c>
      <c r="B75" s="48"/>
      <c r="C75" s="48"/>
      <c r="D75" s="49">
        <f>B76+B79</f>
        <v>243486541.17000002</v>
      </c>
    </row>
    <row r="76" spans="1:4" x14ac:dyDescent="0.25">
      <c r="A76" s="3" t="s">
        <v>330</v>
      </c>
      <c r="B76" s="49">
        <f>SUM(B77:B78)</f>
        <v>162394723.31999999</v>
      </c>
      <c r="C76" s="48"/>
      <c r="D76" s="48"/>
    </row>
    <row r="77" spans="1:4" x14ac:dyDescent="0.25">
      <c r="A77" s="2" t="s">
        <v>331</v>
      </c>
      <c r="B77" s="48">
        <v>48206445.240000002</v>
      </c>
      <c r="C77" s="48"/>
      <c r="D77" s="48"/>
    </row>
    <row r="78" spans="1:4" x14ac:dyDescent="0.25">
      <c r="A78" s="2" t="s">
        <v>332</v>
      </c>
      <c r="B78" s="48">
        <v>114188278.08</v>
      </c>
      <c r="C78" s="48"/>
      <c r="D78" s="48"/>
    </row>
    <row r="79" spans="1:4" x14ac:dyDescent="0.25">
      <c r="A79" s="3" t="s">
        <v>333</v>
      </c>
      <c r="B79" s="49">
        <f>SUM(B80:B81)</f>
        <v>81091817.850000009</v>
      </c>
      <c r="C79" s="48"/>
      <c r="D79" s="48"/>
    </row>
    <row r="80" spans="1:4" x14ac:dyDescent="0.25">
      <c r="A80" s="2" t="s">
        <v>334</v>
      </c>
      <c r="B80" s="48">
        <v>8194905.0099999998</v>
      </c>
      <c r="C80" s="48"/>
      <c r="D80" s="48"/>
    </row>
    <row r="81" spans="1:4" x14ac:dyDescent="0.25">
      <c r="A81" s="2" t="s">
        <v>335</v>
      </c>
      <c r="B81" s="48">
        <v>72896912.840000004</v>
      </c>
      <c r="C81" s="48"/>
      <c r="D81" s="48"/>
    </row>
    <row r="82" spans="1:4" x14ac:dyDescent="0.25">
      <c r="A82" s="3" t="s">
        <v>336</v>
      </c>
      <c r="B82" s="48"/>
      <c r="C82" s="48"/>
      <c r="D82" s="49">
        <f>B83+B87</f>
        <v>-81329014.839999989</v>
      </c>
    </row>
    <row r="83" spans="1:4" x14ac:dyDescent="0.25">
      <c r="A83" s="3" t="s">
        <v>337</v>
      </c>
      <c r="B83" s="49">
        <f>SUM(B84:B86)</f>
        <v>-81328234.519999996</v>
      </c>
      <c r="C83" s="48"/>
    </row>
    <row r="84" spans="1:4" x14ac:dyDescent="0.25">
      <c r="A84" s="2" t="s">
        <v>338</v>
      </c>
      <c r="B84" s="48">
        <v>21052789.75</v>
      </c>
      <c r="C84" s="48"/>
      <c r="D84" s="48"/>
    </row>
    <row r="85" spans="1:4" x14ac:dyDescent="0.25">
      <c r="A85" s="2" t="s">
        <v>339</v>
      </c>
      <c r="B85" s="48">
        <v>530099.53</v>
      </c>
      <c r="C85" s="48"/>
      <c r="D85" s="48"/>
    </row>
    <row r="86" spans="1:4" x14ac:dyDescent="0.25">
      <c r="A86" s="2" t="s">
        <v>340</v>
      </c>
      <c r="B86" s="48">
        <v>-102911123.8</v>
      </c>
      <c r="C86" s="48"/>
      <c r="D86" s="48"/>
    </row>
    <row r="87" spans="1:4" s="1" customFormat="1" x14ac:dyDescent="0.25">
      <c r="A87" s="3" t="s">
        <v>349</v>
      </c>
      <c r="B87" s="49">
        <f>B88</f>
        <v>-780.32</v>
      </c>
      <c r="C87" s="48"/>
      <c r="D87" s="48"/>
    </row>
    <row r="88" spans="1:4" s="1" customFormat="1" x14ac:dyDescent="0.25">
      <c r="A88" s="2" t="s">
        <v>350</v>
      </c>
      <c r="B88" s="48">
        <v>-780.32</v>
      </c>
      <c r="C88" s="48"/>
      <c r="D88" s="48"/>
    </row>
    <row r="89" spans="1:4" x14ac:dyDescent="0.25">
      <c r="A89" s="3" t="s">
        <v>341</v>
      </c>
      <c r="B89" s="49">
        <f>D54-D63-D75-D82</f>
        <v>-30836343.970000029</v>
      </c>
      <c r="C89" s="48"/>
      <c r="D89" s="49">
        <f>B89</f>
        <v>-30836343.970000029</v>
      </c>
    </row>
    <row r="90" spans="1:4" x14ac:dyDescent="0.25">
      <c r="A90" s="3" t="s">
        <v>343</v>
      </c>
      <c r="B90" s="48"/>
      <c r="C90" s="48"/>
      <c r="D90" s="49">
        <f>SUM(D63+D75+D89+D82)</f>
        <v>133076406.83</v>
      </c>
    </row>
    <row r="91" spans="1:4" x14ac:dyDescent="0.25">
      <c r="A91" s="2"/>
      <c r="B91" s="48"/>
      <c r="C91" s="48"/>
      <c r="D91" s="48"/>
    </row>
    <row r="92" spans="1:4" x14ac:dyDescent="0.25">
      <c r="A92" s="2"/>
      <c r="B92" s="48"/>
      <c r="C92" s="48"/>
      <c r="D92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0"/>
  <sheetViews>
    <sheetView tabSelected="1" topLeftCell="A60" workbookViewId="0">
      <selection activeCell="I31" sqref="I31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228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399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42048566.160000004</v>
      </c>
      <c r="D8" s="2"/>
      <c r="E8" s="50">
        <v>0</v>
      </c>
      <c r="F8" s="2"/>
      <c r="G8" s="3" t="s">
        <v>255</v>
      </c>
      <c r="H8" s="2"/>
      <c r="I8" s="49">
        <f>SUM(I9:I11)</f>
        <v>36754749.079999998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1855082.86</v>
      </c>
      <c r="D9" s="2"/>
      <c r="E9" s="50">
        <v>0</v>
      </c>
      <c r="F9" s="2"/>
      <c r="G9" s="2" t="s">
        <v>256</v>
      </c>
      <c r="H9" s="2"/>
      <c r="I9" s="48">
        <v>13521461.710000001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31113111.190000001</v>
      </c>
      <c r="D10" s="2"/>
      <c r="E10" s="50">
        <v>0</v>
      </c>
      <c r="F10" s="2"/>
      <c r="G10" s="2" t="s">
        <v>257</v>
      </c>
      <c r="H10" s="2"/>
      <c r="I10" s="48">
        <v>23207289.469999999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2564859.09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2284643.02</v>
      </c>
      <c r="D12" s="2"/>
      <c r="E12" s="50">
        <v>0</v>
      </c>
      <c r="F12" s="2"/>
      <c r="G12" s="3" t="s">
        <v>258</v>
      </c>
      <c r="H12" s="2"/>
      <c r="I12" s="49">
        <f>SUM(I13:I14)</f>
        <v>33771523.079999998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1685030.06</v>
      </c>
      <c r="D13" s="2"/>
      <c r="E13" s="50">
        <v>0</v>
      </c>
      <c r="F13" s="2"/>
      <c r="G13" s="2" t="s">
        <v>259</v>
      </c>
      <c r="H13" s="2"/>
      <c r="I13" s="48">
        <v>29765683.48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1765254.47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11086815.09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614075.69999999995</v>
      </c>
      <c r="D17" s="2"/>
      <c r="E17" s="50">
        <v>0</v>
      </c>
      <c r="F17" s="2"/>
      <c r="G17" s="3" t="s">
        <v>263</v>
      </c>
      <c r="H17" s="2"/>
      <c r="I17" s="49">
        <f>SUM(I18:I23)</f>
        <v>6986470.3499999996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90730.58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116309.93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93086.720000000001</v>
      </c>
      <c r="D20" s="2"/>
      <c r="E20" s="50">
        <v>0</v>
      </c>
      <c r="F20" s="2"/>
      <c r="G20" s="2" t="s">
        <v>266</v>
      </c>
      <c r="H20" s="2"/>
      <c r="I20" s="48">
        <v>6303613.04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654052.82999999996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94806.73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127005.49</v>
      </c>
      <c r="D23" s="2"/>
      <c r="E23" s="50">
        <v>0</v>
      </c>
      <c r="F23" s="2"/>
      <c r="G23" s="2" t="s">
        <v>269</v>
      </c>
      <c r="H23" s="2"/>
      <c r="I23" s="48">
        <v>18417.05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1035120.34</v>
      </c>
      <c r="D24" s="2"/>
      <c r="E24" s="50">
        <v>0</v>
      </c>
      <c r="F24" s="2"/>
      <c r="G24" s="3" t="s">
        <v>270</v>
      </c>
      <c r="H24" s="2"/>
      <c r="I24" s="49">
        <f>SUM(I25:I28)</f>
        <v>123049426.65000001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241810.82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181941.05</v>
      </c>
      <c r="D26" s="2"/>
      <c r="E26" s="50">
        <v>0</v>
      </c>
      <c r="F26" s="2"/>
      <c r="G26" s="2" t="s">
        <v>272</v>
      </c>
      <c r="H26" s="2"/>
      <c r="I26" s="48">
        <v>2843703.44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565746.38</v>
      </c>
      <c r="D27" s="2"/>
      <c r="E27" s="50">
        <v>0</v>
      </c>
      <c r="F27" s="2"/>
      <c r="G27" s="2" t="s">
        <v>366</v>
      </c>
      <c r="H27" s="2"/>
      <c r="I27" s="48">
        <v>27387839.02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4184609.95</v>
      </c>
      <c r="D28" s="2"/>
      <c r="E28" s="50">
        <v>0</v>
      </c>
      <c r="F28" s="2"/>
      <c r="G28" s="2" t="s">
        <v>273</v>
      </c>
      <c r="H28" s="2"/>
      <c r="I28" s="48">
        <v>92776293.790000007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183231.31</v>
      </c>
      <c r="D29" s="2"/>
      <c r="E29" s="50">
        <v>0</v>
      </c>
      <c r="F29" s="2"/>
      <c r="G29" s="52" t="s">
        <v>274</v>
      </c>
      <c r="H29" s="2"/>
      <c r="I29" s="49">
        <f>I24+I17+I15+I12+I8</f>
        <v>331385945.13999999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1026054.3</v>
      </c>
      <c r="D30" s="2"/>
      <c r="E30" s="50">
        <v>0</v>
      </c>
      <c r="F30" s="2"/>
      <c r="G30" s="52" t="s">
        <v>341</v>
      </c>
      <c r="H30" s="2"/>
      <c r="I30" s="49">
        <f>C70-I29</f>
        <v>30836343.969999969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1878232.96</v>
      </c>
      <c r="D31" s="2"/>
      <c r="E31" s="51">
        <v>0</v>
      </c>
      <c r="F31" s="2"/>
      <c r="G31" s="52" t="s">
        <v>367</v>
      </c>
      <c r="H31" s="2"/>
      <c r="I31" s="49">
        <f>I29+I30</f>
        <v>362222289.10999995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452217.31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119487.72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</row>
    <row r="40" spans="1:12" s="1" customFormat="1" x14ac:dyDescent="0.25">
      <c r="A40" s="92" t="s">
        <v>228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2" s="1" customFormat="1" x14ac:dyDescent="0.25">
      <c r="A41" s="92" t="s">
        <v>400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155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371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120638389.57999998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85113.18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137065.89000000001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38792692.609999999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49799680.57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2546365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222658.15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SUM(C58:C64)</f>
        <v>53996032.140000001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s="1" customFormat="1" x14ac:dyDescent="0.25">
      <c r="A58" s="2" t="s">
        <v>391</v>
      </c>
      <c r="B58" s="2"/>
      <c r="C58" s="48">
        <v>25.65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283</v>
      </c>
      <c r="B59" s="2"/>
      <c r="C59" s="48">
        <v>4775269.45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364</v>
      </c>
      <c r="B60" s="2"/>
      <c r="C60" s="48">
        <v>1416.71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374</v>
      </c>
      <c r="B61" s="2"/>
      <c r="C61" s="48">
        <v>89046.96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284</v>
      </c>
      <c r="B62" s="2"/>
      <c r="C62" s="48">
        <v>47481243.460000001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285</v>
      </c>
      <c r="B63" s="2"/>
      <c r="C63" s="48">
        <v>1647037.26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286</v>
      </c>
      <c r="B64" s="2"/>
      <c r="C64" s="48">
        <v>1992.65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287</v>
      </c>
      <c r="B65" s="2"/>
      <c r="C65" s="49">
        <f>SUM(C66:C69)</f>
        <v>84200588.25999999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288</v>
      </c>
      <c r="B66" s="2"/>
      <c r="C66" s="48">
        <v>757579.16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289</v>
      </c>
      <c r="B67" s="2"/>
      <c r="C67" s="48">
        <v>21716.25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s="1" customFormat="1" x14ac:dyDescent="0.25">
      <c r="A68" s="2" t="s">
        <v>392</v>
      </c>
      <c r="B68" s="2"/>
      <c r="C68" s="48">
        <v>15613.58</v>
      </c>
      <c r="D68" s="2"/>
      <c r="E68" s="50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273</v>
      </c>
      <c r="B69" s="2"/>
      <c r="C69" s="48">
        <v>83405679.269999996</v>
      </c>
      <c r="D69" s="2"/>
      <c r="E69" s="50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52" t="s">
        <v>290</v>
      </c>
      <c r="C70" s="49">
        <f>C65+C57+C51+C45+C32+C16+C8</f>
        <v>362222289.10999995</v>
      </c>
      <c r="E70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2018-12-04T15:49:12Z</dcterms:modified>
</cp:coreProperties>
</file>