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tabRatio="1000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44525"/>
</workbook>
</file>

<file path=xl/calcChain.xml><?xml version="1.0" encoding="utf-8"?>
<calcChain xmlns="http://schemas.openxmlformats.org/spreadsheetml/2006/main">
  <c r="C57" i="5" l="1"/>
  <c r="D90" i="7" l="1"/>
  <c r="D13" i="3"/>
  <c r="E101" i="2" l="1"/>
  <c r="H30" i="6" l="1"/>
  <c r="H28" i="6"/>
  <c r="C19" i="4" l="1"/>
  <c r="C14" i="4" l="1"/>
  <c r="B87" i="7" l="1"/>
  <c r="E17" i="3" l="1"/>
  <c r="E19" i="3"/>
  <c r="D18" i="3"/>
  <c r="C18" i="3"/>
  <c r="C13" i="3" s="1"/>
  <c r="E18" i="3" l="1"/>
  <c r="H9" i="6"/>
  <c r="H19" i="6" l="1"/>
  <c r="D27" i="2" l="1"/>
  <c r="E71" i="2"/>
  <c r="E106" i="2"/>
  <c r="D107" i="2"/>
  <c r="D105" i="2"/>
  <c r="C30" i="2"/>
  <c r="E28" i="2"/>
  <c r="C27" i="2"/>
  <c r="D23" i="2"/>
  <c r="E27" i="2" l="1"/>
  <c r="D70" i="2" l="1"/>
  <c r="E65" i="2"/>
  <c r="D30" i="2"/>
  <c r="C105" i="2"/>
  <c r="E105" i="2" s="1"/>
  <c r="C70" i="2"/>
  <c r="C19" i="6" l="1"/>
  <c r="H21" i="6"/>
  <c r="E13" i="2" l="1"/>
  <c r="B68" i="7"/>
  <c r="B18" i="7"/>
  <c r="B9" i="7"/>
  <c r="E53" i="2" l="1"/>
  <c r="B83" i="7"/>
  <c r="D82" i="7" l="1"/>
  <c r="D14" i="3" l="1"/>
  <c r="B21" i="7"/>
  <c r="C32" i="5" l="1"/>
  <c r="D24" i="3" l="1"/>
  <c r="D23" i="3" s="1"/>
  <c r="D21" i="3"/>
  <c r="D20" i="3" s="1"/>
  <c r="D16" i="3"/>
  <c r="D11" i="3"/>
  <c r="D8" i="3" s="1"/>
  <c r="D9" i="3"/>
  <c r="C14" i="3"/>
  <c r="C24" i="3"/>
  <c r="C23" i="3" s="1"/>
  <c r="C21" i="3"/>
  <c r="C20" i="3" s="1"/>
  <c r="C16" i="3"/>
  <c r="C11" i="3"/>
  <c r="C9" i="3"/>
  <c r="C8" i="3" s="1"/>
  <c r="I24" i="5"/>
  <c r="I17" i="5"/>
  <c r="I15" i="5"/>
  <c r="I12" i="5"/>
  <c r="I8" i="5"/>
  <c r="C65" i="5"/>
  <c r="C51" i="5"/>
  <c r="C45" i="5"/>
  <c r="C16" i="5"/>
  <c r="C8" i="5"/>
  <c r="C70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7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9" i="2" l="1"/>
  <c r="B79" i="7"/>
  <c r="B76" i="7"/>
  <c r="B64" i="7"/>
  <c r="B45" i="7"/>
  <c r="B34" i="7"/>
  <c r="B29" i="7"/>
  <c r="B25" i="7"/>
  <c r="B23" i="7"/>
  <c r="B14" i="7"/>
  <c r="E103" i="2" l="1"/>
  <c r="E85" i="2"/>
  <c r="E40" i="2" l="1"/>
  <c r="E39" i="2" l="1"/>
  <c r="D75" i="7" l="1"/>
  <c r="C9" i="6"/>
  <c r="C9" i="4"/>
  <c r="C16" i="4"/>
  <c r="C11" i="4"/>
  <c r="C30" i="6" l="1"/>
  <c r="D26" i="3"/>
  <c r="E102" i="2" l="1"/>
  <c r="D63" i="7" l="1"/>
  <c r="D44" i="7"/>
  <c r="D20" i="7"/>
  <c r="D33" i="7"/>
  <c r="D8" i="7" l="1"/>
  <c r="D54" i="7" s="1"/>
  <c r="B89" i="7" s="1"/>
  <c r="D89" i="7" s="1"/>
  <c r="D27" i="3"/>
  <c r="D28" i="3" s="1"/>
  <c r="C26" i="3"/>
  <c r="E26" i="3" s="1"/>
  <c r="E25" i="3"/>
  <c r="E24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D110" i="2"/>
  <c r="D111" i="2" s="1"/>
  <c r="E108" i="2"/>
  <c r="E107" i="2"/>
  <c r="E104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6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7" i="3"/>
  <c r="C28" i="3" s="1"/>
  <c r="E27" i="3"/>
  <c r="E28" i="3" s="1"/>
  <c r="E70" i="2" l="1"/>
  <c r="E29" i="2"/>
  <c r="E109" i="2" s="1"/>
  <c r="E110" i="2" s="1"/>
  <c r="E111" i="2" s="1"/>
  <c r="C109" i="2" l="1"/>
  <c r="C110" i="2" s="1"/>
  <c r="C111" i="2" s="1"/>
</calcChain>
</file>

<file path=xl/sharedStrings.xml><?xml version="1.0" encoding="utf-8"?>
<sst xmlns="http://schemas.openxmlformats.org/spreadsheetml/2006/main" count="492" uniqueCount="400">
  <si>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</si>
  <si>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</si>
  <si>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</si>
  <si>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</si>
  <si>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</si>
  <si>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</si>
  <si>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</si>
  <si>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</si>
  <si>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</si>
  <si>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</si>
  <si>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</si>
  <si>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</si>
  <si>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</si>
  <si>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</si>
  <si>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</si>
  <si>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</si>
  <si>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</si>
  <si>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</si>
  <si>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</si>
  <si>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</si>
  <si>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</si>
  <si>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</si>
  <si>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</si>
  <si>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</si>
  <si>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</si>
  <si>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</si>
  <si>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</si>
  <si>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</si>
  <si>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</si>
  <si>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</si>
  <si>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</si>
  <si>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</si>
  <si>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</si>
  <si>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</si>
  <si>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</si>
  <si>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</si>
  <si>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</si>
  <si>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</si>
  <si>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</si>
  <si>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</si>
  <si>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</si>
  <si>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</si>
  <si>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</si>
  <si>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</si>
  <si>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</si>
  <si>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</si>
  <si>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</si>
  <si>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</si>
  <si>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</si>
  <si>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</si>
  <si>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</si>
  <si>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</si>
  <si>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</si>
  <si>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</si>
  <si>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</si>
  <si>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</si>
  <si>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</si>
  <si>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</si>
  <si>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</si>
  <si>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</si>
  <si>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</si>
  <si>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</si>
  <si>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</si>
  <si>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</si>
  <si>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</si>
  <si>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</si>
  <si>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</si>
  <si>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</si>
  <si>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</si>
  <si>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</si>
  <si>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</si>
  <si>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</si>
  <si>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</si>
  <si>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</si>
  <si>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</si>
  <si>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</si>
  <si>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</si>
  <si>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</si>
  <si>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</si>
  <si>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</si>
  <si>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</si>
  <si>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</si>
  <si>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</si>
  <si>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</si>
  <si>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</si>
  <si>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</si>
  <si>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</si>
  <si>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</si>
  <si>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</si>
  <si>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</si>
  <si>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</si>
  <si>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</si>
  <si>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</si>
  <si>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</si>
  <si>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</si>
  <si>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</si>
  <si>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</si>
  <si>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</si>
  <si>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</si>
  <si>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</si>
  <si>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</si>
  <si>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</si>
  <si>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</si>
  <si>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</si>
  <si>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</si>
  <si>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</si>
  <si>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</si>
  <si>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</si>
  <si>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</si>
  <si>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</si>
  <si>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</si>
  <si>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</si>
  <si>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</si>
  <si>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</si>
  <si>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</si>
  <si>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</si>
  <si>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</si>
  <si>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</si>
  <si>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</si>
  <si>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</si>
  <si>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</si>
  <si>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</si>
  <si>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</si>
  <si>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</si>
  <si>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</si>
  <si>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</si>
  <si>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</si>
  <si>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</si>
  <si>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</si>
  <si>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</si>
  <si>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</si>
  <si>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</si>
  <si>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</si>
  <si>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</si>
  <si>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</si>
  <si>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</si>
  <si>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</si>
  <si>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</si>
  <si>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</si>
  <si>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</si>
  <si>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</si>
  <si>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</si>
  <si>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</si>
  <si>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</si>
  <si>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</si>
  <si>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</si>
  <si>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</si>
  <si>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</si>
  <si>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</si>
  <si>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</si>
  <si>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</si>
  <si>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</si>
  <si>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</si>
  <si>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</si>
  <si>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</si>
  <si>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</si>
  <si>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</si>
  <si>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</si>
  <si>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</si>
  <si>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</si>
  <si>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</si>
  <si>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</si>
  <si>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</si>
  <si>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</si>
  <si>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</si>
  <si>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</si>
  <si>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</si>
  <si>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</si>
  <si>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</si>
  <si>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</si>
  <si>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</si>
  <si>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</si>
  <si>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</si>
  <si>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</si>
  <si>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</si>
  <si>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</si>
  <si>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</si>
  <si>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</si>
  <si>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</si>
  <si>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</si>
  <si>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</si>
  <si>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</si>
  <si>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</si>
  <si>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</si>
  <si>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</si>
  <si>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</si>
  <si>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</si>
  <si>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</si>
  <si>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</si>
  <si>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</si>
  <si>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</si>
  <si>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</si>
  <si>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</si>
  <si>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</si>
  <si>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</si>
  <si>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</si>
  <si>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</si>
  <si>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</si>
  <si>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</si>
  <si>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</si>
  <si>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</si>
  <si>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</si>
  <si>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</si>
  <si>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</si>
  <si>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</si>
  <si>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</si>
  <si>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</si>
  <si>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</si>
  <si>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</si>
  <si>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</si>
  <si>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</si>
  <si>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</si>
  <si>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</si>
  <si>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</si>
  <si>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</si>
  <si>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</si>
  <si>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</si>
  <si>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</si>
  <si>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</si>
  <si>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</si>
  <si>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</si>
  <si>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</si>
  <si>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</si>
  <si>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</si>
  <si>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</si>
  <si>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</si>
  <si>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</si>
  <si>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</si>
  <si>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</si>
  <si>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</si>
  <si>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</si>
  <si>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</si>
  <si>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</si>
  <si>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</si>
  <si>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</si>
  <si>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</si>
  <si>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</si>
  <si>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</si>
  <si>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</si>
  <si>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</si>
  <si>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</si>
  <si>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</si>
  <si>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</si>
  <si>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</si>
  <si>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</si>
  <si>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</si>
  <si>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</si>
  <si>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</si>
  <si>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</si>
  <si>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</si>
  <si>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</si>
  <si>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</si>
  <si>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</si>
  <si>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</si>
  <si>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</si>
  <si>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</si>
  <si>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</si>
  <si>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</si>
  <si>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</si>
  <si>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</si>
  <si>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</si>
  <si>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</si>
  <si>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</si>
  <si>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</si>
  <si>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</si>
  <si>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</si>
  <si>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</si>
  <si>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</si>
  <si>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</si>
  <si>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</si>
  <si>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</si>
  <si>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</si>
  <si>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</si>
  <si>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</si>
  <si>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</si>
  <si>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</si>
  <si>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</si>
  <si>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</si>
  <si>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</si>
  <si>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</si>
  <si>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</si>
  <si>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</si>
  <si>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</si>
  <si>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</si>
  <si>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</si>
  <si>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</si>
  <si>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</si>
  <si>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</si>
  <si>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</si>
  <si>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</si>
  <si>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</si>
  <si>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</si>
  <si>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</si>
  <si>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</si>
  <si>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</si>
  <si>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</si>
  <si>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</si>
  <si>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</si>
  <si>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</si>
  <si>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</si>
  <si>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</si>
  <si>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</si>
  <si>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</si>
  <si>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</si>
  <si>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</si>
  <si>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</si>
  <si>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</si>
  <si>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</si>
  <si>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</si>
  <si>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</si>
  <si>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</si>
  <si>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</si>
  <si>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</si>
  <si>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</si>
  <si>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</si>
  <si>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</si>
  <si>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</si>
  <si>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</si>
  <si>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</si>
  <si>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</si>
  <si>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</si>
  <si>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</si>
  <si>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</si>
  <si>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</si>
  <si>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</si>
  <si>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</si>
  <si>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</si>
  <si>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</si>
  <si>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</si>
  <si>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</si>
  <si>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</si>
  <si>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</si>
  <si>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</si>
  <si>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</si>
  <si>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</si>
  <si>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</si>
  <si>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</si>
  <si>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</si>
  <si>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</si>
  <si>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</si>
  <si>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</si>
  <si>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</si>
  <si>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</si>
  <si>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</si>
  <si>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</si>
  <si>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</si>
  <si>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</si>
  <si>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</si>
  <si>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</si>
  <si>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</si>
  <si>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</si>
  <si>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</si>
  <si>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</si>
  <si>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</si>
  <si>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</si>
  <si>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</si>
  <si>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</si>
  <si>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</si>
  <si>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</si>
  <si>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</si>
  <si>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</si>
  <si>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</si>
  <si>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</si>
  <si>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</si>
  <si>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</si>
  <si>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</si>
  <si>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</si>
  <si>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</si>
  <si>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</si>
  <si>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</si>
  <si>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</si>
  <si>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</si>
  <si>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</si>
  <si>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</si>
  <si>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</si>
  <si>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</si>
  <si>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</si>
  <si>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</si>
  <si>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</si>
  <si>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Semovientes Diversos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</si>
  <si>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</si>
  <si>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</si>
  <si>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</si>
  <si>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</si>
  <si>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</si>
  <si>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D.M. x Recuperacion de Inversiones Financieras Temporales</t>
  </si>
  <si>
    <t>A.M. x Inversiones Financieras Temporales</t>
  </si>
  <si>
    <t>Otros Ingresos no Clasificados</t>
  </si>
  <si>
    <t>Del  1  de  Enero  al  31  de  Agosto del  2018</t>
  </si>
  <si>
    <t>Del  1  de  Enero  al  31  de  Agosto de  2018</t>
  </si>
  <si>
    <t>D.M. x Venta de Activos Fijos</t>
  </si>
  <si>
    <t>Anticipos por Intereses</t>
  </si>
  <si>
    <t>Reporte Acumulado del 1 de Enero al 31  de Agosto del  2018</t>
  </si>
  <si>
    <t>Reporte Acumulado del  1  de  Enero  al  31  de  Agosto  de  2018</t>
  </si>
  <si>
    <t>al  31  de  Agosto de 2018</t>
  </si>
  <si>
    <t>Anticipos por intereses</t>
  </si>
  <si>
    <t>Del  1  de  Enero  al  31  de  Agosto  de  2018</t>
  </si>
  <si>
    <t>Del 1 de Enero al 31 de Agosto de 2018</t>
  </si>
  <si>
    <t>Costo de Venta de Bienes de Uso</t>
  </si>
  <si>
    <t>Correccion de Obligaciones con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</si>
</sst>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A4" sqref="A4:F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355</v>
      </c>
      <c r="B2" s="92"/>
      <c r="C2" s="92"/>
      <c r="D2" s="92"/>
      <c r="E2" s="92"/>
      <c r="F2" s="92"/>
    </row>
    <row r="3" spans="1:6" x14ac:dyDescent="0.25">
      <c r="A3" s="92" t="s">
        <v>389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393578.54999999981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8013370.5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7619791.9500000002</v>
      </c>
      <c r="D13" s="29"/>
      <c r="E13" s="25">
        <v>0</v>
      </c>
      <c r="F13" s="22"/>
    </row>
    <row r="14" spans="1:6" s="1" customFormat="1" x14ac:dyDescent="0.25">
      <c r="A14" s="24" t="s">
        <v>381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382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12162.580000000075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1017275.02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1005112.44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2021631.73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5"/>
  <sheetViews>
    <sheetView topLeftCell="A4" workbookViewId="0">
      <selection activeCell="G20" sqref="G20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356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388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SUM(C10:C17)</f>
        <v>8013370.5</v>
      </c>
      <c r="D9" s="40"/>
      <c r="E9" s="38">
        <v>0</v>
      </c>
      <c r="F9" s="25"/>
      <c r="G9" s="24" t="s">
        <v>210</v>
      </c>
      <c r="H9" s="39">
        <f>SUM(H10:H16)</f>
        <v>7619791.9500000002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218618.65</v>
      </c>
      <c r="D10" s="84"/>
      <c r="E10" s="77">
        <v>0</v>
      </c>
      <c r="F10" s="77"/>
      <c r="G10" s="85" t="s">
        <v>216</v>
      </c>
      <c r="H10" s="84">
        <v>3249493.48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127600.05</v>
      </c>
      <c r="D11" s="84"/>
      <c r="E11" s="77">
        <v>0</v>
      </c>
      <c r="F11" s="77"/>
      <c r="G11" s="85" t="s">
        <v>375</v>
      </c>
      <c r="H11" s="84">
        <v>649325.51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6123367.75</v>
      </c>
      <c r="D12" s="84"/>
      <c r="E12" s="77">
        <v>0</v>
      </c>
      <c r="F12" s="77"/>
      <c r="G12" s="85" t="s">
        <v>218</v>
      </c>
      <c r="H12" s="84">
        <v>37171.5</v>
      </c>
      <c r="I12" s="37"/>
      <c r="J12" s="25">
        <v>0</v>
      </c>
    </row>
    <row r="13" spans="1:10" x14ac:dyDescent="0.25">
      <c r="A13" s="31" t="s">
        <v>390</v>
      </c>
      <c r="B13" s="31"/>
      <c r="C13" s="84">
        <v>5250.64</v>
      </c>
      <c r="D13" s="84"/>
      <c r="E13" s="77">
        <v>0</v>
      </c>
      <c r="F13" s="77"/>
      <c r="G13" s="85" t="s">
        <v>219</v>
      </c>
      <c r="H13" s="84">
        <v>2118523</v>
      </c>
      <c r="I13" s="37"/>
      <c r="J13" s="25">
        <v>0</v>
      </c>
    </row>
    <row r="14" spans="1:10" x14ac:dyDescent="0.25">
      <c r="A14" s="31" t="s">
        <v>214</v>
      </c>
      <c r="B14" s="31"/>
      <c r="C14" s="84">
        <v>178008.01</v>
      </c>
      <c r="D14" s="84"/>
      <c r="E14" s="77">
        <v>0</v>
      </c>
      <c r="F14" s="77"/>
      <c r="G14" s="85" t="s">
        <v>373</v>
      </c>
      <c r="H14" s="84">
        <v>27671.63</v>
      </c>
      <c r="I14" s="37"/>
      <c r="J14" s="25">
        <v>0</v>
      </c>
    </row>
    <row r="15" spans="1:10" x14ac:dyDescent="0.25">
      <c r="A15" s="31" t="s">
        <v>372</v>
      </c>
      <c r="B15" s="31"/>
      <c r="C15" s="84">
        <v>447.46</v>
      </c>
      <c r="D15" s="84"/>
      <c r="E15" s="77">
        <v>0</v>
      </c>
      <c r="F15" s="77"/>
      <c r="G15" s="85" t="s">
        <v>386</v>
      </c>
      <c r="H15" s="84">
        <v>700000</v>
      </c>
      <c r="I15" s="37"/>
      <c r="J15" s="25">
        <v>0</v>
      </c>
    </row>
    <row r="16" spans="1:10" x14ac:dyDescent="0.25">
      <c r="A16" s="31" t="s">
        <v>385</v>
      </c>
      <c r="C16" s="84">
        <v>700000</v>
      </c>
      <c r="D16" s="84"/>
      <c r="E16" s="77">
        <v>0</v>
      </c>
      <c r="F16" s="77"/>
      <c r="G16" s="85" t="s">
        <v>220</v>
      </c>
      <c r="H16" s="84">
        <v>837606.83</v>
      </c>
      <c r="J16" s="25">
        <v>0</v>
      </c>
    </row>
    <row r="17" spans="1:10" x14ac:dyDescent="0.25">
      <c r="A17" s="31" t="s">
        <v>215</v>
      </c>
      <c r="B17" s="31"/>
      <c r="C17" s="84">
        <v>660077.93999999994</v>
      </c>
      <c r="D17" s="84"/>
      <c r="E17" s="77">
        <v>0</v>
      </c>
      <c r="F17" s="77"/>
    </row>
    <row r="18" spans="1:10" x14ac:dyDescent="0.25">
      <c r="A18" s="31"/>
      <c r="B18" s="31"/>
      <c r="C18" s="84"/>
      <c r="D18" s="84"/>
      <c r="E18" s="77"/>
      <c r="F18" s="77"/>
      <c r="G18" s="85"/>
      <c r="H18" s="84"/>
      <c r="J18" s="25"/>
    </row>
    <row r="19" spans="1:10" x14ac:dyDescent="0.25">
      <c r="A19" s="24" t="s">
        <v>221</v>
      </c>
      <c r="B19" s="28"/>
      <c r="C19" s="39">
        <f>SUM(C20:C25)</f>
        <v>1017275.02</v>
      </c>
      <c r="D19" s="84"/>
      <c r="E19" s="77">
        <v>0</v>
      </c>
      <c r="F19" s="77"/>
      <c r="G19" s="23" t="s">
        <v>383</v>
      </c>
      <c r="H19" s="90">
        <f>H20</f>
        <v>11.43</v>
      </c>
      <c r="I19" s="37"/>
      <c r="J19" s="38">
        <v>0</v>
      </c>
    </row>
    <row r="20" spans="1:10" ht="24" customHeight="1" x14ac:dyDescent="0.25">
      <c r="A20" s="32" t="s">
        <v>222</v>
      </c>
      <c r="B20" s="28"/>
      <c r="C20" s="84">
        <v>352.63</v>
      </c>
      <c r="D20" s="84"/>
      <c r="E20" s="77">
        <v>0</v>
      </c>
      <c r="F20" s="77"/>
      <c r="G20" s="85" t="s">
        <v>384</v>
      </c>
      <c r="H20" s="84">
        <v>11.43</v>
      </c>
      <c r="I20" s="37"/>
      <c r="J20" s="25">
        <v>0</v>
      </c>
    </row>
    <row r="21" spans="1:10" x14ac:dyDescent="0.25">
      <c r="A21" s="32" t="s">
        <v>223</v>
      </c>
      <c r="B21" s="32"/>
      <c r="C21" s="84">
        <v>976879.97</v>
      </c>
      <c r="D21" s="84"/>
      <c r="E21" s="77">
        <v>0</v>
      </c>
      <c r="F21" s="77"/>
      <c r="G21" s="24" t="s">
        <v>221</v>
      </c>
      <c r="H21" s="39">
        <f>SUM(H22:H26)</f>
        <v>1005112.44</v>
      </c>
      <c r="I21" s="37"/>
      <c r="J21" s="25">
        <v>0</v>
      </c>
    </row>
    <row r="22" spans="1:10" ht="16.5" customHeight="1" x14ac:dyDescent="0.25">
      <c r="A22" s="32" t="s">
        <v>224</v>
      </c>
      <c r="B22" s="33"/>
      <c r="C22" s="84">
        <v>31720.39</v>
      </c>
      <c r="D22" s="84"/>
      <c r="E22" s="77">
        <v>0</v>
      </c>
      <c r="F22" s="77"/>
      <c r="G22" s="32" t="s">
        <v>222</v>
      </c>
      <c r="H22" s="84">
        <v>144.62</v>
      </c>
      <c r="J22" s="25">
        <v>0</v>
      </c>
    </row>
    <row r="23" spans="1:10" x14ac:dyDescent="0.25">
      <c r="A23" s="32" t="s">
        <v>391</v>
      </c>
      <c r="C23" s="84">
        <v>7101.38</v>
      </c>
      <c r="D23" s="84"/>
      <c r="E23" s="77">
        <v>0</v>
      </c>
      <c r="F23" s="77"/>
      <c r="G23" s="32" t="s">
        <v>223</v>
      </c>
      <c r="H23" s="84">
        <v>774439.87</v>
      </c>
      <c r="J23" s="25">
        <v>0</v>
      </c>
    </row>
    <row r="24" spans="1:10" x14ac:dyDescent="0.25">
      <c r="A24" s="32" t="s">
        <v>359</v>
      </c>
      <c r="B24" s="33"/>
      <c r="C24" s="84">
        <v>4.8600000000000003</v>
      </c>
      <c r="D24" s="84"/>
      <c r="E24" s="77">
        <v>0</v>
      </c>
      <c r="F24" s="77"/>
      <c r="G24" s="32" t="s">
        <v>224</v>
      </c>
      <c r="H24" s="84">
        <v>229116.36</v>
      </c>
      <c r="I24" s="37"/>
      <c r="J24" s="25">
        <v>0</v>
      </c>
    </row>
    <row r="25" spans="1:10" x14ac:dyDescent="0.25">
      <c r="A25" s="32" t="s">
        <v>225</v>
      </c>
      <c r="C25" s="84">
        <v>1215.79</v>
      </c>
      <c r="D25" s="84"/>
      <c r="E25" s="77">
        <v>0</v>
      </c>
      <c r="F25" s="77"/>
      <c r="G25" s="32" t="s">
        <v>359</v>
      </c>
      <c r="H25" s="84">
        <v>158.25</v>
      </c>
      <c r="J25" s="25">
        <v>0</v>
      </c>
    </row>
    <row r="26" spans="1:10" x14ac:dyDescent="0.25">
      <c r="D26" s="84"/>
      <c r="E26" s="77"/>
      <c r="F26" s="77"/>
      <c r="G26" s="32" t="s">
        <v>225</v>
      </c>
      <c r="H26" s="84">
        <v>1253.3399999999999</v>
      </c>
      <c r="I26" s="37"/>
      <c r="J26" s="25">
        <v>0</v>
      </c>
    </row>
    <row r="27" spans="1:10" x14ac:dyDescent="0.25">
      <c r="C27" s="86"/>
      <c r="D27" s="84"/>
      <c r="E27" s="77"/>
      <c r="F27" s="77"/>
    </row>
    <row r="28" spans="1:10" x14ac:dyDescent="0.25">
      <c r="A28" s="89"/>
      <c r="C28" s="83"/>
      <c r="D28" s="86"/>
      <c r="E28" s="86"/>
      <c r="F28" s="82"/>
      <c r="G28" s="24" t="s">
        <v>376</v>
      </c>
      <c r="H28" s="87">
        <f>C30-H9-H21-H19</f>
        <v>405729.69999999943</v>
      </c>
      <c r="I28" s="43"/>
      <c r="J28" s="38">
        <v>0</v>
      </c>
    </row>
    <row r="29" spans="1:10" ht="8.25" customHeight="1" x14ac:dyDescent="0.25">
      <c r="F29" s="30"/>
    </row>
    <row r="30" spans="1:10" x14ac:dyDescent="0.25">
      <c r="A30" s="41" t="s">
        <v>227</v>
      </c>
      <c r="B30" s="41"/>
      <c r="C30" s="39">
        <f>C9+C19</f>
        <v>9030645.5199999996</v>
      </c>
      <c r="D30" s="29"/>
      <c r="E30" s="42">
        <v>0</v>
      </c>
      <c r="F30" s="36"/>
      <c r="G30" s="24" t="s">
        <v>226</v>
      </c>
      <c r="H30" s="39">
        <f>H9+H21+H28+H19</f>
        <v>9030645.5199999996</v>
      </c>
      <c r="I30" s="40"/>
      <c r="J30" s="88">
        <v>0</v>
      </c>
    </row>
    <row r="31" spans="1:10" ht="12.75" customHeight="1" x14ac:dyDescent="0.25"/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3"/>
  <sheetViews>
    <sheetView topLeftCell="A89" zoomScaleNormal="100" workbookViewId="0">
      <selection activeCell="E114" sqref="E11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346</v>
      </c>
      <c r="B2" s="92"/>
      <c r="C2" s="92"/>
      <c r="D2" s="92"/>
      <c r="E2" s="92"/>
    </row>
    <row r="3" spans="1:5" s="1" customFormat="1" x14ac:dyDescent="0.25">
      <c r="A3" s="92" t="s">
        <v>392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1992539.5000000002</v>
      </c>
      <c r="D8" s="80">
        <f>D9+D14+D17+D19+D23+D27</f>
        <v>1248465.95</v>
      </c>
      <c r="E8" s="6">
        <f>C8-D8</f>
        <v>744073.55000000028</v>
      </c>
    </row>
    <row r="9" spans="1:5" x14ac:dyDescent="0.25">
      <c r="A9" s="12" t="s">
        <v>2</v>
      </c>
      <c r="B9" s="12" t="s">
        <v>3</v>
      </c>
      <c r="C9" s="80">
        <f>SUM(C10:C13)</f>
        <v>1694858.56</v>
      </c>
      <c r="D9" s="80">
        <f>SUM(D10:D13)</f>
        <v>1072945.7</v>
      </c>
      <c r="E9" s="6">
        <f t="shared" ref="E9:E44" si="0">C9-D9</f>
        <v>621912.8600000001</v>
      </c>
    </row>
    <row r="10" spans="1:5" x14ac:dyDescent="0.25">
      <c r="A10" s="4" t="s">
        <v>4</v>
      </c>
      <c r="B10" s="4" t="s">
        <v>5</v>
      </c>
      <c r="C10" s="5">
        <v>1316735.25</v>
      </c>
      <c r="D10" s="5">
        <v>853706.72</v>
      </c>
      <c r="E10" s="6">
        <f t="shared" si="0"/>
        <v>463028.53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0</v>
      </c>
      <c r="E11" s="6">
        <f t="shared" si="0"/>
        <v>112480</v>
      </c>
    </row>
    <row r="12" spans="1:5" x14ac:dyDescent="0.25">
      <c r="A12" s="4" t="s">
        <v>8</v>
      </c>
      <c r="B12" s="4" t="s">
        <v>9</v>
      </c>
      <c r="C12" s="5">
        <v>13114.35</v>
      </c>
      <c r="D12" s="5">
        <v>5211.51</v>
      </c>
      <c r="E12" s="6">
        <f t="shared" si="0"/>
        <v>7902.84</v>
      </c>
    </row>
    <row r="13" spans="1:5" x14ac:dyDescent="0.25">
      <c r="A13" s="4" t="s">
        <v>10</v>
      </c>
      <c r="B13" s="4" t="s">
        <v>11</v>
      </c>
      <c r="C13" s="5">
        <v>252528.96</v>
      </c>
      <c r="D13" s="5">
        <v>214027.47</v>
      </c>
      <c r="E13" s="6">
        <f t="shared" si="0"/>
        <v>38501.489999999991</v>
      </c>
    </row>
    <row r="14" spans="1:5" x14ac:dyDescent="0.25">
      <c r="A14" s="12" t="s">
        <v>12</v>
      </c>
      <c r="B14" s="12" t="s">
        <v>13</v>
      </c>
      <c r="C14" s="80">
        <f>SUM(C15:C16)</f>
        <v>24378</v>
      </c>
      <c r="D14" s="80">
        <f>SUM(D15:D16)</f>
        <v>0</v>
      </c>
      <c r="E14" s="6">
        <f t="shared" si="0"/>
        <v>24378</v>
      </c>
    </row>
    <row r="15" spans="1:5" x14ac:dyDescent="0.25">
      <c r="A15" s="4" t="s">
        <v>14</v>
      </c>
      <c r="B15" s="4" t="s">
        <v>5</v>
      </c>
      <c r="C15" s="5">
        <v>20893</v>
      </c>
      <c r="D15" s="5">
        <v>0</v>
      </c>
      <c r="E15" s="6">
        <f t="shared" si="0"/>
        <v>20893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17219.310000000001</v>
      </c>
      <c r="D17" s="80">
        <f>+D18</f>
        <v>6638.31</v>
      </c>
      <c r="E17" s="6">
        <f t="shared" si="0"/>
        <v>10581</v>
      </c>
    </row>
    <row r="18" spans="1:5" x14ac:dyDescent="0.25">
      <c r="A18" s="4" t="s">
        <v>18</v>
      </c>
      <c r="B18" s="4" t="s">
        <v>19</v>
      </c>
      <c r="C18" s="5">
        <v>17219.310000000001</v>
      </c>
      <c r="D18" s="5">
        <v>6638.31</v>
      </c>
      <c r="E18" s="6">
        <f t="shared" si="0"/>
        <v>10581</v>
      </c>
    </row>
    <row r="19" spans="1:5" x14ac:dyDescent="0.25">
      <c r="A19" s="12" t="s">
        <v>20</v>
      </c>
      <c r="B19" s="12" t="s">
        <v>21</v>
      </c>
      <c r="C19" s="80">
        <f>SUM(C20:C22)</f>
        <v>114953.83</v>
      </c>
      <c r="D19" s="80">
        <f>SUM(D20:D22)</f>
        <v>67117.090000000011</v>
      </c>
      <c r="E19" s="6">
        <f t="shared" si="0"/>
        <v>47836.739999999991</v>
      </c>
    </row>
    <row r="20" spans="1:5" x14ac:dyDescent="0.25">
      <c r="A20" s="4" t="s">
        <v>22</v>
      </c>
      <c r="B20" s="4" t="s">
        <v>23</v>
      </c>
      <c r="C20" s="5">
        <v>109932.25</v>
      </c>
      <c r="D20" s="5">
        <v>66520.960000000006</v>
      </c>
      <c r="E20" s="6">
        <f t="shared" si="0"/>
        <v>43411.289999999994</v>
      </c>
    </row>
    <row r="21" spans="1:5" x14ac:dyDescent="0.25">
      <c r="A21" s="4" t="s">
        <v>24</v>
      </c>
      <c r="B21" s="4" t="s">
        <v>25</v>
      </c>
      <c r="C21" s="5">
        <v>1110</v>
      </c>
      <c r="D21" s="5">
        <v>0</v>
      </c>
      <c r="E21" s="6">
        <f t="shared" si="0"/>
        <v>1110</v>
      </c>
    </row>
    <row r="22" spans="1:5" x14ac:dyDescent="0.25">
      <c r="A22" s="4" t="s">
        <v>26</v>
      </c>
      <c r="B22" s="4" t="s">
        <v>27</v>
      </c>
      <c r="C22" s="5">
        <v>3911.58</v>
      </c>
      <c r="D22" s="5">
        <v>596.13</v>
      </c>
      <c r="E22" s="6">
        <f t="shared" si="0"/>
        <v>3315.45</v>
      </c>
    </row>
    <row r="23" spans="1:5" x14ac:dyDescent="0.25">
      <c r="A23" s="12" t="s">
        <v>28</v>
      </c>
      <c r="B23" s="12" t="s">
        <v>29</v>
      </c>
      <c r="C23" s="80">
        <f>SUM(C24:C26)</f>
        <v>90985.5</v>
      </c>
      <c r="D23" s="80">
        <f>SUM(D24:D26)</f>
        <v>56029.17</v>
      </c>
      <c r="E23" s="6">
        <f t="shared" si="0"/>
        <v>34956.33</v>
      </c>
    </row>
    <row r="24" spans="1:5" x14ac:dyDescent="0.25">
      <c r="A24" s="4" t="s">
        <v>30</v>
      </c>
      <c r="B24" s="4" t="s">
        <v>23</v>
      </c>
      <c r="C24" s="5">
        <v>86759.01</v>
      </c>
      <c r="D24" s="5">
        <v>55636.57</v>
      </c>
      <c r="E24" s="6">
        <f t="shared" si="0"/>
        <v>31122.439999999995</v>
      </c>
    </row>
    <row r="25" spans="1:5" x14ac:dyDescent="0.25">
      <c r="A25" s="4" t="s">
        <v>31</v>
      </c>
      <c r="B25" s="4" t="s">
        <v>25</v>
      </c>
      <c r="C25" s="5">
        <v>1410</v>
      </c>
      <c r="D25" s="5">
        <v>0</v>
      </c>
      <c r="E25" s="6">
        <f t="shared" si="0"/>
        <v>1410</v>
      </c>
    </row>
    <row r="26" spans="1:5" x14ac:dyDescent="0.25">
      <c r="A26" s="4" t="s">
        <v>32</v>
      </c>
      <c r="B26" s="4" t="s">
        <v>27</v>
      </c>
      <c r="C26" s="5">
        <v>2816.49</v>
      </c>
      <c r="D26" s="5">
        <v>392.6</v>
      </c>
      <c r="E26" s="6">
        <f t="shared" si="0"/>
        <v>2423.89</v>
      </c>
    </row>
    <row r="27" spans="1:5" s="1" customFormat="1" x14ac:dyDescent="0.25">
      <c r="A27" s="20">
        <v>517</v>
      </c>
      <c r="B27" s="12" t="s">
        <v>33</v>
      </c>
      <c r="C27" s="80">
        <f>C28</f>
        <v>50144.3</v>
      </c>
      <c r="D27" s="80">
        <f>D28</f>
        <v>45735.68</v>
      </c>
      <c r="E27" s="6">
        <f t="shared" si="0"/>
        <v>4408.6200000000026</v>
      </c>
    </row>
    <row r="28" spans="1:5" s="1" customFormat="1" x14ac:dyDescent="0.25">
      <c r="A28" s="15">
        <v>51701</v>
      </c>
      <c r="B28" s="4" t="s">
        <v>380</v>
      </c>
      <c r="C28" s="5">
        <v>50144.3</v>
      </c>
      <c r="D28" s="5">
        <v>45735.68</v>
      </c>
      <c r="E28" s="6">
        <f t="shared" si="0"/>
        <v>4408.6200000000026</v>
      </c>
    </row>
    <row r="29" spans="1:5" x14ac:dyDescent="0.25">
      <c r="A29" s="12" t="s">
        <v>34</v>
      </c>
      <c r="B29" s="12" t="s">
        <v>35</v>
      </c>
      <c r="C29" s="80">
        <f>C30+C55+C59+C70+C74</f>
        <v>1671853.8</v>
      </c>
      <c r="D29" s="80">
        <f>D30+D55+D59+D70+D74</f>
        <v>965200.52</v>
      </c>
      <c r="E29" s="6">
        <f t="shared" si="0"/>
        <v>706653.28</v>
      </c>
    </row>
    <row r="30" spans="1:5" x14ac:dyDescent="0.25">
      <c r="A30" s="12" t="s">
        <v>36</v>
      </c>
      <c r="B30" s="12" t="s">
        <v>37</v>
      </c>
      <c r="C30" s="80">
        <f>SUM(C31:C54)</f>
        <v>875316.7300000001</v>
      </c>
      <c r="D30" s="80">
        <f>SUM(D31:D54)</f>
        <v>502331.64999999991</v>
      </c>
      <c r="E30" s="6">
        <f t="shared" si="0"/>
        <v>372985.08000000019</v>
      </c>
    </row>
    <row r="31" spans="1:5" x14ac:dyDescent="0.25">
      <c r="A31" s="4" t="s">
        <v>38</v>
      </c>
      <c r="B31" s="4" t="s">
        <v>39</v>
      </c>
      <c r="C31" s="5">
        <v>374272.59</v>
      </c>
      <c r="D31" s="5">
        <v>198939.27</v>
      </c>
      <c r="E31" s="6">
        <f t="shared" si="0"/>
        <v>175333.32000000004</v>
      </c>
    </row>
    <row r="32" spans="1:5" x14ac:dyDescent="0.25">
      <c r="A32" s="4" t="s">
        <v>40</v>
      </c>
      <c r="B32" s="4" t="s">
        <v>41</v>
      </c>
      <c r="C32" s="5">
        <v>34921.760000000002</v>
      </c>
      <c r="D32" s="5">
        <v>22956.93</v>
      </c>
      <c r="E32" s="6">
        <f t="shared" si="0"/>
        <v>11964.830000000002</v>
      </c>
    </row>
    <row r="33" spans="1:5" x14ac:dyDescent="0.25">
      <c r="A33" s="4" t="s">
        <v>42</v>
      </c>
      <c r="B33" s="4" t="s">
        <v>43</v>
      </c>
      <c r="C33" s="5">
        <v>3867</v>
      </c>
      <c r="D33" s="5">
        <v>3652</v>
      </c>
      <c r="E33" s="6">
        <f t="shared" si="0"/>
        <v>215</v>
      </c>
    </row>
    <row r="34" spans="1:5" x14ac:dyDescent="0.25">
      <c r="A34" s="4" t="s">
        <v>44</v>
      </c>
      <c r="B34" s="4" t="s">
        <v>45</v>
      </c>
      <c r="C34" s="5">
        <v>89054.3</v>
      </c>
      <c r="D34" s="5">
        <v>2650.1</v>
      </c>
      <c r="E34" s="6">
        <f t="shared" si="0"/>
        <v>86404.2</v>
      </c>
    </row>
    <row r="35" spans="1:5" x14ac:dyDescent="0.25">
      <c r="A35" s="4" t="s">
        <v>46</v>
      </c>
      <c r="B35" s="4" t="s">
        <v>47</v>
      </c>
      <c r="C35" s="5">
        <v>4585.74</v>
      </c>
      <c r="D35" s="5">
        <v>1889.77</v>
      </c>
      <c r="E35" s="6">
        <f t="shared" si="0"/>
        <v>2695.97</v>
      </c>
    </row>
    <row r="36" spans="1:5" x14ac:dyDescent="0.25">
      <c r="A36" s="4" t="s">
        <v>48</v>
      </c>
      <c r="B36" s="4" t="s">
        <v>49</v>
      </c>
      <c r="C36" s="5">
        <v>400</v>
      </c>
      <c r="D36" s="5">
        <v>0</v>
      </c>
      <c r="E36" s="6">
        <f t="shared" si="0"/>
        <v>400</v>
      </c>
    </row>
    <row r="37" spans="1:5" x14ac:dyDescent="0.25">
      <c r="A37" s="4" t="s">
        <v>50</v>
      </c>
      <c r="B37" s="4" t="s">
        <v>51</v>
      </c>
      <c r="C37" s="5">
        <v>32929.49</v>
      </c>
      <c r="D37" s="5">
        <v>27538.05</v>
      </c>
      <c r="E37" s="6">
        <f t="shared" si="0"/>
        <v>5391.4399999999987</v>
      </c>
    </row>
    <row r="38" spans="1:5" x14ac:dyDescent="0.25">
      <c r="A38" s="4" t="s">
        <v>52</v>
      </c>
      <c r="B38" s="4" t="s">
        <v>53</v>
      </c>
      <c r="C38" s="5">
        <v>25266.560000000001</v>
      </c>
      <c r="D38" s="5">
        <v>24640.639999999999</v>
      </c>
      <c r="E38" s="6">
        <f t="shared" si="0"/>
        <v>625.92000000000189</v>
      </c>
    </row>
    <row r="39" spans="1:5" s="1" customFormat="1" x14ac:dyDescent="0.25">
      <c r="A39" s="15">
        <v>54109</v>
      </c>
      <c r="B39" s="4" t="s">
        <v>351</v>
      </c>
      <c r="C39" s="5">
        <v>15916</v>
      </c>
      <c r="D39" s="5">
        <v>5916</v>
      </c>
      <c r="E39" s="6">
        <f t="shared" si="0"/>
        <v>10000</v>
      </c>
    </row>
    <row r="40" spans="1:5" s="1" customFormat="1" x14ac:dyDescent="0.25">
      <c r="A40" s="15">
        <v>54110</v>
      </c>
      <c r="B40" s="4" t="s">
        <v>354</v>
      </c>
      <c r="C40" s="5">
        <v>140253.23000000001</v>
      </c>
      <c r="D40" s="5">
        <v>137253.23000000001</v>
      </c>
      <c r="E40" s="6">
        <f t="shared" si="0"/>
        <v>3000</v>
      </c>
    </row>
    <row r="41" spans="1:5" x14ac:dyDescent="0.25">
      <c r="A41" s="4" t="s">
        <v>54</v>
      </c>
      <c r="B41" s="4" t="s">
        <v>55</v>
      </c>
      <c r="C41" s="5">
        <v>4282.6099999999997</v>
      </c>
      <c r="D41" s="5">
        <v>2810.11</v>
      </c>
      <c r="E41" s="6">
        <f t="shared" si="0"/>
        <v>1472.4999999999995</v>
      </c>
    </row>
    <row r="42" spans="1:5" x14ac:dyDescent="0.25">
      <c r="A42" s="4" t="s">
        <v>56</v>
      </c>
      <c r="B42" s="4" t="s">
        <v>57</v>
      </c>
      <c r="C42" s="5">
        <v>8959.4699999999993</v>
      </c>
      <c r="D42" s="5">
        <v>1384.52</v>
      </c>
      <c r="E42" s="6">
        <f t="shared" si="0"/>
        <v>7574.9499999999989</v>
      </c>
    </row>
    <row r="43" spans="1:5" x14ac:dyDescent="0.25">
      <c r="A43" s="4" t="s">
        <v>58</v>
      </c>
      <c r="B43" s="4" t="s">
        <v>59</v>
      </c>
      <c r="C43" s="5">
        <v>1561.68</v>
      </c>
      <c r="D43" s="5">
        <v>1152.42</v>
      </c>
      <c r="E43" s="6">
        <f t="shared" si="0"/>
        <v>409.26</v>
      </c>
    </row>
    <row r="44" spans="1:5" x14ac:dyDescent="0.25">
      <c r="A44" s="4" t="s">
        <v>60</v>
      </c>
      <c r="B44" s="4" t="s">
        <v>61</v>
      </c>
      <c r="C44" s="5">
        <v>305.68</v>
      </c>
      <c r="D44" s="5">
        <v>260.68</v>
      </c>
      <c r="E44" s="6">
        <f t="shared" si="0"/>
        <v>45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346</v>
      </c>
      <c r="B47" s="92"/>
      <c r="C47" s="92"/>
      <c r="D47" s="92"/>
      <c r="E47" s="92"/>
    </row>
    <row r="48" spans="1:5" x14ac:dyDescent="0.25">
      <c r="A48" s="92" t="s">
        <v>392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26664.59</v>
      </c>
      <c r="D50" s="5">
        <v>6248.91</v>
      </c>
      <c r="E50" s="6">
        <f t="shared" ref="E50:E85" si="1">C50-D50</f>
        <v>20415.68</v>
      </c>
    </row>
    <row r="51" spans="1:5" x14ac:dyDescent="0.25">
      <c r="A51" s="4" t="s">
        <v>64</v>
      </c>
      <c r="B51" s="4" t="s">
        <v>65</v>
      </c>
      <c r="C51" s="5">
        <v>45</v>
      </c>
      <c r="D51" s="5">
        <v>45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8472.9699999999993</v>
      </c>
      <c r="D52" s="5">
        <v>6944.97</v>
      </c>
      <c r="E52" s="6">
        <f t="shared" si="1"/>
        <v>1527.9999999999991</v>
      </c>
    </row>
    <row r="53" spans="1:5" x14ac:dyDescent="0.25">
      <c r="A53" s="4" t="s">
        <v>68</v>
      </c>
      <c r="B53" s="4" t="s">
        <v>69</v>
      </c>
      <c r="C53" s="5">
        <v>4976.78</v>
      </c>
      <c r="D53" s="5">
        <v>2413.7399999999998</v>
      </c>
      <c r="E53" s="6">
        <f t="shared" si="1"/>
        <v>2563.04</v>
      </c>
    </row>
    <row r="54" spans="1:5" s="1" customFormat="1" x14ac:dyDescent="0.25">
      <c r="A54" s="4" t="s">
        <v>70</v>
      </c>
      <c r="B54" s="4" t="s">
        <v>71</v>
      </c>
      <c r="C54" s="5">
        <v>98581.28</v>
      </c>
      <c r="D54" s="5">
        <v>55635.31</v>
      </c>
      <c r="E54" s="6">
        <f t="shared" si="1"/>
        <v>42945.97</v>
      </c>
    </row>
    <row r="55" spans="1:5" x14ac:dyDescent="0.25">
      <c r="A55" s="12" t="s">
        <v>72</v>
      </c>
      <c r="B55" s="12" t="s">
        <v>73</v>
      </c>
      <c r="C55" s="80">
        <f>SUM(C56:C58)</f>
        <v>244479.69</v>
      </c>
      <c r="D55" s="80">
        <f>SUM(D56:D58)</f>
        <v>162372.28</v>
      </c>
      <c r="E55" s="6">
        <f t="shared" si="1"/>
        <v>82107.41</v>
      </c>
    </row>
    <row r="56" spans="1:5" x14ac:dyDescent="0.25">
      <c r="A56" s="4" t="s">
        <v>74</v>
      </c>
      <c r="B56" s="4" t="s">
        <v>75</v>
      </c>
      <c r="C56" s="5">
        <v>110463.4</v>
      </c>
      <c r="D56" s="5">
        <v>81950.63</v>
      </c>
      <c r="E56" s="6">
        <f t="shared" si="1"/>
        <v>28512.76999999999</v>
      </c>
    </row>
    <row r="57" spans="1:5" s="1" customFormat="1" x14ac:dyDescent="0.25">
      <c r="A57" s="4" t="s">
        <v>76</v>
      </c>
      <c r="B57" s="4" t="s">
        <v>77</v>
      </c>
      <c r="C57" s="5">
        <v>60061.78</v>
      </c>
      <c r="D57" s="5">
        <v>40532.46</v>
      </c>
      <c r="E57" s="6">
        <f t="shared" si="1"/>
        <v>19529.32</v>
      </c>
    </row>
    <row r="58" spans="1:5" x14ac:dyDescent="0.25">
      <c r="A58" s="4" t="s">
        <v>78</v>
      </c>
      <c r="B58" s="4" t="s">
        <v>79</v>
      </c>
      <c r="C58" s="5">
        <v>73954.509999999995</v>
      </c>
      <c r="D58" s="5">
        <v>39889.19</v>
      </c>
      <c r="E58" s="6">
        <f t="shared" si="1"/>
        <v>34065.319999999992</v>
      </c>
    </row>
    <row r="59" spans="1:5" x14ac:dyDescent="0.25">
      <c r="A59" s="12" t="s">
        <v>80</v>
      </c>
      <c r="B59" s="12" t="s">
        <v>81</v>
      </c>
      <c r="C59" s="80">
        <f>SUM(C60:C69)</f>
        <v>286491.40999999997</v>
      </c>
      <c r="D59" s="80">
        <f>SUM(D60:D69)</f>
        <v>127433.62</v>
      </c>
      <c r="E59" s="6">
        <f t="shared" si="1"/>
        <v>159057.78999999998</v>
      </c>
    </row>
    <row r="60" spans="1:5" x14ac:dyDescent="0.25">
      <c r="A60" s="4" t="s">
        <v>82</v>
      </c>
      <c r="B60" s="4" t="s">
        <v>83</v>
      </c>
      <c r="C60" s="5">
        <v>4933.8</v>
      </c>
      <c r="D60" s="5">
        <v>1262.8</v>
      </c>
      <c r="E60" s="6">
        <f t="shared" si="1"/>
        <v>3671</v>
      </c>
    </row>
    <row r="61" spans="1:5" x14ac:dyDescent="0.25">
      <c r="A61" s="4" t="s">
        <v>84</v>
      </c>
      <c r="B61" s="4" t="s">
        <v>85</v>
      </c>
      <c r="C61" s="5">
        <v>17156.13</v>
      </c>
      <c r="D61" s="5">
        <v>9156.1299999999992</v>
      </c>
      <c r="E61" s="6">
        <f t="shared" si="1"/>
        <v>8000.0000000000018</v>
      </c>
    </row>
    <row r="62" spans="1:5" x14ac:dyDescent="0.25">
      <c r="A62" s="4" t="s">
        <v>86</v>
      </c>
      <c r="B62" s="4" t="s">
        <v>87</v>
      </c>
      <c r="C62" s="5">
        <v>3037.87</v>
      </c>
      <c r="D62" s="5">
        <v>847.52</v>
      </c>
      <c r="E62" s="6">
        <f t="shared" si="1"/>
        <v>2190.35</v>
      </c>
    </row>
    <row r="63" spans="1:5" x14ac:dyDescent="0.25">
      <c r="A63" s="4" t="s">
        <v>88</v>
      </c>
      <c r="B63" s="4" t="s">
        <v>89</v>
      </c>
      <c r="C63" s="5">
        <v>113400</v>
      </c>
      <c r="D63" s="5">
        <v>58240</v>
      </c>
      <c r="E63" s="6">
        <f t="shared" si="1"/>
        <v>55160</v>
      </c>
    </row>
    <row r="64" spans="1:5" x14ac:dyDescent="0.25">
      <c r="A64" s="4" t="s">
        <v>90</v>
      </c>
      <c r="B64" s="4" t="s">
        <v>91</v>
      </c>
      <c r="C64" s="5">
        <v>262.8</v>
      </c>
      <c r="D64" s="5">
        <v>191.8</v>
      </c>
      <c r="E64" s="6">
        <f t="shared" si="1"/>
        <v>71</v>
      </c>
    </row>
    <row r="65" spans="1:5" s="1" customFormat="1" x14ac:dyDescent="0.25">
      <c r="A65" s="15">
        <v>54312</v>
      </c>
      <c r="B65" s="4" t="s">
        <v>377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11676.81</v>
      </c>
      <c r="D66" s="5">
        <v>100</v>
      </c>
      <c r="E66" s="6">
        <f t="shared" si="1"/>
        <v>11576.81</v>
      </c>
    </row>
    <row r="67" spans="1:5" s="1" customFormat="1" x14ac:dyDescent="0.25">
      <c r="A67" s="4" t="s">
        <v>94</v>
      </c>
      <c r="B67" s="4" t="s">
        <v>95</v>
      </c>
      <c r="C67" s="5">
        <v>32601.200000000001</v>
      </c>
      <c r="D67" s="5">
        <v>8164.2</v>
      </c>
      <c r="E67" s="6">
        <f t="shared" si="1"/>
        <v>24437</v>
      </c>
    </row>
    <row r="68" spans="1:5" x14ac:dyDescent="0.25">
      <c r="A68" s="4" t="s">
        <v>96</v>
      </c>
      <c r="B68" s="4" t="s">
        <v>97</v>
      </c>
      <c r="C68" s="5">
        <v>28597.84</v>
      </c>
      <c r="D68" s="5">
        <v>14297.12</v>
      </c>
      <c r="E68" s="6">
        <f t="shared" si="1"/>
        <v>14300.72</v>
      </c>
    </row>
    <row r="69" spans="1:5" x14ac:dyDescent="0.25">
      <c r="A69" s="4" t="s">
        <v>98</v>
      </c>
      <c r="B69" s="4" t="s">
        <v>99</v>
      </c>
      <c r="C69" s="5">
        <v>74734.960000000006</v>
      </c>
      <c r="D69" s="5">
        <v>35084.050000000003</v>
      </c>
      <c r="E69" s="6">
        <f t="shared" si="1"/>
        <v>39650.910000000003</v>
      </c>
    </row>
    <row r="70" spans="1:5" x14ac:dyDescent="0.25">
      <c r="A70" s="15" t="s">
        <v>100</v>
      </c>
      <c r="B70" s="12" t="s">
        <v>101</v>
      </c>
      <c r="C70" s="80">
        <f>C71+C72+C73</f>
        <v>180575.3</v>
      </c>
      <c r="D70" s="80">
        <f>SUM(D71:D73)</f>
        <v>127237.3</v>
      </c>
      <c r="E70" s="6">
        <f t="shared" si="1"/>
        <v>53337.999999999985</v>
      </c>
    </row>
    <row r="71" spans="1:5" s="1" customFormat="1" x14ac:dyDescent="0.25">
      <c r="A71" s="15">
        <v>54402</v>
      </c>
      <c r="B71" s="4" t="s">
        <v>378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173294</v>
      </c>
      <c r="D72" s="5">
        <v>123956</v>
      </c>
      <c r="E72" s="6">
        <f t="shared" si="1"/>
        <v>49338</v>
      </c>
    </row>
    <row r="73" spans="1:5" x14ac:dyDescent="0.25">
      <c r="A73" s="4" t="s">
        <v>104</v>
      </c>
      <c r="B73" s="4" t="s">
        <v>105</v>
      </c>
      <c r="C73" s="5">
        <v>6317.5</v>
      </c>
      <c r="D73" s="5">
        <v>2317.5</v>
      </c>
      <c r="E73" s="6">
        <f t="shared" si="1"/>
        <v>4000</v>
      </c>
    </row>
    <row r="74" spans="1:5" x14ac:dyDescent="0.25">
      <c r="A74" s="12" t="s">
        <v>106</v>
      </c>
      <c r="B74" s="12" t="s">
        <v>107</v>
      </c>
      <c r="C74" s="80">
        <f>SUM(C75:C76)</f>
        <v>84990.67</v>
      </c>
      <c r="D74" s="80">
        <f>SUM(D75:D76)</f>
        <v>45825.67</v>
      </c>
      <c r="E74" s="6">
        <f t="shared" si="1"/>
        <v>39165</v>
      </c>
    </row>
    <row r="75" spans="1:5" x14ac:dyDescent="0.25">
      <c r="A75" s="4" t="s">
        <v>108</v>
      </c>
      <c r="B75" s="4" t="s">
        <v>109</v>
      </c>
      <c r="C75" s="5">
        <v>82755.67</v>
      </c>
      <c r="D75" s="5">
        <v>45465.67</v>
      </c>
      <c r="E75" s="6">
        <f t="shared" si="1"/>
        <v>37290</v>
      </c>
    </row>
    <row r="76" spans="1:5" x14ac:dyDescent="0.25">
      <c r="A76" s="4" t="s">
        <v>110</v>
      </c>
      <c r="B76" s="4" t="s">
        <v>111</v>
      </c>
      <c r="C76" s="5">
        <v>2235</v>
      </c>
      <c r="D76" s="5">
        <v>360</v>
      </c>
      <c r="E76" s="6">
        <f t="shared" si="1"/>
        <v>1875</v>
      </c>
    </row>
    <row r="77" spans="1:5" x14ac:dyDescent="0.25">
      <c r="A77" s="12" t="s">
        <v>112</v>
      </c>
      <c r="B77" s="12" t="s">
        <v>113</v>
      </c>
      <c r="C77" s="80">
        <f>C78+C80+C84</f>
        <v>109710</v>
      </c>
      <c r="D77" s="80">
        <f>D78+D80+D84</f>
        <v>82500.789999999994</v>
      </c>
      <c r="E77" s="6">
        <f t="shared" si="1"/>
        <v>27209.210000000006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19808.87</v>
      </c>
      <c r="E78" s="6">
        <f t="shared" si="1"/>
        <v>7336.3700000000026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19808.87</v>
      </c>
      <c r="E79" s="6">
        <f t="shared" si="1"/>
        <v>7336.3700000000026</v>
      </c>
    </row>
    <row r="80" spans="1:5" x14ac:dyDescent="0.25">
      <c r="A80" s="12" t="s">
        <v>118</v>
      </c>
      <c r="B80" s="12" t="s">
        <v>119</v>
      </c>
      <c r="C80" s="80">
        <f>SUM(C81:C83)</f>
        <v>79603.33</v>
      </c>
      <c r="D80" s="80">
        <f>SUM(D81:D83)</f>
        <v>60120.49</v>
      </c>
      <c r="E80" s="6">
        <f t="shared" si="1"/>
        <v>19482.840000000004</v>
      </c>
    </row>
    <row r="81" spans="1:5" x14ac:dyDescent="0.25">
      <c r="A81" s="4" t="s">
        <v>120</v>
      </c>
      <c r="B81" s="4" t="s">
        <v>121</v>
      </c>
      <c r="C81" s="5">
        <v>4500</v>
      </c>
      <c r="D81" s="5">
        <v>3079.25</v>
      </c>
      <c r="E81" s="6">
        <f t="shared" si="1"/>
        <v>1420.75</v>
      </c>
    </row>
    <row r="82" spans="1:5" x14ac:dyDescent="0.25">
      <c r="A82" s="4" t="s">
        <v>122</v>
      </c>
      <c r="B82" s="4" t="s">
        <v>123</v>
      </c>
      <c r="C82" s="5">
        <v>67100</v>
      </c>
      <c r="D82" s="5">
        <v>51656.49</v>
      </c>
      <c r="E82" s="6">
        <f t="shared" si="1"/>
        <v>15443.510000000002</v>
      </c>
    </row>
    <row r="83" spans="1:5" s="1" customFormat="1" x14ac:dyDescent="0.25">
      <c r="A83" s="4" t="s">
        <v>124</v>
      </c>
      <c r="B83" s="4" t="s">
        <v>125</v>
      </c>
      <c r="C83" s="5">
        <v>8003.33</v>
      </c>
      <c r="D83" s="5">
        <v>5384.75</v>
      </c>
      <c r="E83" s="6">
        <f t="shared" si="1"/>
        <v>2618.58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2961.43</v>
      </c>
      <c r="D84" s="80">
        <f>SUM(D85:D85)</f>
        <v>2571.4299999999998</v>
      </c>
      <c r="E84" s="6">
        <f t="shared" si="1"/>
        <v>390</v>
      </c>
    </row>
    <row r="85" spans="1:5" s="1" customFormat="1" x14ac:dyDescent="0.25">
      <c r="A85" s="15">
        <v>55799</v>
      </c>
      <c r="B85" s="4" t="s">
        <v>357</v>
      </c>
      <c r="C85" s="5">
        <v>2961.43</v>
      </c>
      <c r="D85" s="5">
        <v>2571.4299999999998</v>
      </c>
      <c r="E85" s="6">
        <f t="shared" si="1"/>
        <v>390</v>
      </c>
    </row>
    <row r="86" spans="1:5" x14ac:dyDescent="0.25">
      <c r="A86" s="92" t="s">
        <v>154</v>
      </c>
      <c r="B86" s="92"/>
      <c r="C86" s="92"/>
      <c r="D86" s="92"/>
      <c r="E86" s="92"/>
    </row>
    <row r="87" spans="1:5" x14ac:dyDescent="0.25">
      <c r="A87" s="92" t="s">
        <v>346</v>
      </c>
      <c r="B87" s="92"/>
      <c r="C87" s="92"/>
      <c r="D87" s="92"/>
      <c r="E87" s="92"/>
    </row>
    <row r="88" spans="1:5" x14ac:dyDescent="0.25">
      <c r="A88" s="92" t="s">
        <v>392</v>
      </c>
      <c r="B88" s="92"/>
      <c r="C88" s="92"/>
      <c r="D88" s="92"/>
      <c r="E88" s="92"/>
    </row>
    <row r="89" spans="1:5" x14ac:dyDescent="0.25">
      <c r="A89" s="92" t="s">
        <v>155</v>
      </c>
      <c r="B89" s="92"/>
      <c r="C89" s="92"/>
      <c r="D89" s="92"/>
      <c r="E89" s="92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3281775</v>
      </c>
      <c r="D91" s="80">
        <f>D92+D94</f>
        <v>2124206</v>
      </c>
      <c r="E91" s="6">
        <f t="shared" ref="E91:E108" si="2">C91-D91</f>
        <v>1157569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2112765</v>
      </c>
      <c r="E92" s="6">
        <f t="shared" si="2"/>
        <v>1110480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2112765</v>
      </c>
      <c r="E93" s="6">
        <f t="shared" si="2"/>
        <v>1110480</v>
      </c>
    </row>
    <row r="94" spans="1:5" x14ac:dyDescent="0.25">
      <c r="A94" s="12" t="s">
        <v>133</v>
      </c>
      <c r="B94" s="12" t="s">
        <v>134</v>
      </c>
      <c r="C94" s="80">
        <f>SUM(C95:C96)</f>
        <v>58530</v>
      </c>
      <c r="D94" s="80">
        <f>SUM(D95:D96)</f>
        <v>11441</v>
      </c>
      <c r="E94" s="6">
        <f t="shared" si="2"/>
        <v>47089</v>
      </c>
    </row>
    <row r="95" spans="1:5" x14ac:dyDescent="0.25">
      <c r="A95" s="4" t="s">
        <v>135</v>
      </c>
      <c r="B95" s="4" t="s">
        <v>136</v>
      </c>
      <c r="C95" s="5">
        <v>6105</v>
      </c>
      <c r="D95" s="5">
        <v>4641</v>
      </c>
      <c r="E95" s="6">
        <f t="shared" si="2"/>
        <v>1464</v>
      </c>
    </row>
    <row r="96" spans="1:5" x14ac:dyDescent="0.25">
      <c r="A96" s="4" t="s">
        <v>137</v>
      </c>
      <c r="B96" s="4" t="s">
        <v>138</v>
      </c>
      <c r="C96" s="5">
        <v>52425</v>
      </c>
      <c r="D96" s="5">
        <v>6800</v>
      </c>
      <c r="E96" s="6">
        <f t="shared" si="2"/>
        <v>45625</v>
      </c>
    </row>
    <row r="97" spans="1:5" x14ac:dyDescent="0.25">
      <c r="A97" s="12" t="s">
        <v>139</v>
      </c>
      <c r="B97" s="12" t="s">
        <v>140</v>
      </c>
      <c r="C97" s="80">
        <f>C98+C105+C107</f>
        <v>62527.700000000004</v>
      </c>
      <c r="D97" s="80">
        <f>D98+D107</f>
        <v>27189.85</v>
      </c>
      <c r="E97" s="6">
        <f t="shared" si="2"/>
        <v>35337.850000000006</v>
      </c>
    </row>
    <row r="98" spans="1:5" x14ac:dyDescent="0.25">
      <c r="A98" s="12" t="s">
        <v>141</v>
      </c>
      <c r="B98" s="12" t="s">
        <v>142</v>
      </c>
      <c r="C98" s="80">
        <f>SUM(C99:C104)</f>
        <v>44743.850000000006</v>
      </c>
      <c r="D98" s="80">
        <f>SUM(D99:D104)</f>
        <v>16747.8</v>
      </c>
      <c r="E98" s="6">
        <f t="shared" si="2"/>
        <v>27996.050000000007</v>
      </c>
    </row>
    <row r="99" spans="1:5" x14ac:dyDescent="0.25">
      <c r="A99" s="4" t="s">
        <v>143</v>
      </c>
      <c r="B99" s="4" t="s">
        <v>144</v>
      </c>
      <c r="C99" s="5">
        <v>9995</v>
      </c>
      <c r="D99" s="5">
        <v>8739.7999999999993</v>
      </c>
      <c r="E99" s="6">
        <f t="shared" si="2"/>
        <v>1255.2000000000007</v>
      </c>
    </row>
    <row r="100" spans="1:5" x14ac:dyDescent="0.25">
      <c r="A100" s="4" t="s">
        <v>145</v>
      </c>
      <c r="B100" s="4" t="s">
        <v>146</v>
      </c>
      <c r="C100" s="5">
        <v>2525</v>
      </c>
      <c r="D100" s="5">
        <v>22.5</v>
      </c>
      <c r="E100" s="6">
        <f t="shared" si="2"/>
        <v>2502.5</v>
      </c>
    </row>
    <row r="101" spans="1:5" s="1" customFormat="1" x14ac:dyDescent="0.25">
      <c r="A101" s="15">
        <v>61103</v>
      </c>
      <c r="B101" s="4" t="s">
        <v>323</v>
      </c>
      <c r="C101" s="5">
        <v>636.20000000000005</v>
      </c>
      <c r="D101" s="5">
        <v>0</v>
      </c>
      <c r="E101" s="6">
        <f t="shared" si="2"/>
        <v>636.20000000000005</v>
      </c>
    </row>
    <row r="102" spans="1:5" s="1" customFormat="1" x14ac:dyDescent="0.25">
      <c r="A102" s="15">
        <v>61104</v>
      </c>
      <c r="B102" s="4" t="s">
        <v>147</v>
      </c>
      <c r="C102" s="5">
        <v>17123.650000000001</v>
      </c>
      <c r="D102" s="5">
        <v>615.5</v>
      </c>
      <c r="E102" s="6">
        <f t="shared" si="2"/>
        <v>16508.150000000001</v>
      </c>
    </row>
    <row r="103" spans="1:5" s="1" customFormat="1" x14ac:dyDescent="0.25">
      <c r="A103" s="15">
        <v>61108</v>
      </c>
      <c r="B103" s="4" t="s">
        <v>358</v>
      </c>
      <c r="C103" s="5">
        <v>1335</v>
      </c>
      <c r="D103" s="5">
        <v>1335</v>
      </c>
      <c r="E103" s="6">
        <f t="shared" si="2"/>
        <v>0</v>
      </c>
    </row>
    <row r="104" spans="1:5" x14ac:dyDescent="0.25">
      <c r="A104" s="4" t="s">
        <v>148</v>
      </c>
      <c r="B104" s="4" t="s">
        <v>149</v>
      </c>
      <c r="C104" s="5">
        <v>13129</v>
      </c>
      <c r="D104" s="5">
        <v>6035</v>
      </c>
      <c r="E104" s="6">
        <f t="shared" si="2"/>
        <v>7094</v>
      </c>
    </row>
    <row r="105" spans="1:5" s="1" customFormat="1" x14ac:dyDescent="0.25">
      <c r="A105" s="20">
        <v>613</v>
      </c>
      <c r="B105" s="12" t="s">
        <v>254</v>
      </c>
      <c r="C105" s="80">
        <f>C106</f>
        <v>1401</v>
      </c>
      <c r="D105" s="5">
        <f>D106</f>
        <v>0</v>
      </c>
      <c r="E105" s="6">
        <f t="shared" si="2"/>
        <v>1401</v>
      </c>
    </row>
    <row r="106" spans="1:5" s="1" customFormat="1" x14ac:dyDescent="0.25">
      <c r="A106" s="15">
        <v>61399</v>
      </c>
      <c r="B106" s="4" t="s">
        <v>379</v>
      </c>
      <c r="C106" s="5">
        <v>1401</v>
      </c>
      <c r="D106" s="5">
        <v>0</v>
      </c>
      <c r="E106" s="6">
        <f t="shared" si="2"/>
        <v>1401</v>
      </c>
    </row>
    <row r="107" spans="1:5" x14ac:dyDescent="0.25">
      <c r="A107" s="12" t="s">
        <v>150</v>
      </c>
      <c r="B107" s="12" t="s">
        <v>151</v>
      </c>
      <c r="C107" s="80">
        <f>C108</f>
        <v>16382.85</v>
      </c>
      <c r="D107" s="80">
        <f>D108</f>
        <v>10442.049999999999</v>
      </c>
      <c r="E107" s="6">
        <f t="shared" si="2"/>
        <v>5940.8000000000011</v>
      </c>
    </row>
    <row r="108" spans="1:5" x14ac:dyDescent="0.25">
      <c r="A108" s="4" t="s">
        <v>152</v>
      </c>
      <c r="B108" s="4" t="s">
        <v>153</v>
      </c>
      <c r="C108" s="5">
        <v>16382.85</v>
      </c>
      <c r="D108" s="5">
        <v>10442.049999999999</v>
      </c>
      <c r="E108" s="6">
        <f t="shared" si="2"/>
        <v>5940.8000000000011</v>
      </c>
    </row>
    <row r="109" spans="1:5" x14ac:dyDescent="0.25">
      <c r="A109" s="2"/>
      <c r="B109" s="8" t="s">
        <v>162</v>
      </c>
      <c r="C109" s="11">
        <f>C8+C29+C77+C91+C97</f>
        <v>7118406.0000000009</v>
      </c>
      <c r="D109" s="11">
        <f>D8+D29+D77+D91+D97</f>
        <v>4447563.1099999994</v>
      </c>
      <c r="E109" s="11">
        <f>E8+E29+E77+E91+E97</f>
        <v>2670842.89</v>
      </c>
    </row>
    <row r="110" spans="1:5" x14ac:dyDescent="0.25">
      <c r="A110" s="1"/>
      <c r="B110" s="10" t="s">
        <v>163</v>
      </c>
      <c r="C110" s="9">
        <f t="shared" ref="C110:E111" si="3">C109</f>
        <v>7118406.0000000009</v>
      </c>
      <c r="D110" s="9">
        <f t="shared" si="3"/>
        <v>4447563.1099999994</v>
      </c>
      <c r="E110" s="9">
        <f t="shared" si="3"/>
        <v>2670842.89</v>
      </c>
    </row>
    <row r="111" spans="1:5" x14ac:dyDescent="0.25">
      <c r="A111" s="1"/>
      <c r="B111" s="10" t="s">
        <v>164</v>
      </c>
      <c r="C111" s="9">
        <f t="shared" si="3"/>
        <v>7118406.0000000009</v>
      </c>
      <c r="D111" s="9">
        <f t="shared" si="3"/>
        <v>4447563.1099999994</v>
      </c>
      <c r="E111" s="9">
        <f t="shared" si="3"/>
        <v>2670842.89</v>
      </c>
    </row>
    <row r="112" spans="1:5" x14ac:dyDescent="0.25">
      <c r="A112" s="58"/>
      <c r="B112" s="58"/>
      <c r="C112" s="56"/>
      <c r="D112" s="56"/>
      <c r="E112" s="57"/>
    </row>
    <row r="113" spans="1:5" s="1" customFormat="1" x14ac:dyDescent="0.25">
      <c r="A113" s="59"/>
      <c r="B113" s="58"/>
      <c r="C113" s="56"/>
      <c r="D113" s="56"/>
      <c r="E113" s="57"/>
    </row>
    <row r="114" spans="1:5" x14ac:dyDescent="0.25">
      <c r="A114" s="59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8"/>
      <c r="B118" s="58"/>
      <c r="C118" s="56"/>
      <c r="D118" s="56"/>
      <c r="E118" s="57"/>
    </row>
    <row r="119" spans="1:5" x14ac:dyDescent="0.25">
      <c r="A119" s="58"/>
      <c r="B119" s="58"/>
      <c r="C119" s="56"/>
      <c r="D119" s="56"/>
      <c r="E119" s="57"/>
    </row>
    <row r="120" spans="1:5" x14ac:dyDescent="0.25">
      <c r="A120" s="55"/>
      <c r="B120" s="60"/>
      <c r="C120" s="61"/>
      <c r="D120" s="61"/>
      <c r="E120" s="61"/>
    </row>
    <row r="121" spans="1:5" x14ac:dyDescent="0.25">
      <c r="A121" s="62"/>
      <c r="B121" s="63"/>
      <c r="C121" s="61"/>
      <c r="D121" s="61"/>
      <c r="E121" s="61"/>
    </row>
    <row r="122" spans="1:5" x14ac:dyDescent="0.25">
      <c r="A122" s="62"/>
      <c r="B122" s="63"/>
      <c r="C122" s="61"/>
      <c r="D122" s="61"/>
      <c r="E122" s="61"/>
    </row>
    <row r="123" spans="1:5" x14ac:dyDescent="0.25">
      <c r="A123" s="62"/>
      <c r="B123" s="62"/>
      <c r="C123" s="62"/>
      <c r="D123" s="62"/>
      <c r="E123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1"/>
  <sheetViews>
    <sheetView topLeftCell="A2" workbookViewId="0">
      <selection activeCell="A3" sqref="A3:E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348</v>
      </c>
      <c r="B2" s="92"/>
      <c r="C2" s="92"/>
      <c r="D2" s="92"/>
      <c r="E2" s="92"/>
    </row>
    <row r="3" spans="1:5" x14ac:dyDescent="0.25">
      <c r="A3" s="92" t="s">
        <v>393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3337.56</v>
      </c>
      <c r="E8" s="65">
        <f>C8-D8</f>
        <v>8826.09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5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3337.56</v>
      </c>
      <c r="E11" s="65">
        <f t="shared" si="0"/>
        <v>7026.09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3337.56</v>
      </c>
      <c r="E12" s="66">
        <f t="shared" si="0"/>
        <v>7026.09</v>
      </c>
    </row>
    <row r="13" spans="1:5" x14ac:dyDescent="0.25">
      <c r="A13" s="20" t="s">
        <v>175</v>
      </c>
      <c r="B13" s="21" t="s">
        <v>176</v>
      </c>
      <c r="C13" s="81">
        <f>C14+C16+C18</f>
        <v>600</v>
      </c>
      <c r="D13" s="81">
        <f>D14+D16+D18</f>
        <v>744.01</v>
      </c>
      <c r="E13" s="66">
        <f t="shared" si="0"/>
        <v>-144.01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98.52</v>
      </c>
      <c r="E14" s="65">
        <f t="shared" si="0"/>
        <v>381.48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98.52</v>
      </c>
      <c r="E15" s="66">
        <f t="shared" si="0"/>
        <v>381.48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6">
        <f t="shared" si="0"/>
        <v>120</v>
      </c>
    </row>
    <row r="18" spans="1:6" s="1" customFormat="1" x14ac:dyDescent="0.25">
      <c r="A18" s="14">
        <v>157</v>
      </c>
      <c r="B18" s="16" t="s">
        <v>387</v>
      </c>
      <c r="C18" s="65">
        <f>C19</f>
        <v>0</v>
      </c>
      <c r="D18" s="65">
        <f>D19</f>
        <v>645.49</v>
      </c>
      <c r="E18" s="66">
        <f t="shared" si="0"/>
        <v>-645.49</v>
      </c>
    </row>
    <row r="19" spans="1:6" s="1" customFormat="1" x14ac:dyDescent="0.25">
      <c r="A19" s="14">
        <v>15799</v>
      </c>
      <c r="B19" s="16" t="s">
        <v>272</v>
      </c>
      <c r="C19" s="65">
        <v>0</v>
      </c>
      <c r="D19" s="65">
        <v>645.49</v>
      </c>
      <c r="E19" s="66">
        <f t="shared" si="0"/>
        <v>-645.49</v>
      </c>
    </row>
    <row r="20" spans="1:6" x14ac:dyDescent="0.25">
      <c r="A20" s="19" t="s">
        <v>185</v>
      </c>
      <c r="B20" s="13" t="s">
        <v>186</v>
      </c>
      <c r="C20" s="68">
        <f>C21</f>
        <v>7077442.3499999996</v>
      </c>
      <c r="D20" s="68">
        <f>D21</f>
        <v>4445999.16</v>
      </c>
      <c r="E20" s="65">
        <f t="shared" si="0"/>
        <v>2631443.1899999995</v>
      </c>
    </row>
    <row r="21" spans="1:6" x14ac:dyDescent="0.25">
      <c r="A21" s="15" t="s">
        <v>187</v>
      </c>
      <c r="B21" s="17" t="s">
        <v>188</v>
      </c>
      <c r="C21" s="81">
        <f>C22</f>
        <v>7077442.3499999996</v>
      </c>
      <c r="D21" s="81">
        <f>D22</f>
        <v>4445999.16</v>
      </c>
      <c r="E21" s="66">
        <f t="shared" si="0"/>
        <v>2631443.1899999995</v>
      </c>
    </row>
    <row r="22" spans="1:6" x14ac:dyDescent="0.25">
      <c r="A22" s="15" t="s">
        <v>189</v>
      </c>
      <c r="B22" s="17" t="s">
        <v>190</v>
      </c>
      <c r="C22" s="66">
        <v>7077442.3499999996</v>
      </c>
      <c r="D22" s="66">
        <v>4445999.16</v>
      </c>
      <c r="E22" s="66">
        <f t="shared" si="0"/>
        <v>2631443.1899999995</v>
      </c>
    </row>
    <row r="23" spans="1:6" x14ac:dyDescent="0.25">
      <c r="A23" s="19" t="s">
        <v>191</v>
      </c>
      <c r="B23" s="13" t="s">
        <v>192</v>
      </c>
      <c r="C23" s="68">
        <f>SUM(C24)</f>
        <v>28200</v>
      </c>
      <c r="D23" s="68">
        <f>SUM(D24)</f>
        <v>2528.7800000000002</v>
      </c>
      <c r="E23" s="65">
        <f t="shared" si="0"/>
        <v>25671.22</v>
      </c>
    </row>
    <row r="24" spans="1:6" x14ac:dyDescent="0.25">
      <c r="A24" s="15" t="s">
        <v>193</v>
      </c>
      <c r="B24" s="17" t="s">
        <v>194</v>
      </c>
      <c r="C24" s="81">
        <f>C25</f>
        <v>28200</v>
      </c>
      <c r="D24" s="81">
        <f>D25</f>
        <v>2528.7800000000002</v>
      </c>
      <c r="E24" s="66">
        <f t="shared" si="0"/>
        <v>25671.22</v>
      </c>
    </row>
    <row r="25" spans="1:6" x14ac:dyDescent="0.25">
      <c r="A25" s="15" t="s">
        <v>195</v>
      </c>
      <c r="B25" s="18" t="s">
        <v>180</v>
      </c>
      <c r="C25" s="66">
        <v>28200</v>
      </c>
      <c r="D25" s="65">
        <v>2528.7800000000002</v>
      </c>
      <c r="E25" s="66">
        <f t="shared" si="0"/>
        <v>25671.22</v>
      </c>
    </row>
    <row r="26" spans="1:6" x14ac:dyDescent="0.25">
      <c r="A26" s="7"/>
      <c r="B26" s="8" t="s">
        <v>162</v>
      </c>
      <c r="C26" s="67">
        <f>C8+C13+C20+C23</f>
        <v>7118406</v>
      </c>
      <c r="D26" s="67">
        <f>D8+D13+D20+D23</f>
        <v>4452609.5100000007</v>
      </c>
      <c r="E26" s="67">
        <f>C26-D26</f>
        <v>2665796.4899999993</v>
      </c>
      <c r="F26" s="76"/>
    </row>
    <row r="27" spans="1:6" x14ac:dyDescent="0.25">
      <c r="A27" s="1"/>
      <c r="B27" s="10" t="s">
        <v>163</v>
      </c>
      <c r="C27" s="68">
        <f t="shared" ref="C27:E28" si="1">C26</f>
        <v>7118406</v>
      </c>
      <c r="D27" s="68">
        <f t="shared" si="1"/>
        <v>4452609.5100000007</v>
      </c>
      <c r="E27" s="68">
        <f t="shared" si="1"/>
        <v>2665796.4899999993</v>
      </c>
    </row>
    <row r="28" spans="1:6" x14ac:dyDescent="0.25">
      <c r="A28" s="1"/>
      <c r="B28" s="10" t="s">
        <v>164</v>
      </c>
      <c r="C28" s="68">
        <f t="shared" si="1"/>
        <v>7118406</v>
      </c>
      <c r="D28" s="68">
        <f t="shared" si="1"/>
        <v>4452609.5100000007</v>
      </c>
      <c r="E28" s="68">
        <f t="shared" si="1"/>
        <v>2665796.4899999993</v>
      </c>
    </row>
    <row r="29" spans="1:6" x14ac:dyDescent="0.25">
      <c r="A29" s="62"/>
      <c r="B29" s="63"/>
      <c r="C29" s="64"/>
      <c r="D29" s="64"/>
      <c r="E29" s="64"/>
    </row>
    <row r="30" spans="1:6" x14ac:dyDescent="0.25">
      <c r="A30" s="62"/>
      <c r="B30" s="63"/>
      <c r="C30" s="64"/>
      <c r="D30" s="64"/>
      <c r="E30" s="64"/>
    </row>
    <row r="31" spans="1:6" x14ac:dyDescent="0.25">
      <c r="A31" s="62"/>
      <c r="B31" s="62"/>
      <c r="C31" s="62"/>
      <c r="D31" s="62"/>
      <c r="E3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workbookViewId="0">
      <selection activeCell="A97" sqref="A97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352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394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344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3891444.3400000003</v>
      </c>
      <c r="E8" s="48"/>
    </row>
    <row r="9" spans="1:11" x14ac:dyDescent="0.25">
      <c r="A9" s="3" t="s">
        <v>296</v>
      </c>
      <c r="B9" s="49">
        <f>SUM(B10:B13)</f>
        <v>2021631.7300000002</v>
      </c>
      <c r="C9" s="48"/>
      <c r="D9" s="48"/>
      <c r="E9" s="48"/>
    </row>
    <row r="10" spans="1:11" s="1" customFormat="1" x14ac:dyDescent="0.25">
      <c r="A10" s="2" t="s">
        <v>369</v>
      </c>
      <c r="B10" s="48">
        <v>97.46</v>
      </c>
      <c r="C10" s="48"/>
      <c r="D10" s="48"/>
      <c r="E10" s="48"/>
    </row>
    <row r="11" spans="1:11" x14ac:dyDescent="0.25">
      <c r="A11" s="2" t="s">
        <v>297</v>
      </c>
      <c r="B11" s="48">
        <v>1288727.3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1358417.2</v>
      </c>
      <c r="C14" s="48"/>
      <c r="D14" s="48"/>
      <c r="E14" s="48"/>
    </row>
    <row r="15" spans="1:11" x14ac:dyDescent="0.25">
      <c r="A15" s="2" t="s">
        <v>222</v>
      </c>
      <c r="B15" s="48">
        <v>92231.88</v>
      </c>
      <c r="C15" s="48"/>
      <c r="D15" s="48"/>
      <c r="E15" s="48"/>
    </row>
    <row r="16" spans="1:11" x14ac:dyDescent="0.25">
      <c r="A16" s="2" t="s">
        <v>223</v>
      </c>
      <c r="B16" s="48">
        <v>1265774.43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511395.41</v>
      </c>
      <c r="C18" s="48"/>
      <c r="D18" s="48"/>
      <c r="E18" s="48"/>
    </row>
    <row r="19" spans="1:5" s="1" customFormat="1" x14ac:dyDescent="0.25">
      <c r="A19" s="2" t="s">
        <v>213</v>
      </c>
      <c r="B19" s="48">
        <v>511395.41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94231543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370</v>
      </c>
      <c r="B23" s="49">
        <f>B24</f>
        <v>71987156.069999993</v>
      </c>
      <c r="C23" s="48"/>
      <c r="D23" s="48"/>
      <c r="E23" s="48"/>
    </row>
    <row r="24" spans="1:5" x14ac:dyDescent="0.25">
      <c r="A24" s="2" t="s">
        <v>306</v>
      </c>
      <c r="B24" s="48">
        <v>71987156.069999993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20003899.129999999</v>
      </c>
      <c r="C25" s="48"/>
      <c r="D25" s="48"/>
      <c r="E25" s="48"/>
    </row>
    <row r="26" spans="1:5" x14ac:dyDescent="0.25">
      <c r="A26" s="2" t="s">
        <v>308</v>
      </c>
      <c r="B26" s="48">
        <v>2692.1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19926414.300000001</v>
      </c>
      <c r="C28" s="48"/>
      <c r="D28" s="48"/>
      <c r="E28" s="48"/>
    </row>
    <row r="29" spans="1:5" x14ac:dyDescent="0.25">
      <c r="A29" s="3" t="s">
        <v>342</v>
      </c>
      <c r="B29" s="49">
        <f>B30+B31+B32</f>
        <v>49288.75999999998</v>
      </c>
      <c r="C29" s="48"/>
      <c r="D29" s="48"/>
      <c r="E29" s="48"/>
    </row>
    <row r="30" spans="1:5" x14ac:dyDescent="0.25">
      <c r="A30" s="2" t="s">
        <v>311</v>
      </c>
      <c r="B30" s="48">
        <v>54735.74</v>
      </c>
      <c r="C30" s="48"/>
      <c r="D30" s="48"/>
      <c r="E30" s="48"/>
    </row>
    <row r="31" spans="1:5" x14ac:dyDescent="0.25">
      <c r="A31" s="2" t="s">
        <v>353</v>
      </c>
      <c r="B31" s="48">
        <v>74590.37</v>
      </c>
      <c r="C31" s="48"/>
      <c r="D31" s="48"/>
      <c r="E31" s="48"/>
    </row>
    <row r="32" spans="1:5" x14ac:dyDescent="0.25">
      <c r="A32" s="2" t="s">
        <v>312</v>
      </c>
      <c r="B32" s="48">
        <v>-80037.350000000006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42142368.25</v>
      </c>
      <c r="E33" s="48"/>
    </row>
    <row r="34" spans="1:5" x14ac:dyDescent="0.25">
      <c r="A34" s="3" t="s">
        <v>314</v>
      </c>
      <c r="B34" s="49">
        <f>SUM(B35:B43)</f>
        <v>42142368.25</v>
      </c>
      <c r="C34" s="48"/>
      <c r="D34" s="48"/>
      <c r="E34" s="48"/>
    </row>
    <row r="35" spans="1:5" x14ac:dyDescent="0.25">
      <c r="A35" s="2" t="s">
        <v>315</v>
      </c>
      <c r="B35" s="48">
        <v>1761.84</v>
      </c>
      <c r="C35" s="48"/>
      <c r="D35" s="48"/>
      <c r="E35" s="48"/>
    </row>
    <row r="36" spans="1:5" x14ac:dyDescent="0.25">
      <c r="A36" s="2" t="s">
        <v>45</v>
      </c>
      <c r="B36" s="48">
        <v>196.4</v>
      </c>
      <c r="C36" s="48"/>
      <c r="D36" s="48"/>
      <c r="E36" s="48"/>
    </row>
    <row r="37" spans="1:5" x14ac:dyDescent="0.25">
      <c r="A37" s="2" t="s">
        <v>316</v>
      </c>
      <c r="B37" s="48">
        <v>8159.3</v>
      </c>
      <c r="C37" s="48"/>
      <c r="D37" s="48"/>
      <c r="E37" s="48"/>
    </row>
    <row r="38" spans="1:5" x14ac:dyDescent="0.25">
      <c r="A38" s="2" t="s">
        <v>49</v>
      </c>
      <c r="B38" s="48">
        <v>6082.61</v>
      </c>
      <c r="C38" s="48"/>
      <c r="D38" s="48"/>
      <c r="E38" s="48"/>
    </row>
    <row r="39" spans="1:5" x14ac:dyDescent="0.25">
      <c r="A39" s="2" t="s">
        <v>240</v>
      </c>
      <c r="B39" s="48">
        <v>100486.85</v>
      </c>
      <c r="C39" s="48"/>
      <c r="D39" s="48"/>
      <c r="E39" s="48"/>
    </row>
    <row r="40" spans="1:5" x14ac:dyDescent="0.25">
      <c r="A40" s="2" t="s">
        <v>241</v>
      </c>
      <c r="B40" s="48">
        <v>1767.17</v>
      </c>
      <c r="C40" s="48"/>
      <c r="D40" s="48"/>
      <c r="E40" s="48"/>
    </row>
    <row r="41" spans="1:5" x14ac:dyDescent="0.25">
      <c r="A41" s="2" t="s">
        <v>292</v>
      </c>
      <c r="B41" s="48">
        <v>24477.63</v>
      </c>
      <c r="C41" s="48"/>
      <c r="D41" s="48"/>
      <c r="E41" s="48"/>
    </row>
    <row r="42" spans="1:5" x14ac:dyDescent="0.25">
      <c r="A42" s="2" t="s">
        <v>71</v>
      </c>
      <c r="B42" s="48">
        <v>41456.79</v>
      </c>
      <c r="C42" s="48"/>
      <c r="D42" s="48"/>
      <c r="E42" s="48"/>
    </row>
    <row r="43" spans="1:5" x14ac:dyDescent="0.25">
      <c r="A43" s="2" t="s">
        <v>317</v>
      </c>
      <c r="B43" s="48">
        <v>41957979.659999996</v>
      </c>
      <c r="C43" s="48"/>
      <c r="D43" s="48"/>
      <c r="E43" s="48"/>
    </row>
    <row r="44" spans="1:5" x14ac:dyDescent="0.25">
      <c r="A44" s="3" t="s">
        <v>318</v>
      </c>
      <c r="B44" s="48"/>
      <c r="C44" s="48"/>
      <c r="D44" s="49">
        <f>SUM(B45)</f>
        <v>1218149.8299999996</v>
      </c>
      <c r="E44" s="48"/>
    </row>
    <row r="45" spans="1:5" x14ac:dyDescent="0.25">
      <c r="A45" s="3" t="s">
        <v>319</v>
      </c>
      <c r="B45" s="49">
        <f>SUM(B46:B53)</f>
        <v>1218149.8299999996</v>
      </c>
      <c r="C45" s="48"/>
      <c r="D45" s="48"/>
      <c r="E45" s="48"/>
    </row>
    <row r="46" spans="1:5" x14ac:dyDescent="0.25">
      <c r="A46" s="2" t="s">
        <v>320</v>
      </c>
      <c r="B46" s="48">
        <v>670118.37</v>
      </c>
      <c r="C46" s="48"/>
      <c r="D46" s="48"/>
      <c r="E46" s="48"/>
    </row>
    <row r="47" spans="1:5" x14ac:dyDescent="0.25">
      <c r="A47" s="2" t="s">
        <v>368</v>
      </c>
      <c r="B47" s="48">
        <v>14768.34</v>
      </c>
      <c r="C47" s="48"/>
      <c r="D47" s="48"/>
      <c r="E47" s="48"/>
    </row>
    <row r="48" spans="1:5" x14ac:dyDescent="0.25">
      <c r="A48" s="2" t="s">
        <v>321</v>
      </c>
      <c r="B48" s="48">
        <v>41320.82</v>
      </c>
      <c r="C48" s="48"/>
      <c r="D48" s="48"/>
      <c r="E48" s="48"/>
    </row>
    <row r="49" spans="1:5" x14ac:dyDescent="0.25">
      <c r="A49" s="2" t="s">
        <v>322</v>
      </c>
      <c r="B49" s="48">
        <v>280065.53999999998</v>
      </c>
      <c r="C49" s="48"/>
      <c r="D49" s="48"/>
      <c r="E49" s="48"/>
    </row>
    <row r="50" spans="1:5" x14ac:dyDescent="0.25">
      <c r="A50" s="2" t="s">
        <v>323</v>
      </c>
      <c r="B50" s="48">
        <v>13988.81</v>
      </c>
      <c r="C50" s="48"/>
      <c r="D50" s="48"/>
      <c r="E50" s="48"/>
    </row>
    <row r="51" spans="1:5" x14ac:dyDescent="0.25">
      <c r="A51" s="2" t="s">
        <v>324</v>
      </c>
      <c r="B51" s="48">
        <v>2241288.11</v>
      </c>
      <c r="C51" s="48"/>
      <c r="D51" s="48"/>
      <c r="E51" s="48"/>
    </row>
    <row r="52" spans="1:5" x14ac:dyDescent="0.25">
      <c r="A52" s="2" t="s">
        <v>325</v>
      </c>
      <c r="B52" s="48">
        <v>848499.52</v>
      </c>
      <c r="C52" s="48"/>
      <c r="D52" s="48"/>
      <c r="E52" s="48"/>
    </row>
    <row r="53" spans="1:5" x14ac:dyDescent="0.25">
      <c r="A53" s="2" t="s">
        <v>360</v>
      </c>
      <c r="B53" s="48">
        <v>-2891899.68</v>
      </c>
      <c r="C53" s="48"/>
      <c r="D53" s="48"/>
      <c r="E53" s="48"/>
    </row>
    <row r="54" spans="1:5" x14ac:dyDescent="0.25">
      <c r="A54" s="3" t="s">
        <v>326</v>
      </c>
      <c r="B54" s="48"/>
      <c r="C54" s="48"/>
      <c r="D54" s="54">
        <f>D8+D20+D33+D44</f>
        <v>141483505.42000002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2" t="s">
        <v>207</v>
      </c>
      <c r="B56" s="92"/>
      <c r="C56" s="92"/>
      <c r="D56" s="92"/>
      <c r="E56" s="48"/>
    </row>
    <row r="57" spans="1:5" s="1" customFormat="1" x14ac:dyDescent="0.25">
      <c r="A57" s="92" t="s">
        <v>352</v>
      </c>
      <c r="B57" s="92"/>
      <c r="C57" s="92"/>
      <c r="D57" s="92"/>
      <c r="E57" s="48"/>
    </row>
    <row r="58" spans="1:5" s="1" customFormat="1" x14ac:dyDescent="0.25">
      <c r="A58" s="92" t="s">
        <v>394</v>
      </c>
      <c r="B58" s="92"/>
      <c r="C58" s="92"/>
      <c r="D58" s="92"/>
      <c r="E58" s="48"/>
    </row>
    <row r="59" spans="1:5" s="1" customFormat="1" x14ac:dyDescent="0.25">
      <c r="A59" s="92" t="s">
        <v>155</v>
      </c>
      <c r="B59" s="92"/>
      <c r="C59" s="92"/>
      <c r="D59" s="92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345</v>
      </c>
      <c r="B62" s="53" t="s">
        <v>293</v>
      </c>
      <c r="C62" s="54"/>
      <c r="D62" s="53" t="s">
        <v>294</v>
      </c>
    </row>
    <row r="63" spans="1:5" x14ac:dyDescent="0.25">
      <c r="A63" s="3" t="s">
        <v>327</v>
      </c>
      <c r="B63" s="48"/>
      <c r="C63" s="48"/>
      <c r="D63" s="49">
        <f>B64+B68</f>
        <v>1745949.9700000002</v>
      </c>
    </row>
    <row r="64" spans="1:5" x14ac:dyDescent="0.25">
      <c r="A64" s="3" t="s">
        <v>328</v>
      </c>
      <c r="B64" s="49">
        <f>SUM(B65:B67)</f>
        <v>1018014.96</v>
      </c>
      <c r="C64" s="48"/>
      <c r="D64" s="48"/>
    </row>
    <row r="65" spans="1:4" x14ac:dyDescent="0.25">
      <c r="A65" s="2" t="s">
        <v>224</v>
      </c>
      <c r="B65" s="48">
        <v>1010777.86</v>
      </c>
      <c r="C65" s="48"/>
      <c r="D65" s="48"/>
    </row>
    <row r="66" spans="1:4" s="1" customFormat="1" x14ac:dyDescent="0.25">
      <c r="A66" s="2" t="s">
        <v>395</v>
      </c>
      <c r="B66" s="48">
        <v>7101.38</v>
      </c>
      <c r="C66" s="48"/>
      <c r="D66" s="48"/>
    </row>
    <row r="67" spans="1:4" x14ac:dyDescent="0.25">
      <c r="A67" s="2" t="s">
        <v>225</v>
      </c>
      <c r="B67" s="48">
        <v>135.72</v>
      </c>
      <c r="C67" s="48"/>
      <c r="D67" s="49"/>
    </row>
    <row r="68" spans="1:4" x14ac:dyDescent="0.25">
      <c r="A68" s="3" t="s">
        <v>329</v>
      </c>
      <c r="B68" s="49">
        <f>SUM(B69:B74)</f>
        <v>727935.01000000013</v>
      </c>
      <c r="C68" s="48"/>
      <c r="D68" s="48"/>
    </row>
    <row r="69" spans="1:4" s="1" customFormat="1" x14ac:dyDescent="0.25">
      <c r="A69" s="2" t="s">
        <v>216</v>
      </c>
      <c r="B69" s="48">
        <v>128235</v>
      </c>
      <c r="C69" s="48"/>
      <c r="D69" s="48"/>
    </row>
    <row r="70" spans="1:4" s="1" customFormat="1" x14ac:dyDescent="0.25">
      <c r="A70" s="2" t="s">
        <v>217</v>
      </c>
      <c r="B70" s="48">
        <v>503731.86</v>
      </c>
      <c r="C70" s="48"/>
      <c r="D70" s="48"/>
    </row>
    <row r="71" spans="1:4" s="1" customFormat="1" x14ac:dyDescent="0.25">
      <c r="A71" s="2" t="s">
        <v>218</v>
      </c>
      <c r="B71" s="48">
        <v>45333.43</v>
      </c>
      <c r="C71" s="48"/>
      <c r="D71" s="48"/>
    </row>
    <row r="72" spans="1:4" s="1" customFormat="1" x14ac:dyDescent="0.25">
      <c r="A72" s="2" t="s">
        <v>219</v>
      </c>
      <c r="B72" s="48">
        <v>5683</v>
      </c>
      <c r="C72" s="48"/>
      <c r="D72" s="48"/>
    </row>
    <row r="73" spans="1:4" s="1" customFormat="1" x14ac:dyDescent="0.25">
      <c r="A73" s="2" t="s">
        <v>373</v>
      </c>
      <c r="B73" s="48">
        <v>15341.8</v>
      </c>
      <c r="C73" s="48"/>
      <c r="D73" s="48"/>
    </row>
    <row r="74" spans="1:4" s="1" customFormat="1" x14ac:dyDescent="0.25">
      <c r="A74" s="2" t="s">
        <v>220</v>
      </c>
      <c r="B74" s="48">
        <v>29609.919999999998</v>
      </c>
      <c r="C74" s="48"/>
      <c r="D74" s="48"/>
    </row>
    <row r="75" spans="1:4" x14ac:dyDescent="0.25">
      <c r="A75" s="3" t="s">
        <v>347</v>
      </c>
      <c r="B75" s="48"/>
      <c r="C75" s="48"/>
      <c r="D75" s="49">
        <f>B76+B79</f>
        <v>243486541.17000002</v>
      </c>
    </row>
    <row r="76" spans="1:4" x14ac:dyDescent="0.25">
      <c r="A76" s="3" t="s">
        <v>330</v>
      </c>
      <c r="B76" s="49">
        <f>SUM(B77:B78)</f>
        <v>162394723.31999999</v>
      </c>
      <c r="C76" s="48"/>
      <c r="D76" s="48"/>
    </row>
    <row r="77" spans="1:4" x14ac:dyDescent="0.25">
      <c r="A77" s="2" t="s">
        <v>331</v>
      </c>
      <c r="B77" s="48">
        <v>48206445.240000002</v>
      </c>
      <c r="C77" s="48"/>
      <c r="D77" s="48"/>
    </row>
    <row r="78" spans="1:4" x14ac:dyDescent="0.25">
      <c r="A78" s="2" t="s">
        <v>332</v>
      </c>
      <c r="B78" s="48">
        <v>114188278.08</v>
      </c>
      <c r="C78" s="48"/>
      <c r="D78" s="48"/>
    </row>
    <row r="79" spans="1:4" x14ac:dyDescent="0.25">
      <c r="A79" s="3" t="s">
        <v>333</v>
      </c>
      <c r="B79" s="49">
        <f>SUM(B80:B81)</f>
        <v>81091817.850000009</v>
      </c>
      <c r="C79" s="48"/>
      <c r="D79" s="48"/>
    </row>
    <row r="80" spans="1:4" x14ac:dyDescent="0.25">
      <c r="A80" s="2" t="s">
        <v>334</v>
      </c>
      <c r="B80" s="48">
        <v>8194905.0099999998</v>
      </c>
      <c r="C80" s="48"/>
      <c r="D80" s="48"/>
    </row>
    <row r="81" spans="1:4" x14ac:dyDescent="0.25">
      <c r="A81" s="2" t="s">
        <v>335</v>
      </c>
      <c r="B81" s="48">
        <v>72896912.840000004</v>
      </c>
      <c r="C81" s="48"/>
      <c r="D81" s="48"/>
    </row>
    <row r="82" spans="1:4" x14ac:dyDescent="0.25">
      <c r="A82" s="3" t="s">
        <v>336</v>
      </c>
      <c r="B82" s="48"/>
      <c r="C82" s="48"/>
      <c r="D82" s="49">
        <f>B83+B87</f>
        <v>-81329014.839999989</v>
      </c>
    </row>
    <row r="83" spans="1:4" x14ac:dyDescent="0.25">
      <c r="A83" s="3" t="s">
        <v>337</v>
      </c>
      <c r="B83" s="49">
        <f>SUM(B84:B86)</f>
        <v>-81328234.519999996</v>
      </c>
      <c r="C83" s="48"/>
    </row>
    <row r="84" spans="1:4" x14ac:dyDescent="0.25">
      <c r="A84" s="2" t="s">
        <v>338</v>
      </c>
      <c r="B84" s="48">
        <v>21052789.75</v>
      </c>
      <c r="C84" s="48"/>
      <c r="D84" s="48"/>
    </row>
    <row r="85" spans="1:4" x14ac:dyDescent="0.25">
      <c r="A85" s="2" t="s">
        <v>339</v>
      </c>
      <c r="B85" s="48">
        <v>530099.53</v>
      </c>
      <c r="C85" s="48"/>
      <c r="D85" s="48"/>
    </row>
    <row r="86" spans="1:4" x14ac:dyDescent="0.25">
      <c r="A86" s="2" t="s">
        <v>340</v>
      </c>
      <c r="B86" s="48">
        <v>-102911123.8</v>
      </c>
      <c r="C86" s="48"/>
      <c r="D86" s="48"/>
    </row>
    <row r="87" spans="1:4" s="1" customFormat="1" x14ac:dyDescent="0.25">
      <c r="A87" s="3" t="s">
        <v>349</v>
      </c>
      <c r="B87" s="49">
        <f>B88</f>
        <v>-780.32</v>
      </c>
      <c r="C87" s="48"/>
      <c r="D87" s="48"/>
    </row>
    <row r="88" spans="1:4" s="1" customFormat="1" x14ac:dyDescent="0.25">
      <c r="A88" s="2" t="s">
        <v>350</v>
      </c>
      <c r="B88" s="48">
        <v>-780.32</v>
      </c>
      <c r="C88" s="48"/>
      <c r="D88" s="48"/>
    </row>
    <row r="89" spans="1:4" x14ac:dyDescent="0.25">
      <c r="A89" s="3" t="s">
        <v>341</v>
      </c>
      <c r="B89" s="49">
        <f>D54-D63-D75-D82</f>
        <v>-22419970.88000001</v>
      </c>
      <c r="C89" s="48"/>
      <c r="D89" s="49">
        <f>B89</f>
        <v>-22419970.88000001</v>
      </c>
    </row>
    <row r="90" spans="1:4" x14ac:dyDescent="0.25">
      <c r="A90" s="3" t="s">
        <v>343</v>
      </c>
      <c r="B90" s="48"/>
      <c r="C90" s="48"/>
      <c r="D90" s="49">
        <f>SUM(D63+D75+D89+D82)</f>
        <v>141483505.42000002</v>
      </c>
    </row>
    <row r="91" spans="1:4" x14ac:dyDescent="0.25">
      <c r="A91" s="2"/>
      <c r="B91" s="48"/>
      <c r="C91" s="48"/>
      <c r="D91" s="48"/>
    </row>
    <row r="92" spans="1:4" x14ac:dyDescent="0.25">
      <c r="A92" s="2"/>
      <c r="B92" s="48"/>
      <c r="C92" s="48"/>
      <c r="D92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0"/>
  <sheetViews>
    <sheetView workbookViewId="0">
      <selection activeCell="I33" sqref="I33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396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41334459.459999993</v>
      </c>
      <c r="D8" s="2"/>
      <c r="E8" s="50">
        <v>0</v>
      </c>
      <c r="F8" s="2"/>
      <c r="G8" s="3" t="s">
        <v>255</v>
      </c>
      <c r="H8" s="2"/>
      <c r="I8" s="49">
        <f>SUM(I9:I11)</f>
        <v>36728325.969999999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1643256.02</v>
      </c>
      <c r="D9" s="2"/>
      <c r="E9" s="50">
        <v>0</v>
      </c>
      <c r="F9" s="2"/>
      <c r="G9" s="2" t="s">
        <v>256</v>
      </c>
      <c r="H9" s="2"/>
      <c r="I9" s="48">
        <v>13496030.640000001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30759842.079999998</v>
      </c>
      <c r="D10" s="2"/>
      <c r="E10" s="50">
        <v>0</v>
      </c>
      <c r="F10" s="2"/>
      <c r="G10" s="2" t="s">
        <v>257</v>
      </c>
      <c r="H10" s="2"/>
      <c r="I10" s="48">
        <v>23206297.43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2553563.52</v>
      </c>
      <c r="D11" s="2"/>
      <c r="E11" s="50">
        <v>0</v>
      </c>
      <c r="F11" s="2"/>
      <c r="G11" s="2" t="s">
        <v>365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2243158.19</v>
      </c>
      <c r="D12" s="2"/>
      <c r="E12" s="50">
        <v>0</v>
      </c>
      <c r="F12" s="2"/>
      <c r="G12" s="3" t="s">
        <v>258</v>
      </c>
      <c r="H12" s="2"/>
      <c r="I12" s="49">
        <f>SUM(I13:I14)</f>
        <v>32422878.960000001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1647669.15</v>
      </c>
      <c r="D13" s="2"/>
      <c r="E13" s="50">
        <v>0</v>
      </c>
      <c r="F13" s="2"/>
      <c r="G13" s="2" t="s">
        <v>259</v>
      </c>
      <c r="H13" s="2"/>
      <c r="I13" s="48">
        <v>28417039.359999999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1706385.03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10775556.120000001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531376.44999999995</v>
      </c>
      <c r="D17" s="2"/>
      <c r="E17" s="50">
        <v>0</v>
      </c>
      <c r="F17" s="2"/>
      <c r="G17" s="3" t="s">
        <v>263</v>
      </c>
      <c r="H17" s="2"/>
      <c r="I17" s="49">
        <f>SUM(I18:I23)</f>
        <v>6946450.6199999992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78757.5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112151.43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90520.66</v>
      </c>
      <c r="D20" s="2"/>
      <c r="E20" s="50">
        <v>0</v>
      </c>
      <c r="F20" s="2"/>
      <c r="G20" s="2" t="s">
        <v>266</v>
      </c>
      <c r="H20" s="2"/>
      <c r="I20" s="48">
        <v>6263593.3099999996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609185.64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92943.44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120779.92</v>
      </c>
      <c r="D23" s="2"/>
      <c r="E23" s="50">
        <v>0</v>
      </c>
      <c r="F23" s="2"/>
      <c r="G23" s="2" t="s">
        <v>269</v>
      </c>
      <c r="H23" s="2"/>
      <c r="I23" s="48">
        <v>18417.05</v>
      </c>
      <c r="J23" s="2"/>
      <c r="K23" s="50">
        <v>0</v>
      </c>
      <c r="L23" s="2"/>
    </row>
    <row r="24" spans="1:12" x14ac:dyDescent="0.25">
      <c r="A24" s="2" t="s">
        <v>361</v>
      </c>
      <c r="B24" s="2"/>
      <c r="C24" s="48">
        <v>1026602.63</v>
      </c>
      <c r="D24" s="2"/>
      <c r="E24" s="50">
        <v>0</v>
      </c>
      <c r="F24" s="2"/>
      <c r="G24" s="3" t="s">
        <v>270</v>
      </c>
      <c r="H24" s="2"/>
      <c r="I24" s="49">
        <f>SUM(I25:I28)</f>
        <v>122805864.11000001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199321.39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179344.8</v>
      </c>
      <c r="D26" s="2"/>
      <c r="E26" s="50">
        <v>0</v>
      </c>
      <c r="F26" s="2"/>
      <c r="G26" s="2" t="s">
        <v>272</v>
      </c>
      <c r="H26" s="2"/>
      <c r="I26" s="48">
        <v>2834882.4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552793.59</v>
      </c>
      <c r="D27" s="2"/>
      <c r="E27" s="50">
        <v>0</v>
      </c>
      <c r="F27" s="2"/>
      <c r="G27" s="2" t="s">
        <v>366</v>
      </c>
      <c r="H27" s="2"/>
      <c r="I27" s="48">
        <v>27153429.690000001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4148965.59</v>
      </c>
      <c r="D28" s="2"/>
      <c r="E28" s="50">
        <v>0</v>
      </c>
      <c r="F28" s="2"/>
      <c r="G28" s="2" t="s">
        <v>273</v>
      </c>
      <c r="H28" s="2"/>
      <c r="I28" s="48">
        <v>92775961.620000005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173481.82</v>
      </c>
      <c r="D29" s="2"/>
      <c r="E29" s="50">
        <v>0</v>
      </c>
      <c r="F29" s="2"/>
      <c r="G29" s="52" t="s">
        <v>274</v>
      </c>
      <c r="H29" s="2"/>
      <c r="I29" s="49">
        <f>I24+I17+I15+I12+I8</f>
        <v>329727295.63999999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996240.3</v>
      </c>
      <c r="D30" s="2"/>
      <c r="E30" s="50">
        <v>0</v>
      </c>
      <c r="F30" s="2"/>
      <c r="G30" s="52" t="s">
        <v>341</v>
      </c>
      <c r="H30" s="2"/>
      <c r="I30" s="49">
        <f>C70-I29</f>
        <v>22419970.879999995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1863090.96</v>
      </c>
      <c r="D31" s="2"/>
      <c r="E31" s="51">
        <v>0</v>
      </c>
      <c r="F31" s="2"/>
      <c r="G31" s="52" t="s">
        <v>367</v>
      </c>
      <c r="H31" s="2"/>
      <c r="I31" s="49">
        <f>I29+I30</f>
        <v>352147266.51999998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447081.62000000005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323</v>
      </c>
      <c r="B34" s="2"/>
      <c r="C34" s="48">
        <v>860.81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114352.03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</row>
    <row r="40" spans="1:12" s="1" customFormat="1" x14ac:dyDescent="0.25">
      <c r="A40" s="92" t="s">
        <v>228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397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155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371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120628945.66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362</v>
      </c>
      <c r="B46" s="2"/>
      <c r="C46" s="48">
        <v>85113.18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127621.97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363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49362655.57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2112765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219233.15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SUM(C58:C64)</f>
        <v>53921172.460000001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s="1" customFormat="1" x14ac:dyDescent="0.25">
      <c r="A58" s="2" t="s">
        <v>398</v>
      </c>
      <c r="B58" s="2"/>
      <c r="C58" s="48">
        <v>25.65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283</v>
      </c>
      <c r="B59" s="2"/>
      <c r="C59" s="48">
        <v>4754856.21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364</v>
      </c>
      <c r="B60" s="2"/>
      <c r="C60" s="48">
        <v>1416.71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374</v>
      </c>
      <c r="B61" s="2"/>
      <c r="C61" s="48">
        <v>69582.75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284</v>
      </c>
      <c r="B62" s="2"/>
      <c r="C62" s="48">
        <v>47481243.460000001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285</v>
      </c>
      <c r="B63" s="2"/>
      <c r="C63" s="48">
        <v>1612055.03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286</v>
      </c>
      <c r="B64" s="2"/>
      <c r="C64" s="48">
        <v>1992.65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287</v>
      </c>
      <c r="B65" s="2"/>
      <c r="C65" s="49">
        <f>SUM(C66:C69)</f>
        <v>75677395.629999995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288</v>
      </c>
      <c r="B66" s="2"/>
      <c r="C66" s="48">
        <v>757579.16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289</v>
      </c>
      <c r="B67" s="2"/>
      <c r="C67" s="48">
        <v>21716.25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s="1" customFormat="1" x14ac:dyDescent="0.25">
      <c r="A68" s="2" t="s">
        <v>399</v>
      </c>
      <c r="B68" s="2"/>
      <c r="C68" s="48">
        <v>15613.58</v>
      </c>
      <c r="D68" s="2"/>
      <c r="E68" s="50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273</v>
      </c>
      <c r="B69" s="2"/>
      <c r="C69" s="48">
        <v>74882486.640000001</v>
      </c>
      <c r="D69" s="2"/>
      <c r="E69" s="50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52" t="s">
        <v>290</v>
      </c>
      <c r="C70" s="49">
        <f>C65+C57+C51+C45+C32+C16+C8</f>
        <v>352147266.51999998</v>
      </c>
      <c r="E70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2018-09-18T14:32:59Z</dcterms:modified>
</cp:coreProperties>
</file>