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zuniga\Desktop\UAIP 2018\INFORMACIÓN OFICIOSA\ESTADOS FINANCIEROS\"/>
    </mc:Choice>
  </mc:AlternateContent>
  <bookViews>
    <workbookView xWindow="0" yWindow="0" windowWidth="20490" windowHeight="7155" tabRatio="1000"/>
  </bookViews>
  <sheets>
    <sheet name=" FLUJO DE FONDOS 2018" sheetId="4" r:id="rId1"/>
    <sheet name="composicion de Flujo fondos" sheetId="6" r:id="rId2"/>
    <sheet name="ESTADO DE EJEC. PRES.EGRESOS 18" sheetId="2" r:id="rId3"/>
    <sheet name="ESTADO EJEC. PRES. INGRESOS 18" sheetId="3" r:id="rId4"/>
    <sheet name="Estado Situacion Financiera 18" sheetId="7" r:id="rId5"/>
    <sheet name="EstadRendimiento Economico 2018" sheetId="5" r:id="rId6"/>
  </sheets>
  <calcPr calcId="152511"/>
</workbook>
</file>

<file path=xl/calcChain.xml><?xml version="1.0" encoding="utf-8"?>
<calcChain xmlns="http://schemas.openxmlformats.org/spreadsheetml/2006/main">
  <c r="D27" i="2" l="1"/>
  <c r="E71" i="2"/>
  <c r="E105" i="2"/>
  <c r="D106" i="2"/>
  <c r="D104" i="2"/>
  <c r="C30" i="2"/>
  <c r="E28" i="2"/>
  <c r="C27" i="2"/>
  <c r="E27" i="2" s="1"/>
  <c r="D23" i="2"/>
  <c r="C57" i="5" l="1"/>
  <c r="D70" i="2" l="1"/>
  <c r="E65" i="2"/>
  <c r="D30" i="2"/>
  <c r="C104" i="2"/>
  <c r="E104" i="2" s="1"/>
  <c r="C70" i="2"/>
  <c r="C18" i="6" l="1"/>
  <c r="H17" i="6"/>
  <c r="H9" i="6"/>
  <c r="E13" i="2" l="1"/>
  <c r="B67" i="7"/>
  <c r="B18" i="7"/>
  <c r="B9" i="7"/>
  <c r="E53" i="2" l="1"/>
  <c r="B82" i="7"/>
  <c r="B87" i="7" l="1"/>
  <c r="D81" i="7" s="1"/>
  <c r="D14" i="3" l="1"/>
  <c r="B21" i="7"/>
  <c r="C32" i="5" l="1"/>
  <c r="D22" i="3" l="1"/>
  <c r="D21" i="3" s="1"/>
  <c r="D19" i="3"/>
  <c r="D18" i="3" s="1"/>
  <c r="D16" i="3"/>
  <c r="D13" i="3" s="1"/>
  <c r="D11" i="3"/>
  <c r="D9" i="3"/>
  <c r="C14" i="3"/>
  <c r="C22" i="3"/>
  <c r="C21" i="3" s="1"/>
  <c r="C19" i="3"/>
  <c r="C18" i="3" s="1"/>
  <c r="C16" i="3"/>
  <c r="C11" i="3"/>
  <c r="C9" i="3"/>
  <c r="C8" i="3" s="1"/>
  <c r="I24" i="5"/>
  <c r="I17" i="5"/>
  <c r="I15" i="5"/>
  <c r="I12" i="5"/>
  <c r="I8" i="5"/>
  <c r="C64" i="5"/>
  <c r="C51" i="5"/>
  <c r="C45" i="5"/>
  <c r="C16" i="5"/>
  <c r="C8" i="5"/>
  <c r="C13" i="3" l="1"/>
  <c r="C68" i="5"/>
  <c r="I29" i="5"/>
  <c r="D98" i="2"/>
  <c r="D97" i="2" s="1"/>
  <c r="D94" i="2"/>
  <c r="D92" i="2"/>
  <c r="D84" i="2"/>
  <c r="D80" i="2"/>
  <c r="D78" i="2"/>
  <c r="D74" i="2"/>
  <c r="D59" i="2"/>
  <c r="D55" i="2"/>
  <c r="D19" i="2"/>
  <c r="D17" i="2"/>
  <c r="D14" i="2"/>
  <c r="D9" i="2"/>
  <c r="C106" i="2"/>
  <c r="C98" i="2"/>
  <c r="C97" i="2" s="1"/>
  <c r="C94" i="2"/>
  <c r="C92" i="2"/>
  <c r="C84" i="2"/>
  <c r="C80" i="2"/>
  <c r="C78" i="2"/>
  <c r="C74" i="2"/>
  <c r="C59" i="2"/>
  <c r="C55" i="2"/>
  <c r="C23" i="2"/>
  <c r="C19" i="2"/>
  <c r="C8" i="2" s="1"/>
  <c r="C17" i="2"/>
  <c r="C14" i="2"/>
  <c r="C9" i="2"/>
  <c r="D8" i="2" l="1"/>
  <c r="C29" i="2"/>
  <c r="C91" i="2"/>
  <c r="C77" i="2"/>
  <c r="D77" i="2"/>
  <c r="D91" i="2"/>
  <c r="D29" i="2"/>
  <c r="D108" i="2" l="1"/>
  <c r="B78" i="7"/>
  <c r="B75" i="7"/>
  <c r="B64" i="7"/>
  <c r="B45" i="7"/>
  <c r="B34" i="7"/>
  <c r="B29" i="7"/>
  <c r="B25" i="7"/>
  <c r="B23" i="7"/>
  <c r="B14" i="7"/>
  <c r="E102" i="2" l="1"/>
  <c r="E85" i="2"/>
  <c r="E40" i="2" l="1"/>
  <c r="E39" i="2" l="1"/>
  <c r="D74" i="7" l="1"/>
  <c r="C9" i="6"/>
  <c r="C9" i="4"/>
  <c r="C14" i="4"/>
  <c r="C11" i="4"/>
  <c r="C28" i="6" l="1"/>
  <c r="H26" i="6" s="1"/>
  <c r="H28" i="6" s="1"/>
  <c r="C17" i="4"/>
  <c r="D24" i="3"/>
  <c r="E101" i="2" l="1"/>
  <c r="D63" i="7" l="1"/>
  <c r="D44" i="7"/>
  <c r="D20" i="7"/>
  <c r="D33" i="7"/>
  <c r="D8" i="7" l="1"/>
  <c r="D54" i="7" s="1"/>
  <c r="B90" i="7" s="1"/>
  <c r="D90" i="7" s="1"/>
  <c r="D91" i="7" s="1"/>
  <c r="D25" i="3"/>
  <c r="D26" i="3" s="1"/>
  <c r="C24" i="3"/>
  <c r="E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09" i="2"/>
  <c r="D110" i="2" s="1"/>
  <c r="E107" i="2"/>
  <c r="E106" i="2"/>
  <c r="E103" i="2"/>
  <c r="E100" i="2"/>
  <c r="E99" i="2"/>
  <c r="E98" i="2"/>
  <c r="E97" i="2"/>
  <c r="E96" i="2"/>
  <c r="E95" i="2"/>
  <c r="E94" i="2"/>
  <c r="E93" i="2"/>
  <c r="E92" i="2"/>
  <c r="E91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69" i="2"/>
  <c r="E68" i="2"/>
  <c r="E67" i="2"/>
  <c r="E66" i="2"/>
  <c r="E64" i="2"/>
  <c r="E63" i="2"/>
  <c r="E62" i="2"/>
  <c r="E61" i="2"/>
  <c r="E60" i="2"/>
  <c r="E59" i="2"/>
  <c r="E58" i="2"/>
  <c r="E57" i="2"/>
  <c r="E56" i="2"/>
  <c r="E55" i="2"/>
  <c r="E54" i="2"/>
  <c r="E52" i="2"/>
  <c r="E51" i="2"/>
  <c r="E50" i="2"/>
  <c r="E44" i="2"/>
  <c r="E43" i="2"/>
  <c r="E42" i="2"/>
  <c r="E41" i="2"/>
  <c r="E38" i="2"/>
  <c r="E37" i="2"/>
  <c r="E36" i="2"/>
  <c r="E35" i="2"/>
  <c r="E34" i="2"/>
  <c r="E33" i="2"/>
  <c r="E32" i="2"/>
  <c r="E31" i="2"/>
  <c r="E30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I30" i="5" l="1"/>
  <c r="I31" i="5" s="1"/>
  <c r="C25" i="3"/>
  <c r="C26" i="3" s="1"/>
  <c r="E25" i="3"/>
  <c r="E26" i="3" s="1"/>
  <c r="E70" i="2" l="1"/>
  <c r="E29" i="2"/>
  <c r="E108" i="2" s="1"/>
  <c r="E109" i="2" s="1"/>
  <c r="E110" i="2" s="1"/>
  <c r="C108" i="2" l="1"/>
  <c r="C109" i="2" s="1"/>
  <c r="C110" i="2" s="1"/>
</calcChain>
</file>

<file path=xl/sharedStrings.xml><?xml version="1.0" encoding="utf-8"?>
<sst xmlns="http://schemas.openxmlformats.org/spreadsheetml/2006/main" count="480" uniqueCount="391">
  <si>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</si>
  <si>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</si>
  <si>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</si>
  <si>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</si>
  <si>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</si>
  <si>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</si>
  <si>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</si>
  <si>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</si>
  <si>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</si>
  <si>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</si>
  <si>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</si>
  <si>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</si>
  <si>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</si>
  <si>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</si>
  <si>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</si>
  <si>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</si>
  <si>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</si>
  <si>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</si>
  <si>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</si>
  <si>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</si>
  <si>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</si>
  <si>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</si>
  <si>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</si>
  <si>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</si>
  <si>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</si>
  <si>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</si>
  <si>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</si>
  <si>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</si>
  <si>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</si>
  <si>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</si>
  <si>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</si>
  <si>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</si>
  <si>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</si>
  <si>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</si>
  <si>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</si>
  <si>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</si>
  <si>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</si>
  <si>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</si>
  <si>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</si>
  <si>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</si>
  <si>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</si>
  <si>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</si>
  <si>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</si>
  <si>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</si>
  <si>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</si>
  <si>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</si>
  <si>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</si>
  <si>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</si>
  <si>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</si>
  <si>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</si>
  <si>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</si>
  <si>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</si>
  <si>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</si>
  <si>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</si>
  <si>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</si>
  <si>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</si>
  <si>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</si>
  <si>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</si>
  <si>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</si>
  <si>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</si>
  <si>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</si>
  <si>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</si>
  <si>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</si>
  <si>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</si>
  <si>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</si>
  <si>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</si>
  <si>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</si>
  <si>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</si>
  <si>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</si>
  <si>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</si>
  <si>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</si>
  <si>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</si>
  <si>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</si>
  <si>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</si>
  <si>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</si>
  <si>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</si>
  <si>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</si>
  <si>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</si>
  <si>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</si>
  <si>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</si>
  <si>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</si>
  <si>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</si>
  <si>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</si>
  <si>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</si>
  <si>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</si>
  <si>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</si>
  <si>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</si>
  <si>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</si>
  <si>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</si>
  <si>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</si>
  <si>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</si>
  <si>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</si>
  <si>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</si>
  <si>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</si>
  <si>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</si>
  <si>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</si>
  <si>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</si>
  <si>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</si>
  <si>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</si>
  <si>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</si>
  <si>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</si>
  <si>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</si>
  <si>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</si>
  <si>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</si>
  <si>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</si>
  <si>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</si>
  <si>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</si>
  <si>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</si>
  <si>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</si>
  <si>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</si>
  <si>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</si>
  <si>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</si>
  <si>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</si>
  <si>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</si>
  <si>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</si>
  <si>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</si>
  <si>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</si>
  <si>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</si>
  <si>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</si>
  <si>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</si>
  <si>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</si>
  <si>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</si>
  <si>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</si>
  <si>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</si>
  <si>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</si>
  <si>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</si>
  <si>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</si>
  <si>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</si>
  <si>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</si>
  <si>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</si>
  <si>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</si>
  <si>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</si>
  <si>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</si>
  <si>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</si>
  <si>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</si>
  <si>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</si>
  <si>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</si>
  <si>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</si>
  <si>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</si>
  <si>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</si>
  <si>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</si>
  <si>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</si>
  <si>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</si>
  <si>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</si>
  <si>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</si>
  <si>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</si>
  <si>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</si>
  <si>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</si>
  <si>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</si>
  <si>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</si>
  <si>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</si>
  <si>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</si>
  <si>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</si>
  <si>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</si>
  <si>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</si>
  <si>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</si>
  <si>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</si>
  <si>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</si>
  <si>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</si>
  <si>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</si>
  <si>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</si>
  <si>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</si>
  <si>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</si>
  <si>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</si>
  <si>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</si>
  <si>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</si>
  <si>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</si>
  <si>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</si>
  <si>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</si>
  <si>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</si>
  <si>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</si>
  <si>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</si>
  <si>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</si>
  <si>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</si>
  <si>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</si>
  <si>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</si>
  <si>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</si>
  <si>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</si>
  <si>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</si>
  <si>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</si>
  <si>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</si>
  <si>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</si>
  <si>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</si>
  <si>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</si>
  <si>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</si>
  <si>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</si>
  <si>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</si>
  <si>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</si>
  <si>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</si>
  <si>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</si>
  <si>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</si>
  <si>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</si>
  <si>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</si>
  <si>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</si>
  <si>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</si>
  <si>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</si>
  <si>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</si>
  <si>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</si>
  <si>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</si>
  <si>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</si>
  <si>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</si>
  <si>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</si>
  <si>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</si>
  <si>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</si>
  <si>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</si>
  <si>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</si>
  <si>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</si>
  <si>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</si>
  <si>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</si>
  <si>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</si>
  <si>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</si>
  <si>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</si>
  <si>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</si>
  <si>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</si>
  <si>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</si>
  <si>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</si>
  <si>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</si>
  <si>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</si>
  <si>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</si>
  <si>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</si>
  <si>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</si>
  <si>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</si>
  <si>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</si>
  <si>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</si>
  <si>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</si>
  <si>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</si>
  <si>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</si>
  <si>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</si>
  <si>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</si>
  <si>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</si>
  <si>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</si>
  <si>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</si>
  <si>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</si>
  <si>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</si>
  <si>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</si>
  <si>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</si>
  <si>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</si>
  <si>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</si>
  <si>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</si>
  <si>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</si>
  <si>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</si>
  <si>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</si>
  <si>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</si>
  <si>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</si>
  <si>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</si>
  <si>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</si>
  <si>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</si>
  <si>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</si>
  <si>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</si>
  <si>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</si>
  <si>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</si>
  <si>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</si>
  <si>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</si>
  <si>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</si>
  <si>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</si>
  <si>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</si>
  <si>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</si>
  <si>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</si>
  <si>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</si>
  <si>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</si>
  <si>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</si>
  <si>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</si>
  <si>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</si>
  <si>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</si>
  <si>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</si>
  <si>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</si>
  <si>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</si>
  <si>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</si>
  <si>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</si>
  <si>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</si>
  <si>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</si>
  <si>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</si>
  <si>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</si>
  <si>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</si>
  <si>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</si>
  <si>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</si>
  <si>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</si>
  <si>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</si>
  <si>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</si>
  <si>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</si>
  <si>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</si>
  <si>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</si>
  <si>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</si>
  <si>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</si>
  <si>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</si>
  <si>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</si>
  <si>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</si>
  <si>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</si>
  <si>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</si>
  <si>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</si>
  <si>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</si>
  <si>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</si>
  <si>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</si>
  <si>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</si>
  <si>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</si>
  <si>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</si>
  <si>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</si>
  <si>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</si>
  <si>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</si>
  <si>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</si>
  <si>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</si>
  <si>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</si>
  <si>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</si>
  <si>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</si>
  <si>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</si>
  <si>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</si>
  <si>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</si>
  <si>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</si>
  <si>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</si>
  <si>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</si>
  <si>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</si>
  <si>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</si>
  <si>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</si>
  <si>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</si>
  <si>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</si>
  <si>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</si>
  <si>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</si>
  <si>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</si>
  <si>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</si>
  <si>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</si>
  <si>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</si>
  <si>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</si>
  <si>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</si>
  <si>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</si>
  <si>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</si>
  <si>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</si>
  <si>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</si>
  <si>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</si>
  <si>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</si>
  <si>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</si>
  <si>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</si>
  <si>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</si>
  <si>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</si>
  <si>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</si>
  <si>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</si>
  <si>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</si>
  <si>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</si>
  <si>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</si>
  <si>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</si>
  <si>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</si>
  <si>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</si>
  <si>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</si>
  <si>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</si>
  <si>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</si>
  <si>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</si>
  <si>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</si>
  <si>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</si>
  <si>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</si>
  <si>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</si>
  <si>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</si>
  <si>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</si>
  <si>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</si>
  <si>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</si>
  <si>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</si>
  <si>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</si>
  <si>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</si>
  <si>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</si>
  <si>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</si>
  <si>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</si>
  <si>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</si>
  <si>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</si>
  <si>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</si>
  <si>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</si>
  <si>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</si>
  <si>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</si>
  <si>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</si>
  <si>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</si>
  <si>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</si>
  <si>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</si>
  <si>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Detrimentos de Inversiones en Existencias</t>
  </si>
  <si>
    <t>Resultado Ejercicio Corriente</t>
  </si>
  <si>
    <t>Caja General</t>
  </si>
  <si>
    <t>Inversiones en Prestamos,  Largo Plazo</t>
  </si>
  <si>
    <t>Gastos en Activo Intangibles</t>
  </si>
  <si>
    <t>D.M. x Reintegro de Fondos</t>
  </si>
  <si>
    <t>A.M. x Inversiones en Activos Fijos</t>
  </si>
  <si>
    <t>Amortizacion de Inversiones Intangibles</t>
  </si>
  <si>
    <t>A.M. x Adquisiciones de Bienes y Servicios</t>
  </si>
  <si>
    <t>AUMENTO NETO DE DISPONIBILIDADES</t>
  </si>
  <si>
    <t>Servicios Portuarios, Aeroportuarios, y Ferroviarios</t>
  </si>
  <si>
    <t>Pasajes al exterior</t>
  </si>
  <si>
    <t>Semovientes Diversos</t>
  </si>
  <si>
    <t>Al Personal de Servicios Permanentes</t>
  </si>
  <si>
    <t>Reporte Acumulado del  1  de  Enero  al  30  de  Abril  de  2018</t>
  </si>
  <si>
    <t>Del  1  de  Enero  al  31  de  Mayo de  2018</t>
  </si>
  <si>
    <t>Del  1  de  Enero  al  31  de  Mayo del  2018</t>
  </si>
  <si>
    <t>Reporte Acumulado del 1 de Enero al 31  de Mayo del  2018</t>
  </si>
  <si>
    <t>al  31  de  Mayo de 2018</t>
  </si>
  <si>
    <t>al  31  de  Mayo  del  2018</t>
  </si>
  <si>
    <t>Del  1  de  Enero  al  31  de  Mayo  de  2018</t>
  </si>
  <si>
    <t>Del 1 de Enero al 31 de Mayo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</si>
</sst>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2" fillId="0" borderId="0" xfId="2" applyFont="1" applyFill="1" applyProtection="1">
      <protection locked="0"/>
    </xf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4" fontId="2" fillId="2" borderId="0" xfId="0" applyNumberFormat="1" applyFont="1" applyFill="1" applyProtection="1">
      <protection locked="0"/>
    </xf>
    <xf numFmtId="164" fontId="3" fillId="4" borderId="0" xfId="2" applyNumberFormat="1" applyFont="1" applyFill="1"/>
    <xf numFmtId="44" fontId="2" fillId="0" borderId="0" xfId="1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19"/>
  <sheetViews>
    <sheetView tabSelected="1" workbookViewId="0">
      <selection activeCell="C17" sqref="C17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0" t="s">
        <v>207</v>
      </c>
      <c r="B1" s="90"/>
      <c r="C1" s="90"/>
      <c r="D1" s="90"/>
      <c r="E1" s="90"/>
      <c r="F1" s="90"/>
    </row>
    <row r="2" spans="1:6" x14ac:dyDescent="0.25">
      <c r="A2" s="90" t="s">
        <v>355</v>
      </c>
      <c r="B2" s="90"/>
      <c r="C2" s="90"/>
      <c r="D2" s="90"/>
      <c r="E2" s="90"/>
      <c r="F2" s="90"/>
    </row>
    <row r="3" spans="1:6" x14ac:dyDescent="0.25">
      <c r="A3" s="90" t="s">
        <v>384</v>
      </c>
      <c r="B3" s="90"/>
      <c r="C3" s="90"/>
      <c r="D3" s="90"/>
      <c r="E3" s="90"/>
      <c r="F3" s="90"/>
    </row>
    <row r="4" spans="1:6" x14ac:dyDescent="0.25">
      <c r="A4" s="90" t="s">
        <v>155</v>
      </c>
      <c r="B4" s="90"/>
      <c r="C4" s="90"/>
      <c r="D4" s="90"/>
      <c r="E4" s="90"/>
      <c r="F4" s="90"/>
    </row>
    <row r="5" spans="1:6" x14ac:dyDescent="0.25">
      <c r="A5" s="3" t="s">
        <v>156</v>
      </c>
      <c r="B5" s="3"/>
      <c r="C5" s="2"/>
      <c r="D5" s="2"/>
      <c r="E5" s="2"/>
      <c r="F5" s="2"/>
    </row>
    <row r="7" spans="1:6" s="1" customFormat="1" x14ac:dyDescent="0.25">
      <c r="A7" s="23" t="s">
        <v>197</v>
      </c>
      <c r="B7" s="34"/>
      <c r="C7" s="79" t="s">
        <v>198</v>
      </c>
      <c r="D7" s="34"/>
      <c r="E7" s="79" t="s">
        <v>199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3" t="s">
        <v>196</v>
      </c>
      <c r="B9" s="74"/>
      <c r="C9" s="41">
        <f>C10</f>
        <v>1615902.03</v>
      </c>
      <c r="D9" s="29"/>
      <c r="E9" s="38">
        <v>0</v>
      </c>
      <c r="F9" s="22"/>
    </row>
    <row r="10" spans="1:6" x14ac:dyDescent="0.25">
      <c r="A10" s="18" t="s">
        <v>196</v>
      </c>
      <c r="B10" s="75"/>
      <c r="C10" s="5">
        <v>1615902.03</v>
      </c>
      <c r="D10" s="29"/>
      <c r="E10" s="25">
        <v>0</v>
      </c>
      <c r="F10" s="22"/>
    </row>
    <row r="11" spans="1:6" x14ac:dyDescent="0.25">
      <c r="A11" s="24" t="s">
        <v>200</v>
      </c>
      <c r="B11" s="28"/>
      <c r="C11" s="41">
        <f>C12-C13</f>
        <v>288745.64999999991</v>
      </c>
      <c r="D11" s="29"/>
      <c r="E11" s="38">
        <v>0</v>
      </c>
      <c r="F11" s="22"/>
    </row>
    <row r="12" spans="1:6" x14ac:dyDescent="0.25">
      <c r="A12" s="17" t="s">
        <v>203</v>
      </c>
      <c r="B12" s="32"/>
      <c r="C12" s="26">
        <v>4192648.92</v>
      </c>
      <c r="D12" s="33"/>
      <c r="E12" s="25">
        <v>0</v>
      </c>
      <c r="F12" s="22"/>
    </row>
    <row r="13" spans="1:6" x14ac:dyDescent="0.25">
      <c r="A13" s="26" t="s">
        <v>204</v>
      </c>
      <c r="B13" s="33"/>
      <c r="C13" s="5">
        <v>3903903.27</v>
      </c>
      <c r="D13" s="29"/>
      <c r="E13" s="25">
        <v>0</v>
      </c>
      <c r="F13" s="22"/>
    </row>
    <row r="14" spans="1:6" x14ac:dyDescent="0.25">
      <c r="A14" s="24" t="s">
        <v>201</v>
      </c>
      <c r="B14" s="28"/>
      <c r="C14" s="41">
        <f>C15-C16</f>
        <v>99674.619999999937</v>
      </c>
      <c r="D14" s="29"/>
      <c r="E14" s="38">
        <v>0</v>
      </c>
      <c r="F14" s="22"/>
    </row>
    <row r="15" spans="1:6" x14ac:dyDescent="0.25">
      <c r="A15" s="27" t="s">
        <v>205</v>
      </c>
      <c r="B15" s="35"/>
      <c r="C15" s="27">
        <v>524749.21</v>
      </c>
      <c r="D15" s="35"/>
      <c r="E15" s="25">
        <v>0</v>
      </c>
    </row>
    <row r="16" spans="1:6" x14ac:dyDescent="0.25">
      <c r="A16" s="5" t="s">
        <v>206</v>
      </c>
      <c r="B16" s="29"/>
      <c r="C16" s="27">
        <v>425074.59</v>
      </c>
      <c r="D16" s="35"/>
      <c r="E16" s="25">
        <v>0</v>
      </c>
    </row>
    <row r="17" spans="1:5" x14ac:dyDescent="0.25">
      <c r="A17" s="23" t="s">
        <v>202</v>
      </c>
      <c r="B17" s="34"/>
      <c r="C17" s="41">
        <f>C9+C11+C14</f>
        <v>2004322.2999999998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1"/>
  <sheetViews>
    <sheetView topLeftCell="A10" workbookViewId="0">
      <selection activeCell="A9" sqref="A9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0" t="s">
        <v>207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x14ac:dyDescent="0.25">
      <c r="A2" s="90" t="s">
        <v>356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0" t="s">
        <v>385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x14ac:dyDescent="0.25">
      <c r="A4" s="90" t="s">
        <v>155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208</v>
      </c>
      <c r="B7" s="34"/>
      <c r="C7" s="23" t="s">
        <v>198</v>
      </c>
      <c r="D7" s="34"/>
      <c r="E7" s="23" t="s">
        <v>199</v>
      </c>
      <c r="F7" s="34"/>
      <c r="G7" s="23" t="s">
        <v>209</v>
      </c>
      <c r="H7" s="23" t="s">
        <v>198</v>
      </c>
      <c r="I7" s="34"/>
      <c r="J7" s="23" t="s">
        <v>199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210</v>
      </c>
      <c r="B9" s="24"/>
      <c r="C9" s="39">
        <f>SUM(C10:C16)</f>
        <v>4192648.92</v>
      </c>
      <c r="D9" s="40"/>
      <c r="E9" s="38">
        <v>0</v>
      </c>
      <c r="F9" s="25"/>
      <c r="G9" s="24" t="s">
        <v>210</v>
      </c>
      <c r="H9" s="39">
        <f>SUM(H10:H15)</f>
        <v>3903903.2699999996</v>
      </c>
      <c r="I9" s="40"/>
      <c r="J9" s="38">
        <v>0</v>
      </c>
    </row>
    <row r="10" spans="1:10" x14ac:dyDescent="0.25">
      <c r="A10" s="31" t="s">
        <v>211</v>
      </c>
      <c r="B10" s="31"/>
      <c r="C10" s="84">
        <v>115590.48</v>
      </c>
      <c r="D10" s="84"/>
      <c r="E10" s="77">
        <v>0</v>
      </c>
      <c r="F10" s="77"/>
      <c r="G10" s="85" t="s">
        <v>216</v>
      </c>
      <c r="H10" s="84">
        <v>1687020.41</v>
      </c>
      <c r="I10" s="37"/>
      <c r="J10" s="25">
        <v>0</v>
      </c>
    </row>
    <row r="11" spans="1:10" x14ac:dyDescent="0.25">
      <c r="A11" s="31" t="s">
        <v>212</v>
      </c>
      <c r="B11" s="31"/>
      <c r="C11" s="84">
        <v>64349.96</v>
      </c>
      <c r="D11" s="84"/>
      <c r="E11" s="77"/>
      <c r="F11" s="77"/>
      <c r="G11" s="85" t="s">
        <v>377</v>
      </c>
      <c r="H11" s="84">
        <v>225769.39</v>
      </c>
      <c r="I11" s="37"/>
      <c r="J11" s="25">
        <v>0</v>
      </c>
    </row>
    <row r="12" spans="1:10" x14ac:dyDescent="0.25">
      <c r="A12" s="31" t="s">
        <v>213</v>
      </c>
      <c r="B12" s="31"/>
      <c r="C12" s="84">
        <v>3190967.77</v>
      </c>
      <c r="D12" s="84"/>
      <c r="E12" s="77"/>
      <c r="F12" s="77"/>
      <c r="G12" s="85" t="s">
        <v>218</v>
      </c>
      <c r="H12" s="84">
        <v>27532.05</v>
      </c>
      <c r="I12" s="37"/>
      <c r="J12" s="25">
        <v>0</v>
      </c>
    </row>
    <row r="13" spans="1:10" x14ac:dyDescent="0.25">
      <c r="A13" s="31" t="s">
        <v>214</v>
      </c>
      <c r="B13" s="31"/>
      <c r="C13" s="84">
        <v>163256.62</v>
      </c>
      <c r="D13" s="84"/>
      <c r="E13" s="77">
        <v>0</v>
      </c>
      <c r="F13" s="77"/>
      <c r="G13" s="85" t="s">
        <v>219</v>
      </c>
      <c r="H13" s="84">
        <v>1146208</v>
      </c>
      <c r="I13" s="37"/>
      <c r="J13" s="25">
        <v>0</v>
      </c>
    </row>
    <row r="14" spans="1:10" x14ac:dyDescent="0.25">
      <c r="A14" s="31"/>
      <c r="B14" s="31"/>
      <c r="C14" s="84"/>
      <c r="D14" s="84"/>
      <c r="E14" s="77"/>
      <c r="F14" s="77"/>
      <c r="G14" s="85" t="s">
        <v>375</v>
      </c>
      <c r="H14" s="84">
        <v>1889.85</v>
      </c>
      <c r="I14" s="37"/>
      <c r="J14" s="25"/>
    </row>
    <row r="15" spans="1:10" x14ac:dyDescent="0.25">
      <c r="A15" s="31" t="s">
        <v>374</v>
      </c>
      <c r="B15" s="31"/>
      <c r="C15" s="84">
        <v>100</v>
      </c>
      <c r="D15" s="84"/>
      <c r="E15" s="77">
        <v>0</v>
      </c>
      <c r="F15" s="77"/>
      <c r="G15" s="85" t="s">
        <v>220</v>
      </c>
      <c r="H15" s="84">
        <v>815483.57</v>
      </c>
      <c r="I15" s="37"/>
      <c r="J15" s="25">
        <v>0</v>
      </c>
    </row>
    <row r="16" spans="1:10" x14ac:dyDescent="0.25">
      <c r="A16" s="31" t="s">
        <v>215</v>
      </c>
      <c r="B16" s="31"/>
      <c r="C16" s="84">
        <v>658384.09</v>
      </c>
      <c r="D16" s="84"/>
      <c r="E16" s="77">
        <v>0</v>
      </c>
      <c r="F16" s="77"/>
      <c r="G16" s="86"/>
      <c r="H16" s="86"/>
      <c r="I16" s="37"/>
      <c r="J16" s="25"/>
    </row>
    <row r="17" spans="1:10" x14ac:dyDescent="0.25">
      <c r="A17" s="31"/>
      <c r="B17" s="31"/>
      <c r="C17" s="84"/>
      <c r="D17" s="84"/>
      <c r="E17" s="77">
        <v>0</v>
      </c>
      <c r="F17" s="77"/>
      <c r="G17" s="24" t="s">
        <v>221</v>
      </c>
      <c r="H17" s="39">
        <f>SUM(H19:H23)</f>
        <v>425074.59</v>
      </c>
      <c r="I17" s="37"/>
      <c r="J17" s="25">
        <v>0</v>
      </c>
    </row>
    <row r="18" spans="1:10" ht="10.5" customHeight="1" x14ac:dyDescent="0.25">
      <c r="A18" s="24" t="s">
        <v>221</v>
      </c>
      <c r="B18" s="28"/>
      <c r="C18" s="39">
        <f>SUM(C19:C23)</f>
        <v>524749.21</v>
      </c>
      <c r="D18" s="84"/>
      <c r="E18" s="77"/>
      <c r="F18" s="77"/>
      <c r="J18" s="25"/>
    </row>
    <row r="19" spans="1:10" x14ac:dyDescent="0.25">
      <c r="A19" s="32" t="s">
        <v>222</v>
      </c>
      <c r="B19" s="28"/>
      <c r="C19" s="84">
        <v>0.5</v>
      </c>
      <c r="D19" s="84"/>
      <c r="E19" s="77">
        <v>0</v>
      </c>
      <c r="F19" s="77"/>
      <c r="G19" s="32" t="s">
        <v>222</v>
      </c>
      <c r="H19" s="84">
        <v>0.52</v>
      </c>
      <c r="J19" s="25">
        <v>0</v>
      </c>
    </row>
    <row r="20" spans="1:10" x14ac:dyDescent="0.25">
      <c r="A20" s="32" t="s">
        <v>223</v>
      </c>
      <c r="B20" s="32"/>
      <c r="C20" s="84">
        <v>496918.93</v>
      </c>
      <c r="D20" s="84"/>
      <c r="E20" s="77"/>
      <c r="F20" s="77"/>
      <c r="G20" s="32" t="s">
        <v>223</v>
      </c>
      <c r="H20" s="84">
        <v>401006.34</v>
      </c>
      <c r="J20" s="25">
        <v>0</v>
      </c>
    </row>
    <row r="21" spans="1:10" x14ac:dyDescent="0.25">
      <c r="A21" s="32" t="s">
        <v>224</v>
      </c>
      <c r="B21" s="33"/>
      <c r="C21" s="84">
        <v>27117.61</v>
      </c>
      <c r="D21" s="84"/>
      <c r="E21" s="77">
        <v>0</v>
      </c>
      <c r="F21" s="77"/>
      <c r="G21" s="32" t="s">
        <v>224</v>
      </c>
      <c r="H21" s="84">
        <v>23263.35</v>
      </c>
      <c r="I21" s="37"/>
      <c r="J21" s="25">
        <v>0</v>
      </c>
    </row>
    <row r="22" spans="1:10" x14ac:dyDescent="0.25">
      <c r="A22" s="32" t="s">
        <v>359</v>
      </c>
      <c r="B22" s="33"/>
      <c r="C22" s="84">
        <v>4.8600000000000003</v>
      </c>
      <c r="D22" s="84"/>
      <c r="E22" s="77">
        <v>0</v>
      </c>
      <c r="F22" s="77"/>
      <c r="G22" s="32" t="s">
        <v>359</v>
      </c>
      <c r="H22" s="84">
        <v>158.25</v>
      </c>
      <c r="J22" s="25">
        <v>0</v>
      </c>
    </row>
    <row r="23" spans="1:10" x14ac:dyDescent="0.25">
      <c r="A23" s="32" t="s">
        <v>225</v>
      </c>
      <c r="C23" s="84">
        <v>707.31</v>
      </c>
      <c r="D23" s="84"/>
      <c r="E23" s="77">
        <v>0</v>
      </c>
      <c r="F23" s="77"/>
      <c r="G23" s="32" t="s">
        <v>225</v>
      </c>
      <c r="H23" s="84">
        <v>646.13</v>
      </c>
      <c r="I23" s="37"/>
      <c r="J23" s="25">
        <v>0</v>
      </c>
    </row>
    <row r="24" spans="1:10" x14ac:dyDescent="0.25">
      <c r="D24" s="84"/>
      <c r="E24" s="77"/>
      <c r="F24" s="77"/>
      <c r="G24" s="86"/>
      <c r="H24" s="86"/>
      <c r="I24" s="40"/>
      <c r="J24" s="77"/>
    </row>
    <row r="25" spans="1:10" ht="8.25" customHeight="1" x14ac:dyDescent="0.25">
      <c r="C25" s="86"/>
      <c r="D25" s="84"/>
      <c r="E25" s="77"/>
      <c r="F25" s="77"/>
    </row>
    <row r="26" spans="1:10" x14ac:dyDescent="0.25">
      <c r="A26" s="89"/>
      <c r="C26" s="83"/>
      <c r="D26" s="86"/>
      <c r="E26" s="86"/>
      <c r="F26" s="82"/>
      <c r="G26" s="24" t="s">
        <v>378</v>
      </c>
      <c r="H26" s="87">
        <f>C28-H9-H17</f>
        <v>388420.27000000031</v>
      </c>
      <c r="I26" s="43"/>
      <c r="J26" s="38">
        <v>0</v>
      </c>
    </row>
    <row r="27" spans="1:10" ht="12.75" customHeight="1" x14ac:dyDescent="0.25">
      <c r="F27" s="30"/>
    </row>
    <row r="28" spans="1:10" x14ac:dyDescent="0.25">
      <c r="A28" s="41" t="s">
        <v>227</v>
      </c>
      <c r="B28" s="41"/>
      <c r="C28" s="39">
        <f>C9+C18</f>
        <v>4717398.13</v>
      </c>
      <c r="D28" s="29"/>
      <c r="E28" s="42">
        <v>0</v>
      </c>
      <c r="F28" s="36"/>
      <c r="G28" s="24" t="s">
        <v>226</v>
      </c>
      <c r="H28" s="39">
        <f>H9+H17+H26</f>
        <v>4717398.13</v>
      </c>
      <c r="I28" s="40"/>
      <c r="J28" s="88">
        <v>0</v>
      </c>
    </row>
    <row r="29" spans="1:10" x14ac:dyDescent="0.25">
      <c r="A29" s="36"/>
      <c r="B29" s="36"/>
      <c r="C29" s="36"/>
      <c r="D29" s="36"/>
      <c r="E29" s="36"/>
      <c r="F29" s="36"/>
    </row>
    <row r="30" spans="1:10" x14ac:dyDescent="0.25">
      <c r="A30" s="36"/>
      <c r="B30" s="36"/>
      <c r="C30" s="36"/>
      <c r="D30" s="36"/>
      <c r="E30" s="36"/>
      <c r="F30" s="36"/>
    </row>
    <row r="31" spans="1:10" x14ac:dyDescent="0.25">
      <c r="A31" s="36"/>
      <c r="B31" s="36"/>
      <c r="C31" s="36"/>
      <c r="D31" s="36"/>
      <c r="E31" s="36"/>
      <c r="F31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22"/>
  <sheetViews>
    <sheetView topLeftCell="A82" zoomScaleNormal="100" workbookViewId="0">
      <selection activeCell="D106" sqref="D106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0" t="s">
        <v>154</v>
      </c>
      <c r="B1" s="90"/>
      <c r="C1" s="90"/>
      <c r="D1" s="90"/>
      <c r="E1" s="90"/>
    </row>
    <row r="2" spans="1:5" s="1" customFormat="1" x14ac:dyDescent="0.25">
      <c r="A2" s="90" t="s">
        <v>346</v>
      </c>
      <c r="B2" s="90"/>
      <c r="C2" s="90"/>
      <c r="D2" s="90"/>
      <c r="E2" s="90"/>
    </row>
    <row r="3" spans="1:5" s="1" customFormat="1" x14ac:dyDescent="0.25">
      <c r="A3" s="90" t="s">
        <v>386</v>
      </c>
      <c r="B3" s="90"/>
      <c r="C3" s="90"/>
      <c r="D3" s="90"/>
      <c r="E3" s="90"/>
    </row>
    <row r="4" spans="1:5" s="1" customFormat="1" x14ac:dyDescent="0.25">
      <c r="A4" s="90" t="s">
        <v>155</v>
      </c>
      <c r="B4" s="90"/>
      <c r="C4" s="90"/>
      <c r="D4" s="90"/>
      <c r="E4" s="90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4" t="s">
        <v>157</v>
      </c>
      <c r="B7" s="45" t="s">
        <v>158</v>
      </c>
      <c r="C7" s="46" t="s">
        <v>159</v>
      </c>
      <c r="D7" s="78" t="s">
        <v>160</v>
      </c>
      <c r="E7" s="47" t="s">
        <v>161</v>
      </c>
    </row>
    <row r="8" spans="1:5" x14ac:dyDescent="0.25">
      <c r="A8" s="12" t="s">
        <v>0</v>
      </c>
      <c r="B8" s="12" t="s">
        <v>1</v>
      </c>
      <c r="C8" s="80">
        <f>C9+C14+C17+C19+C23+C27</f>
        <v>2041105</v>
      </c>
      <c r="D8" s="80">
        <f>D9+D14+D17+D19+D23+D27</f>
        <v>664563.22000000009</v>
      </c>
      <c r="E8" s="6">
        <f>C8-D8</f>
        <v>1376541.7799999998</v>
      </c>
    </row>
    <row r="9" spans="1:5" x14ac:dyDescent="0.25">
      <c r="A9" s="12" t="s">
        <v>2</v>
      </c>
      <c r="B9" s="12" t="s">
        <v>3</v>
      </c>
      <c r="C9" s="80">
        <f>SUM(C10:C13)</f>
        <v>1747738.0599999998</v>
      </c>
      <c r="D9" s="80">
        <f>SUM(D10:D13)</f>
        <v>569538.27</v>
      </c>
      <c r="E9" s="6">
        <f t="shared" ref="E9:E44" si="0">C9-D9</f>
        <v>1178199.7899999998</v>
      </c>
    </row>
    <row r="10" spans="1:5" x14ac:dyDescent="0.25">
      <c r="A10" s="4" t="s">
        <v>4</v>
      </c>
      <c r="B10" s="4" t="s">
        <v>5</v>
      </c>
      <c r="C10" s="5">
        <v>1347047.95</v>
      </c>
      <c r="D10" s="5">
        <v>538349.25</v>
      </c>
      <c r="E10" s="6">
        <f t="shared" si="0"/>
        <v>808698.7</v>
      </c>
    </row>
    <row r="11" spans="1:5" x14ac:dyDescent="0.25">
      <c r="A11" s="4" t="s">
        <v>6</v>
      </c>
      <c r="B11" s="4" t="s">
        <v>7</v>
      </c>
      <c r="C11" s="5">
        <v>112480</v>
      </c>
      <c r="D11" s="5">
        <v>0</v>
      </c>
      <c r="E11" s="6">
        <f t="shared" si="0"/>
        <v>112480</v>
      </c>
    </row>
    <row r="12" spans="1:5" x14ac:dyDescent="0.25">
      <c r="A12" s="4" t="s">
        <v>8</v>
      </c>
      <c r="B12" s="4" t="s">
        <v>9</v>
      </c>
      <c r="C12" s="5">
        <v>16371.45</v>
      </c>
      <c r="D12" s="5">
        <v>3382.91</v>
      </c>
      <c r="E12" s="6">
        <f t="shared" si="0"/>
        <v>12988.54</v>
      </c>
    </row>
    <row r="13" spans="1:5" x14ac:dyDescent="0.25">
      <c r="A13" s="4" t="s">
        <v>10</v>
      </c>
      <c r="B13" s="4" t="s">
        <v>11</v>
      </c>
      <c r="C13" s="5">
        <v>271838.65999999997</v>
      </c>
      <c r="D13" s="5">
        <v>27806.11</v>
      </c>
      <c r="E13" s="6">
        <f t="shared" si="0"/>
        <v>244032.55</v>
      </c>
    </row>
    <row r="14" spans="1:5" x14ac:dyDescent="0.25">
      <c r="A14" s="12" t="s">
        <v>12</v>
      </c>
      <c r="B14" s="12" t="s">
        <v>13</v>
      </c>
      <c r="C14" s="80">
        <f>SUM(C15:C16)</f>
        <v>38306</v>
      </c>
      <c r="D14" s="80">
        <f>SUM(D15:D16)</f>
        <v>0</v>
      </c>
      <c r="E14" s="6">
        <f t="shared" si="0"/>
        <v>38306</v>
      </c>
    </row>
    <row r="15" spans="1:5" x14ac:dyDescent="0.25">
      <c r="A15" s="4" t="s">
        <v>14</v>
      </c>
      <c r="B15" s="4" t="s">
        <v>5</v>
      </c>
      <c r="C15" s="5">
        <v>34821</v>
      </c>
      <c r="D15" s="5">
        <v>0</v>
      </c>
      <c r="E15" s="6">
        <f t="shared" si="0"/>
        <v>34821</v>
      </c>
    </row>
    <row r="16" spans="1:5" x14ac:dyDescent="0.25">
      <c r="A16" s="4" t="s">
        <v>15</v>
      </c>
      <c r="B16" s="4" t="s">
        <v>7</v>
      </c>
      <c r="C16" s="5">
        <v>3485</v>
      </c>
      <c r="D16" s="5">
        <v>0</v>
      </c>
      <c r="E16" s="6">
        <f t="shared" si="0"/>
        <v>3485</v>
      </c>
    </row>
    <row r="17" spans="1:5" x14ac:dyDescent="0.25">
      <c r="A17" s="12" t="s">
        <v>16</v>
      </c>
      <c r="B17" s="12" t="s">
        <v>17</v>
      </c>
      <c r="C17" s="80">
        <f>+C18</f>
        <v>22463.62</v>
      </c>
      <c r="D17" s="80">
        <f>+D18</f>
        <v>5158.1400000000003</v>
      </c>
      <c r="E17" s="6">
        <f t="shared" si="0"/>
        <v>17305.48</v>
      </c>
    </row>
    <row r="18" spans="1:5" x14ac:dyDescent="0.25">
      <c r="A18" s="4" t="s">
        <v>18</v>
      </c>
      <c r="B18" s="4" t="s">
        <v>19</v>
      </c>
      <c r="C18" s="5">
        <v>22463.62</v>
      </c>
      <c r="D18" s="5">
        <v>5158.1400000000003</v>
      </c>
      <c r="E18" s="6">
        <f t="shared" si="0"/>
        <v>17305.48</v>
      </c>
    </row>
    <row r="19" spans="1:5" x14ac:dyDescent="0.25">
      <c r="A19" s="12" t="s">
        <v>20</v>
      </c>
      <c r="B19" s="12" t="s">
        <v>21</v>
      </c>
      <c r="C19" s="80">
        <f>SUM(C20:C22)</f>
        <v>125026.38</v>
      </c>
      <c r="D19" s="80">
        <f>SUM(D20:D22)</f>
        <v>41968.770000000004</v>
      </c>
      <c r="E19" s="6">
        <f t="shared" si="0"/>
        <v>83057.61</v>
      </c>
    </row>
    <row r="20" spans="1:5" x14ac:dyDescent="0.25">
      <c r="A20" s="4" t="s">
        <v>22</v>
      </c>
      <c r="B20" s="4" t="s">
        <v>23</v>
      </c>
      <c r="C20" s="5">
        <v>117016.85</v>
      </c>
      <c r="D20" s="5">
        <v>41483.480000000003</v>
      </c>
      <c r="E20" s="6">
        <f t="shared" si="0"/>
        <v>75533.37</v>
      </c>
    </row>
    <row r="21" spans="1:5" x14ac:dyDescent="0.25">
      <c r="A21" s="4" t="s">
        <v>24</v>
      </c>
      <c r="B21" s="4" t="s">
        <v>25</v>
      </c>
      <c r="C21" s="5">
        <v>1850</v>
      </c>
      <c r="D21" s="5">
        <v>0</v>
      </c>
      <c r="E21" s="6">
        <f t="shared" si="0"/>
        <v>1850</v>
      </c>
    </row>
    <row r="22" spans="1:5" x14ac:dyDescent="0.25">
      <c r="A22" s="4" t="s">
        <v>26</v>
      </c>
      <c r="B22" s="4" t="s">
        <v>27</v>
      </c>
      <c r="C22" s="5">
        <v>6159.53</v>
      </c>
      <c r="D22" s="5">
        <v>485.29</v>
      </c>
      <c r="E22" s="6">
        <f t="shared" si="0"/>
        <v>5674.24</v>
      </c>
    </row>
    <row r="23" spans="1:5" x14ac:dyDescent="0.25">
      <c r="A23" s="12" t="s">
        <v>28</v>
      </c>
      <c r="B23" s="12" t="s">
        <v>29</v>
      </c>
      <c r="C23" s="80">
        <f>SUM(C24:C26)</f>
        <v>94590.13</v>
      </c>
      <c r="D23" s="80">
        <f>SUM(D24:D26)</f>
        <v>34917.229999999996</v>
      </c>
      <c r="E23" s="6">
        <f t="shared" si="0"/>
        <v>59672.900000000009</v>
      </c>
    </row>
    <row r="24" spans="1:5" x14ac:dyDescent="0.25">
      <c r="A24" s="4" t="s">
        <v>30</v>
      </c>
      <c r="B24" s="4" t="s">
        <v>23</v>
      </c>
      <c r="C24" s="5">
        <v>88128.19</v>
      </c>
      <c r="D24" s="5">
        <v>34638.269999999997</v>
      </c>
      <c r="E24" s="6">
        <f t="shared" si="0"/>
        <v>53489.920000000006</v>
      </c>
    </row>
    <row r="25" spans="1:5" x14ac:dyDescent="0.25">
      <c r="A25" s="4" t="s">
        <v>31</v>
      </c>
      <c r="B25" s="4" t="s">
        <v>25</v>
      </c>
      <c r="C25" s="5">
        <v>2350</v>
      </c>
      <c r="D25" s="5">
        <v>0</v>
      </c>
      <c r="E25" s="6">
        <f t="shared" si="0"/>
        <v>2350</v>
      </c>
    </row>
    <row r="26" spans="1:5" x14ac:dyDescent="0.25">
      <c r="A26" s="4" t="s">
        <v>32</v>
      </c>
      <c r="B26" s="4" t="s">
        <v>27</v>
      </c>
      <c r="C26" s="5">
        <v>4111.9399999999996</v>
      </c>
      <c r="D26" s="5">
        <v>278.95999999999998</v>
      </c>
      <c r="E26" s="6">
        <f t="shared" si="0"/>
        <v>3832.9799999999996</v>
      </c>
    </row>
    <row r="27" spans="1:5" s="1" customFormat="1" x14ac:dyDescent="0.25">
      <c r="A27" s="20">
        <v>517</v>
      </c>
      <c r="B27" s="12" t="s">
        <v>33</v>
      </c>
      <c r="C27" s="80">
        <f>C28</f>
        <v>12980.81</v>
      </c>
      <c r="D27" s="80">
        <f>D28</f>
        <v>12980.81</v>
      </c>
      <c r="E27" s="6">
        <f t="shared" si="0"/>
        <v>0</v>
      </c>
    </row>
    <row r="28" spans="1:5" s="1" customFormat="1" x14ac:dyDescent="0.25">
      <c r="A28" s="15">
        <v>51701</v>
      </c>
      <c r="B28" s="4" t="s">
        <v>382</v>
      </c>
      <c r="C28" s="5">
        <v>12980.81</v>
      </c>
      <c r="D28" s="5">
        <v>12980.81</v>
      </c>
      <c r="E28" s="6">
        <f t="shared" si="0"/>
        <v>0</v>
      </c>
    </row>
    <row r="29" spans="1:5" x14ac:dyDescent="0.25">
      <c r="A29" s="12" t="s">
        <v>34</v>
      </c>
      <c r="B29" s="12" t="s">
        <v>35</v>
      </c>
      <c r="C29" s="80">
        <f>C30+C55+C59+C70+C74</f>
        <v>1639010</v>
      </c>
      <c r="D29" s="80">
        <f>D30+D55+D59+D70+D74</f>
        <v>534697.32999999996</v>
      </c>
      <c r="E29" s="6">
        <f t="shared" si="0"/>
        <v>1104312.67</v>
      </c>
    </row>
    <row r="30" spans="1:5" x14ac:dyDescent="0.25">
      <c r="A30" s="12" t="s">
        <v>36</v>
      </c>
      <c r="B30" s="12" t="s">
        <v>37</v>
      </c>
      <c r="C30" s="80">
        <f>SUM(C31:C54)</f>
        <v>872826.65999999992</v>
      </c>
      <c r="D30" s="80">
        <f>SUM(D31:D54)</f>
        <v>269137.23</v>
      </c>
      <c r="E30" s="6">
        <f t="shared" si="0"/>
        <v>603689.42999999993</v>
      </c>
    </row>
    <row r="31" spans="1:5" x14ac:dyDescent="0.25">
      <c r="A31" s="4" t="s">
        <v>38</v>
      </c>
      <c r="B31" s="4" t="s">
        <v>39</v>
      </c>
      <c r="C31" s="5">
        <v>374086.94</v>
      </c>
      <c r="D31" s="5">
        <v>139774.99</v>
      </c>
      <c r="E31" s="6">
        <f t="shared" si="0"/>
        <v>234311.95</v>
      </c>
    </row>
    <row r="32" spans="1:5" x14ac:dyDescent="0.25">
      <c r="A32" s="4" t="s">
        <v>40</v>
      </c>
      <c r="B32" s="4" t="s">
        <v>41</v>
      </c>
      <c r="C32" s="5">
        <v>27509</v>
      </c>
      <c r="D32" s="5">
        <v>4809.28</v>
      </c>
      <c r="E32" s="6">
        <f t="shared" si="0"/>
        <v>22699.72</v>
      </c>
    </row>
    <row r="33" spans="1:5" x14ac:dyDescent="0.25">
      <c r="A33" s="4" t="s">
        <v>42</v>
      </c>
      <c r="B33" s="4" t="s">
        <v>43</v>
      </c>
      <c r="C33" s="5">
        <v>2992.25</v>
      </c>
      <c r="D33" s="5">
        <v>586.25</v>
      </c>
      <c r="E33" s="6">
        <f t="shared" si="0"/>
        <v>2406</v>
      </c>
    </row>
    <row r="34" spans="1:5" x14ac:dyDescent="0.25">
      <c r="A34" s="4" t="s">
        <v>44</v>
      </c>
      <c r="B34" s="4" t="s">
        <v>45</v>
      </c>
      <c r="C34" s="5">
        <v>88729.5</v>
      </c>
      <c r="D34" s="5">
        <v>4.5</v>
      </c>
      <c r="E34" s="6">
        <f t="shared" si="0"/>
        <v>88725</v>
      </c>
    </row>
    <row r="35" spans="1:5" x14ac:dyDescent="0.25">
      <c r="A35" s="4" t="s">
        <v>46</v>
      </c>
      <c r="B35" s="4" t="s">
        <v>47</v>
      </c>
      <c r="C35" s="5">
        <v>5472.3</v>
      </c>
      <c r="D35" s="5">
        <v>1547.3</v>
      </c>
      <c r="E35" s="6">
        <f t="shared" si="0"/>
        <v>3925</v>
      </c>
    </row>
    <row r="36" spans="1:5" x14ac:dyDescent="0.25">
      <c r="A36" s="4" t="s">
        <v>48</v>
      </c>
      <c r="B36" s="4" t="s">
        <v>49</v>
      </c>
      <c r="C36" s="5">
        <v>400</v>
      </c>
      <c r="D36" s="5">
        <v>0</v>
      </c>
      <c r="E36" s="6">
        <f t="shared" si="0"/>
        <v>400</v>
      </c>
    </row>
    <row r="37" spans="1:5" x14ac:dyDescent="0.25">
      <c r="A37" s="4" t="s">
        <v>50</v>
      </c>
      <c r="B37" s="4" t="s">
        <v>51</v>
      </c>
      <c r="C37" s="5">
        <v>35690.29</v>
      </c>
      <c r="D37" s="5">
        <v>5158.53</v>
      </c>
      <c r="E37" s="6">
        <f t="shared" si="0"/>
        <v>30531.760000000002</v>
      </c>
    </row>
    <row r="38" spans="1:5" x14ac:dyDescent="0.25">
      <c r="A38" s="4" t="s">
        <v>52</v>
      </c>
      <c r="B38" s="4" t="s">
        <v>53</v>
      </c>
      <c r="C38" s="5">
        <v>25454.28</v>
      </c>
      <c r="D38" s="5">
        <v>524.19000000000005</v>
      </c>
      <c r="E38" s="6">
        <f t="shared" si="0"/>
        <v>24930.09</v>
      </c>
    </row>
    <row r="39" spans="1:5" s="1" customFormat="1" x14ac:dyDescent="0.25">
      <c r="A39" s="15">
        <v>54109</v>
      </c>
      <c r="B39" s="4" t="s">
        <v>351</v>
      </c>
      <c r="C39" s="5">
        <v>5859.48</v>
      </c>
      <c r="D39" s="5">
        <v>5514</v>
      </c>
      <c r="E39" s="6">
        <f t="shared" si="0"/>
        <v>345.47999999999956</v>
      </c>
    </row>
    <row r="40" spans="1:5" s="1" customFormat="1" x14ac:dyDescent="0.25">
      <c r="A40" s="15">
        <v>54110</v>
      </c>
      <c r="B40" s="4" t="s">
        <v>354</v>
      </c>
      <c r="C40" s="5">
        <v>137250</v>
      </c>
      <c r="D40" s="5">
        <v>68630</v>
      </c>
      <c r="E40" s="6">
        <f t="shared" si="0"/>
        <v>68620</v>
      </c>
    </row>
    <row r="41" spans="1:5" x14ac:dyDescent="0.25">
      <c r="A41" s="4" t="s">
        <v>54</v>
      </c>
      <c r="B41" s="4" t="s">
        <v>55</v>
      </c>
      <c r="C41" s="5">
        <v>7643.11</v>
      </c>
      <c r="D41" s="5">
        <v>2810.11</v>
      </c>
      <c r="E41" s="6">
        <f t="shared" si="0"/>
        <v>4833</v>
      </c>
    </row>
    <row r="42" spans="1:5" x14ac:dyDescent="0.25">
      <c r="A42" s="4" t="s">
        <v>56</v>
      </c>
      <c r="B42" s="4" t="s">
        <v>57</v>
      </c>
      <c r="C42" s="5">
        <v>11183.25</v>
      </c>
      <c r="D42" s="5">
        <v>1016.8</v>
      </c>
      <c r="E42" s="6">
        <f t="shared" si="0"/>
        <v>10166.450000000001</v>
      </c>
    </row>
    <row r="43" spans="1:5" x14ac:dyDescent="0.25">
      <c r="A43" s="4" t="s">
        <v>58</v>
      </c>
      <c r="B43" s="4" t="s">
        <v>59</v>
      </c>
      <c r="C43" s="5">
        <v>2433.96</v>
      </c>
      <c r="D43" s="5">
        <v>616.22</v>
      </c>
      <c r="E43" s="6">
        <f t="shared" si="0"/>
        <v>1817.74</v>
      </c>
    </row>
    <row r="44" spans="1:5" x14ac:dyDescent="0.25">
      <c r="A44" s="4" t="s">
        <v>60</v>
      </c>
      <c r="B44" s="4" t="s">
        <v>61</v>
      </c>
      <c r="C44" s="5">
        <v>318.58</v>
      </c>
      <c r="D44" s="5">
        <v>163.58000000000001</v>
      </c>
      <c r="E44" s="6">
        <f t="shared" si="0"/>
        <v>154.99999999999997</v>
      </c>
    </row>
    <row r="45" spans="1:5" x14ac:dyDescent="0.25">
      <c r="A45" s="90"/>
      <c r="B45" s="90"/>
      <c r="C45" s="90"/>
      <c r="D45" s="90"/>
      <c r="E45" s="90"/>
    </row>
    <row r="46" spans="1:5" x14ac:dyDescent="0.25">
      <c r="A46" s="90" t="s">
        <v>154</v>
      </c>
      <c r="B46" s="90"/>
      <c r="C46" s="90"/>
      <c r="D46" s="90"/>
      <c r="E46" s="90"/>
    </row>
    <row r="47" spans="1:5" x14ac:dyDescent="0.25">
      <c r="A47" s="90" t="s">
        <v>346</v>
      </c>
      <c r="B47" s="90"/>
      <c r="C47" s="90"/>
      <c r="D47" s="90"/>
      <c r="E47" s="90"/>
    </row>
    <row r="48" spans="1:5" x14ac:dyDescent="0.25">
      <c r="A48" s="90" t="s">
        <v>386</v>
      </c>
      <c r="B48" s="90"/>
      <c r="C48" s="90"/>
      <c r="D48" s="90"/>
      <c r="E48" s="90"/>
    </row>
    <row r="49" spans="1:5" x14ac:dyDescent="0.25">
      <c r="A49" s="90" t="s">
        <v>155</v>
      </c>
      <c r="B49" s="90"/>
      <c r="C49" s="90"/>
      <c r="D49" s="90"/>
      <c r="E49" s="90"/>
    </row>
    <row r="50" spans="1:5" x14ac:dyDescent="0.25">
      <c r="A50" s="4" t="s">
        <v>62</v>
      </c>
      <c r="B50" s="4" t="s">
        <v>63</v>
      </c>
      <c r="C50" s="5">
        <v>27125</v>
      </c>
      <c r="D50" s="5">
        <v>217</v>
      </c>
      <c r="E50" s="6">
        <f t="shared" ref="E50:E85" si="1">C50-D50</f>
        <v>26908</v>
      </c>
    </row>
    <row r="51" spans="1:5" x14ac:dyDescent="0.25">
      <c r="A51" s="4" t="s">
        <v>64</v>
      </c>
      <c r="B51" s="4" t="s">
        <v>65</v>
      </c>
      <c r="C51" s="5">
        <v>45</v>
      </c>
      <c r="D51" s="5">
        <v>45</v>
      </c>
      <c r="E51" s="6">
        <f t="shared" si="1"/>
        <v>0</v>
      </c>
    </row>
    <row r="52" spans="1:5" x14ac:dyDescent="0.25">
      <c r="A52" s="4" t="s">
        <v>66</v>
      </c>
      <c r="B52" s="4" t="s">
        <v>67</v>
      </c>
      <c r="C52" s="5">
        <v>6167.47</v>
      </c>
      <c r="D52" s="5">
        <v>3038.17</v>
      </c>
      <c r="E52" s="6">
        <f t="shared" si="1"/>
        <v>3129.3</v>
      </c>
    </row>
    <row r="53" spans="1:5" x14ac:dyDescent="0.25">
      <c r="A53" s="4" t="s">
        <v>68</v>
      </c>
      <c r="B53" s="4" t="s">
        <v>69</v>
      </c>
      <c r="C53" s="5">
        <v>2124.11</v>
      </c>
      <c r="D53" s="5">
        <v>833.9</v>
      </c>
      <c r="E53" s="6">
        <f t="shared" si="1"/>
        <v>1290.21</v>
      </c>
    </row>
    <row r="54" spans="1:5" s="1" customFormat="1" x14ac:dyDescent="0.25">
      <c r="A54" s="4" t="s">
        <v>70</v>
      </c>
      <c r="B54" s="4" t="s">
        <v>71</v>
      </c>
      <c r="C54" s="5">
        <v>112342.14</v>
      </c>
      <c r="D54" s="5">
        <v>33847.410000000003</v>
      </c>
      <c r="E54" s="6">
        <f t="shared" si="1"/>
        <v>78494.73</v>
      </c>
    </row>
    <row r="55" spans="1:5" x14ac:dyDescent="0.25">
      <c r="A55" s="12" t="s">
        <v>72</v>
      </c>
      <c r="B55" s="12" t="s">
        <v>73</v>
      </c>
      <c r="C55" s="80">
        <f>SUM(C56:C58)</f>
        <v>234300</v>
      </c>
      <c r="D55" s="80">
        <f>SUM(D56:D58)</f>
        <v>100569.56999999999</v>
      </c>
      <c r="E55" s="6">
        <f t="shared" si="1"/>
        <v>133730.43</v>
      </c>
    </row>
    <row r="56" spans="1:5" x14ac:dyDescent="0.25">
      <c r="A56" s="4" t="s">
        <v>74</v>
      </c>
      <c r="B56" s="4" t="s">
        <v>75</v>
      </c>
      <c r="C56" s="5">
        <v>104915.19</v>
      </c>
      <c r="D56" s="5">
        <v>48456.67</v>
      </c>
      <c r="E56" s="6">
        <f t="shared" si="1"/>
        <v>56458.520000000004</v>
      </c>
    </row>
    <row r="57" spans="1:5" s="1" customFormat="1" x14ac:dyDescent="0.25">
      <c r="A57" s="4" t="s">
        <v>76</v>
      </c>
      <c r="B57" s="4" t="s">
        <v>77</v>
      </c>
      <c r="C57" s="5">
        <v>53784.81</v>
      </c>
      <c r="D57" s="5">
        <v>28434.81</v>
      </c>
      <c r="E57" s="6">
        <f t="shared" si="1"/>
        <v>25349.999999999996</v>
      </c>
    </row>
    <row r="58" spans="1:5" x14ac:dyDescent="0.25">
      <c r="A58" s="4" t="s">
        <v>78</v>
      </c>
      <c r="B58" s="4" t="s">
        <v>79</v>
      </c>
      <c r="C58" s="5">
        <v>75600</v>
      </c>
      <c r="D58" s="5">
        <v>23678.09</v>
      </c>
      <c r="E58" s="6">
        <f t="shared" si="1"/>
        <v>51921.91</v>
      </c>
    </row>
    <row r="59" spans="1:5" x14ac:dyDescent="0.25">
      <c r="A59" s="12" t="s">
        <v>80</v>
      </c>
      <c r="B59" s="12" t="s">
        <v>81</v>
      </c>
      <c r="C59" s="80">
        <f>SUM(C60:C69)</f>
        <v>267472.03999999998</v>
      </c>
      <c r="D59" s="80">
        <f>SUM(D60:D69)</f>
        <v>66576.56</v>
      </c>
      <c r="E59" s="6">
        <f t="shared" si="1"/>
        <v>200895.47999999998</v>
      </c>
    </row>
    <row r="60" spans="1:5" x14ac:dyDescent="0.25">
      <c r="A60" s="4" t="s">
        <v>82</v>
      </c>
      <c r="B60" s="4" t="s">
        <v>83</v>
      </c>
      <c r="C60" s="5">
        <v>4965.95</v>
      </c>
      <c r="D60" s="5">
        <v>359.08</v>
      </c>
      <c r="E60" s="6">
        <f t="shared" si="1"/>
        <v>4606.87</v>
      </c>
    </row>
    <row r="61" spans="1:5" x14ac:dyDescent="0.25">
      <c r="A61" s="4" t="s">
        <v>84</v>
      </c>
      <c r="B61" s="4" t="s">
        <v>85</v>
      </c>
      <c r="C61" s="5">
        <v>4832.72</v>
      </c>
      <c r="D61" s="5">
        <v>4832.72</v>
      </c>
      <c r="E61" s="6">
        <f t="shared" si="1"/>
        <v>0</v>
      </c>
    </row>
    <row r="62" spans="1:5" x14ac:dyDescent="0.25">
      <c r="A62" s="4" t="s">
        <v>86</v>
      </c>
      <c r="B62" s="4" t="s">
        <v>87</v>
      </c>
      <c r="C62" s="5">
        <v>5239.7</v>
      </c>
      <c r="D62" s="5">
        <v>593.27</v>
      </c>
      <c r="E62" s="6">
        <f t="shared" si="1"/>
        <v>4646.43</v>
      </c>
    </row>
    <row r="63" spans="1:5" x14ac:dyDescent="0.25">
      <c r="A63" s="4" t="s">
        <v>88</v>
      </c>
      <c r="B63" s="4" t="s">
        <v>89</v>
      </c>
      <c r="C63" s="5">
        <v>102000</v>
      </c>
      <c r="D63" s="5">
        <v>33280</v>
      </c>
      <c r="E63" s="6">
        <f t="shared" si="1"/>
        <v>68720</v>
      </c>
    </row>
    <row r="64" spans="1:5" x14ac:dyDescent="0.25">
      <c r="A64" s="4" t="s">
        <v>90</v>
      </c>
      <c r="B64" s="4" t="s">
        <v>91</v>
      </c>
      <c r="C64" s="5">
        <v>295</v>
      </c>
      <c r="D64" s="5">
        <v>115.9</v>
      </c>
      <c r="E64" s="6">
        <f t="shared" si="1"/>
        <v>179.1</v>
      </c>
    </row>
    <row r="65" spans="1:5" s="1" customFormat="1" x14ac:dyDescent="0.25">
      <c r="A65" s="15">
        <v>54312</v>
      </c>
      <c r="B65" s="4" t="s">
        <v>379</v>
      </c>
      <c r="C65" s="5">
        <v>45</v>
      </c>
      <c r="D65" s="5">
        <v>45</v>
      </c>
      <c r="E65" s="6">
        <f t="shared" si="1"/>
        <v>0</v>
      </c>
    </row>
    <row r="66" spans="1:5" s="1" customFormat="1" x14ac:dyDescent="0.25">
      <c r="A66" s="4" t="s">
        <v>92</v>
      </c>
      <c r="B66" s="4" t="s">
        <v>93</v>
      </c>
      <c r="C66" s="5">
        <v>12935</v>
      </c>
      <c r="D66" s="5">
        <v>0</v>
      </c>
      <c r="E66" s="6">
        <f t="shared" si="1"/>
        <v>12935</v>
      </c>
    </row>
    <row r="67" spans="1:5" s="1" customFormat="1" x14ac:dyDescent="0.25">
      <c r="A67" s="4" t="s">
        <v>94</v>
      </c>
      <c r="B67" s="4" t="s">
        <v>95</v>
      </c>
      <c r="C67" s="5">
        <v>33462.550000000003</v>
      </c>
      <c r="D67" s="5">
        <v>4594.82</v>
      </c>
      <c r="E67" s="6">
        <f t="shared" si="1"/>
        <v>28867.730000000003</v>
      </c>
    </row>
    <row r="68" spans="1:5" x14ac:dyDescent="0.25">
      <c r="A68" s="4" t="s">
        <v>96</v>
      </c>
      <c r="B68" s="4" t="s">
        <v>97</v>
      </c>
      <c r="C68" s="5">
        <v>26723.200000000001</v>
      </c>
      <c r="D68" s="5">
        <v>8373.2000000000007</v>
      </c>
      <c r="E68" s="6">
        <f t="shared" si="1"/>
        <v>18350</v>
      </c>
    </row>
    <row r="69" spans="1:5" x14ac:dyDescent="0.25">
      <c r="A69" s="4" t="s">
        <v>98</v>
      </c>
      <c r="B69" s="4" t="s">
        <v>99</v>
      </c>
      <c r="C69" s="5">
        <v>76972.92</v>
      </c>
      <c r="D69" s="5">
        <v>14382.57</v>
      </c>
      <c r="E69" s="6">
        <f t="shared" si="1"/>
        <v>62590.35</v>
      </c>
    </row>
    <row r="70" spans="1:5" x14ac:dyDescent="0.25">
      <c r="A70" s="15" t="s">
        <v>100</v>
      </c>
      <c r="B70" s="12" t="s">
        <v>101</v>
      </c>
      <c r="C70" s="80">
        <f>C71+C72+C73</f>
        <v>177426.3</v>
      </c>
      <c r="D70" s="80">
        <f>SUM(D71:D73)</f>
        <v>74736.3</v>
      </c>
      <c r="E70" s="6">
        <f t="shared" si="1"/>
        <v>102689.99999999999</v>
      </c>
    </row>
    <row r="71" spans="1:5" s="1" customFormat="1" x14ac:dyDescent="0.25">
      <c r="A71" s="15">
        <v>54402</v>
      </c>
      <c r="B71" s="4" t="s">
        <v>380</v>
      </c>
      <c r="C71" s="5">
        <v>963.8</v>
      </c>
      <c r="D71" s="5">
        <v>963.8</v>
      </c>
      <c r="E71" s="6">
        <f t="shared" si="1"/>
        <v>0</v>
      </c>
    </row>
    <row r="72" spans="1:5" x14ac:dyDescent="0.25">
      <c r="A72" s="4" t="s">
        <v>102</v>
      </c>
      <c r="B72" s="4" t="s">
        <v>103</v>
      </c>
      <c r="C72" s="5">
        <v>171000</v>
      </c>
      <c r="D72" s="5">
        <v>72310</v>
      </c>
      <c r="E72" s="6">
        <f t="shared" si="1"/>
        <v>98690</v>
      </c>
    </row>
    <row r="73" spans="1:5" x14ac:dyDescent="0.25">
      <c r="A73" s="4" t="s">
        <v>104</v>
      </c>
      <c r="B73" s="4" t="s">
        <v>105</v>
      </c>
      <c r="C73" s="5">
        <v>5462.5</v>
      </c>
      <c r="D73" s="5">
        <v>1462.5</v>
      </c>
      <c r="E73" s="6">
        <f t="shared" si="1"/>
        <v>4000</v>
      </c>
    </row>
    <row r="74" spans="1:5" x14ac:dyDescent="0.25">
      <c r="A74" s="12" t="s">
        <v>106</v>
      </c>
      <c r="B74" s="12" t="s">
        <v>107</v>
      </c>
      <c r="C74" s="80">
        <f>SUM(C75:C76)</f>
        <v>86985</v>
      </c>
      <c r="D74" s="80">
        <f>SUM(D75:D76)</f>
        <v>23677.67</v>
      </c>
      <c r="E74" s="6">
        <f t="shared" si="1"/>
        <v>63307.33</v>
      </c>
    </row>
    <row r="75" spans="1:5" x14ac:dyDescent="0.25">
      <c r="A75" s="4" t="s">
        <v>108</v>
      </c>
      <c r="B75" s="4" t="s">
        <v>109</v>
      </c>
      <c r="C75" s="5">
        <v>84750</v>
      </c>
      <c r="D75" s="5">
        <v>23317.67</v>
      </c>
      <c r="E75" s="6">
        <f t="shared" si="1"/>
        <v>61432.33</v>
      </c>
    </row>
    <row r="76" spans="1:5" x14ac:dyDescent="0.25">
      <c r="A76" s="4" t="s">
        <v>110</v>
      </c>
      <c r="B76" s="4" t="s">
        <v>111</v>
      </c>
      <c r="C76" s="5">
        <v>2235</v>
      </c>
      <c r="D76" s="5">
        <v>360</v>
      </c>
      <c r="E76" s="6">
        <f t="shared" si="1"/>
        <v>1875</v>
      </c>
    </row>
    <row r="77" spans="1:5" x14ac:dyDescent="0.25">
      <c r="A77" s="12" t="s">
        <v>112</v>
      </c>
      <c r="B77" s="12" t="s">
        <v>113</v>
      </c>
      <c r="C77" s="80">
        <f>C78+C80+C84</f>
        <v>109710</v>
      </c>
      <c r="D77" s="80">
        <f>D78+D80+D84</f>
        <v>55629.070000000007</v>
      </c>
      <c r="E77" s="6">
        <f t="shared" si="1"/>
        <v>54080.929999999993</v>
      </c>
    </row>
    <row r="78" spans="1:5" x14ac:dyDescent="0.25">
      <c r="A78" s="12" t="s">
        <v>114</v>
      </c>
      <c r="B78" s="12" t="s">
        <v>115</v>
      </c>
      <c r="C78" s="80">
        <f>C79</f>
        <v>26488.57</v>
      </c>
      <c r="D78" s="80">
        <f>D79</f>
        <v>12083.82</v>
      </c>
      <c r="E78" s="6">
        <f t="shared" si="1"/>
        <v>14404.75</v>
      </c>
    </row>
    <row r="79" spans="1:5" x14ac:dyDescent="0.25">
      <c r="A79" s="4" t="s">
        <v>116</v>
      </c>
      <c r="B79" s="4" t="s">
        <v>117</v>
      </c>
      <c r="C79" s="5">
        <v>26488.57</v>
      </c>
      <c r="D79" s="5">
        <v>12083.82</v>
      </c>
      <c r="E79" s="6">
        <f t="shared" si="1"/>
        <v>14404.75</v>
      </c>
    </row>
    <row r="80" spans="1:5" x14ac:dyDescent="0.25">
      <c r="A80" s="12" t="s">
        <v>118</v>
      </c>
      <c r="B80" s="12" t="s">
        <v>119</v>
      </c>
      <c r="C80" s="80">
        <f>SUM(C81:C83)</f>
        <v>79870</v>
      </c>
      <c r="D80" s="80">
        <f>SUM(D81:D83)</f>
        <v>40973.820000000007</v>
      </c>
      <c r="E80" s="6">
        <f t="shared" si="1"/>
        <v>38896.179999999993</v>
      </c>
    </row>
    <row r="81" spans="1:5" x14ac:dyDescent="0.25">
      <c r="A81" s="4" t="s">
        <v>120</v>
      </c>
      <c r="B81" s="4" t="s">
        <v>121</v>
      </c>
      <c r="C81" s="5">
        <v>4500</v>
      </c>
      <c r="D81" s="5">
        <v>2052.83</v>
      </c>
      <c r="E81" s="6">
        <f t="shared" si="1"/>
        <v>2447.17</v>
      </c>
    </row>
    <row r="82" spans="1:5" x14ac:dyDescent="0.25">
      <c r="A82" s="4" t="s">
        <v>122</v>
      </c>
      <c r="B82" s="4" t="s">
        <v>123</v>
      </c>
      <c r="C82" s="5">
        <v>67100</v>
      </c>
      <c r="D82" s="5">
        <v>34437.660000000003</v>
      </c>
      <c r="E82" s="6">
        <f t="shared" si="1"/>
        <v>32662.339999999997</v>
      </c>
    </row>
    <row r="83" spans="1:5" s="1" customFormat="1" x14ac:dyDescent="0.25">
      <c r="A83" s="4" t="s">
        <v>124</v>
      </c>
      <c r="B83" s="4" t="s">
        <v>125</v>
      </c>
      <c r="C83" s="5">
        <v>8270</v>
      </c>
      <c r="D83" s="5">
        <v>4483.33</v>
      </c>
      <c r="E83" s="6">
        <f t="shared" si="1"/>
        <v>3786.67</v>
      </c>
    </row>
    <row r="84" spans="1:5" s="1" customFormat="1" x14ac:dyDescent="0.25">
      <c r="A84" s="12" t="s">
        <v>126</v>
      </c>
      <c r="B84" s="12" t="s">
        <v>127</v>
      </c>
      <c r="C84" s="80">
        <f>SUM(C85:C85)</f>
        <v>3351.43</v>
      </c>
      <c r="D84" s="80">
        <f>SUM(D85:D85)</f>
        <v>2571.4299999999998</v>
      </c>
      <c r="E84" s="6">
        <f t="shared" si="1"/>
        <v>780</v>
      </c>
    </row>
    <row r="85" spans="1:5" s="1" customFormat="1" x14ac:dyDescent="0.25">
      <c r="A85" s="15">
        <v>55799</v>
      </c>
      <c r="B85" s="4" t="s">
        <v>357</v>
      </c>
      <c r="C85" s="5">
        <v>3351.43</v>
      </c>
      <c r="D85" s="5">
        <v>2571.4299999999998</v>
      </c>
      <c r="E85" s="6">
        <f t="shared" si="1"/>
        <v>780</v>
      </c>
    </row>
    <row r="86" spans="1:5" x14ac:dyDescent="0.25">
      <c r="A86" s="90" t="s">
        <v>154</v>
      </c>
      <c r="B86" s="90"/>
      <c r="C86" s="90"/>
      <c r="D86" s="90"/>
      <c r="E86" s="90"/>
    </row>
    <row r="87" spans="1:5" x14ac:dyDescent="0.25">
      <c r="A87" s="90" t="s">
        <v>346</v>
      </c>
      <c r="B87" s="90"/>
      <c r="C87" s="90"/>
      <c r="D87" s="90"/>
      <c r="E87" s="90"/>
    </row>
    <row r="88" spans="1:5" x14ac:dyDescent="0.25">
      <c r="A88" s="90" t="s">
        <v>386</v>
      </c>
      <c r="B88" s="90"/>
      <c r="C88" s="90"/>
      <c r="D88" s="90"/>
      <c r="E88" s="90"/>
    </row>
    <row r="89" spans="1:5" x14ac:dyDescent="0.25">
      <c r="A89" s="90" t="s">
        <v>155</v>
      </c>
      <c r="B89" s="90"/>
      <c r="C89" s="90"/>
      <c r="D89" s="90"/>
      <c r="E89" s="90"/>
    </row>
    <row r="90" spans="1:5" x14ac:dyDescent="0.25">
      <c r="A90" s="3" t="s">
        <v>156</v>
      </c>
      <c r="B90" s="2"/>
      <c r="C90" s="2"/>
      <c r="D90" s="2"/>
      <c r="E90" s="2"/>
    </row>
    <row r="91" spans="1:5" x14ac:dyDescent="0.25">
      <c r="A91" s="12" t="s">
        <v>128</v>
      </c>
      <c r="B91" s="12" t="s">
        <v>129</v>
      </c>
      <c r="C91" s="80">
        <f>C92+C94</f>
        <v>3281775</v>
      </c>
      <c r="D91" s="80">
        <f>D92+D94</f>
        <v>1147058</v>
      </c>
      <c r="E91" s="6">
        <f t="shared" ref="E91:E107" si="2">C91-D91</f>
        <v>2134717</v>
      </c>
    </row>
    <row r="92" spans="1:5" x14ac:dyDescent="0.25">
      <c r="A92" s="12" t="s">
        <v>130</v>
      </c>
      <c r="B92" s="12" t="s">
        <v>131</v>
      </c>
      <c r="C92" s="80">
        <f>C93</f>
        <v>3223245</v>
      </c>
      <c r="D92" s="80">
        <f>D93</f>
        <v>1140450</v>
      </c>
      <c r="E92" s="6">
        <f t="shared" si="2"/>
        <v>2082795</v>
      </c>
    </row>
    <row r="93" spans="1:5" x14ac:dyDescent="0.25">
      <c r="A93" s="4" t="s">
        <v>132</v>
      </c>
      <c r="B93" s="4" t="s">
        <v>131</v>
      </c>
      <c r="C93" s="5">
        <v>3223245</v>
      </c>
      <c r="D93" s="5">
        <v>1140450</v>
      </c>
      <c r="E93" s="6">
        <f t="shared" si="2"/>
        <v>2082795</v>
      </c>
    </row>
    <row r="94" spans="1:5" x14ac:dyDescent="0.25">
      <c r="A94" s="12" t="s">
        <v>133</v>
      </c>
      <c r="B94" s="12" t="s">
        <v>134</v>
      </c>
      <c r="C94" s="80">
        <f>SUM(C95:C96)</f>
        <v>58530</v>
      </c>
      <c r="D94" s="80">
        <f>SUM(D95:D96)</f>
        <v>6608</v>
      </c>
      <c r="E94" s="6">
        <f t="shared" si="2"/>
        <v>51922</v>
      </c>
    </row>
    <row r="95" spans="1:5" x14ac:dyDescent="0.25">
      <c r="A95" s="4" t="s">
        <v>135</v>
      </c>
      <c r="B95" s="4" t="s">
        <v>136</v>
      </c>
      <c r="C95" s="5">
        <v>6105</v>
      </c>
      <c r="D95" s="5">
        <v>4058</v>
      </c>
      <c r="E95" s="6">
        <f t="shared" si="2"/>
        <v>2047</v>
      </c>
    </row>
    <row r="96" spans="1:5" x14ac:dyDescent="0.25">
      <c r="A96" s="4" t="s">
        <v>137</v>
      </c>
      <c r="B96" s="4" t="s">
        <v>138</v>
      </c>
      <c r="C96" s="5">
        <v>52425</v>
      </c>
      <c r="D96" s="5">
        <v>2550</v>
      </c>
      <c r="E96" s="6">
        <f t="shared" si="2"/>
        <v>49875</v>
      </c>
    </row>
    <row r="97" spans="1:5" x14ac:dyDescent="0.25">
      <c r="A97" s="12" t="s">
        <v>139</v>
      </c>
      <c r="B97" s="12" t="s">
        <v>140</v>
      </c>
      <c r="C97" s="80">
        <f>C98+C104+C106</f>
        <v>46806</v>
      </c>
      <c r="D97" s="80">
        <f>D98+D106</f>
        <v>13717.5</v>
      </c>
      <c r="E97" s="6">
        <f t="shared" si="2"/>
        <v>33088.5</v>
      </c>
    </row>
    <row r="98" spans="1:5" x14ac:dyDescent="0.25">
      <c r="A98" s="12" t="s">
        <v>141</v>
      </c>
      <c r="B98" s="12" t="s">
        <v>142</v>
      </c>
      <c r="C98" s="80">
        <f>SUM(C99:C103)</f>
        <v>22759</v>
      </c>
      <c r="D98" s="80">
        <f>SUM(D99:D103)</f>
        <v>7552.5</v>
      </c>
      <c r="E98" s="6">
        <f t="shared" si="2"/>
        <v>15206.5</v>
      </c>
    </row>
    <row r="99" spans="1:5" x14ac:dyDescent="0.25">
      <c r="A99" s="4" t="s">
        <v>143</v>
      </c>
      <c r="B99" s="4" t="s">
        <v>144</v>
      </c>
      <c r="C99" s="5">
        <v>9995</v>
      </c>
      <c r="D99" s="5">
        <v>0</v>
      </c>
      <c r="E99" s="6">
        <f t="shared" si="2"/>
        <v>9995</v>
      </c>
    </row>
    <row r="100" spans="1:5" x14ac:dyDescent="0.25">
      <c r="A100" s="4" t="s">
        <v>145</v>
      </c>
      <c r="B100" s="4" t="s">
        <v>146</v>
      </c>
      <c r="C100" s="5">
        <v>2525</v>
      </c>
      <c r="D100" s="5">
        <v>0</v>
      </c>
      <c r="E100" s="6">
        <f t="shared" si="2"/>
        <v>2525</v>
      </c>
    </row>
    <row r="101" spans="1:5" s="1" customFormat="1" x14ac:dyDescent="0.25">
      <c r="A101" s="15">
        <v>61104</v>
      </c>
      <c r="B101" s="4" t="s">
        <v>147</v>
      </c>
      <c r="C101" s="5">
        <v>450</v>
      </c>
      <c r="D101" s="5">
        <v>407.5</v>
      </c>
      <c r="E101" s="6">
        <f t="shared" si="2"/>
        <v>42.5</v>
      </c>
    </row>
    <row r="102" spans="1:5" s="1" customFormat="1" x14ac:dyDescent="0.25">
      <c r="A102" s="15">
        <v>61108</v>
      </c>
      <c r="B102" s="4" t="s">
        <v>358</v>
      </c>
      <c r="C102" s="5">
        <v>1464</v>
      </c>
      <c r="D102" s="5">
        <v>1335</v>
      </c>
      <c r="E102" s="6">
        <f t="shared" si="2"/>
        <v>129</v>
      </c>
    </row>
    <row r="103" spans="1:5" x14ac:dyDescent="0.25">
      <c r="A103" s="4" t="s">
        <v>148</v>
      </c>
      <c r="B103" s="4" t="s">
        <v>149</v>
      </c>
      <c r="C103" s="5">
        <v>8325</v>
      </c>
      <c r="D103" s="5">
        <v>5810</v>
      </c>
      <c r="E103" s="6">
        <f t="shared" si="2"/>
        <v>2515</v>
      </c>
    </row>
    <row r="104" spans="1:5" s="1" customFormat="1" x14ac:dyDescent="0.25">
      <c r="A104" s="20">
        <v>613</v>
      </c>
      <c r="B104" s="12" t="s">
        <v>254</v>
      </c>
      <c r="C104" s="80">
        <f>C105</f>
        <v>177</v>
      </c>
      <c r="D104" s="5">
        <f>D105</f>
        <v>0</v>
      </c>
      <c r="E104" s="6">
        <f t="shared" si="2"/>
        <v>177</v>
      </c>
    </row>
    <row r="105" spans="1:5" s="1" customFormat="1" x14ac:dyDescent="0.25">
      <c r="A105" s="15">
        <v>61399</v>
      </c>
      <c r="B105" s="4" t="s">
        <v>381</v>
      </c>
      <c r="C105" s="5">
        <v>177</v>
      </c>
      <c r="D105" s="5">
        <v>0</v>
      </c>
      <c r="E105" s="6">
        <f t="shared" si="2"/>
        <v>177</v>
      </c>
    </row>
    <row r="106" spans="1:5" x14ac:dyDescent="0.25">
      <c r="A106" s="12" t="s">
        <v>150</v>
      </c>
      <c r="B106" s="12" t="s">
        <v>151</v>
      </c>
      <c r="C106" s="80">
        <f>C107</f>
        <v>23870</v>
      </c>
      <c r="D106" s="80">
        <f>D107</f>
        <v>6165</v>
      </c>
      <c r="E106" s="6">
        <f t="shared" si="2"/>
        <v>17705</v>
      </c>
    </row>
    <row r="107" spans="1:5" x14ac:dyDescent="0.25">
      <c r="A107" s="4" t="s">
        <v>152</v>
      </c>
      <c r="B107" s="4" t="s">
        <v>153</v>
      </c>
      <c r="C107" s="5">
        <v>23870</v>
      </c>
      <c r="D107" s="5">
        <v>6165</v>
      </c>
      <c r="E107" s="6">
        <f t="shared" si="2"/>
        <v>17705</v>
      </c>
    </row>
    <row r="108" spans="1:5" x14ac:dyDescent="0.25">
      <c r="A108" s="2"/>
      <c r="B108" s="8" t="s">
        <v>162</v>
      </c>
      <c r="C108" s="11">
        <f>C8+C29+C77+C91+C97</f>
        <v>7118406</v>
      </c>
      <c r="D108" s="11">
        <f>D8+D29+D77+D91+D97</f>
        <v>2415665.12</v>
      </c>
      <c r="E108" s="11">
        <f>E8+E29+E77+E91+E97</f>
        <v>4702740.88</v>
      </c>
    </row>
    <row r="109" spans="1:5" x14ac:dyDescent="0.25">
      <c r="A109" s="1"/>
      <c r="B109" s="10" t="s">
        <v>163</v>
      </c>
      <c r="C109" s="9">
        <f t="shared" ref="C109:E110" si="3">C108</f>
        <v>7118406</v>
      </c>
      <c r="D109" s="9">
        <f t="shared" si="3"/>
        <v>2415665.12</v>
      </c>
      <c r="E109" s="9">
        <f t="shared" si="3"/>
        <v>4702740.88</v>
      </c>
    </row>
    <row r="110" spans="1:5" x14ac:dyDescent="0.25">
      <c r="A110" s="1"/>
      <c r="B110" s="10" t="s">
        <v>164</v>
      </c>
      <c r="C110" s="9">
        <f t="shared" si="3"/>
        <v>7118406</v>
      </c>
      <c r="D110" s="9">
        <f t="shared" si="3"/>
        <v>2415665.12</v>
      </c>
      <c r="E110" s="9">
        <f t="shared" si="3"/>
        <v>4702740.88</v>
      </c>
    </row>
    <row r="111" spans="1:5" x14ac:dyDescent="0.25">
      <c r="A111" s="58"/>
      <c r="B111" s="58"/>
      <c r="C111" s="56"/>
      <c r="D111" s="56"/>
      <c r="E111" s="57"/>
    </row>
    <row r="112" spans="1:5" s="1" customFormat="1" x14ac:dyDescent="0.25">
      <c r="A112" s="59"/>
      <c r="B112" s="58"/>
      <c r="C112" s="56"/>
      <c r="D112" s="56"/>
      <c r="E112" s="57"/>
    </row>
    <row r="113" spans="1:5" x14ac:dyDescent="0.25">
      <c r="A113" s="59"/>
      <c r="B113" s="58"/>
      <c r="C113" s="56"/>
      <c r="D113" s="56"/>
      <c r="E113" s="57"/>
    </row>
    <row r="114" spans="1:5" x14ac:dyDescent="0.25">
      <c r="A114" s="58"/>
      <c r="B114" s="58"/>
      <c r="C114" s="56"/>
      <c r="D114" s="56"/>
      <c r="E114" s="57"/>
    </row>
    <row r="115" spans="1:5" x14ac:dyDescent="0.25">
      <c r="A115" s="58"/>
      <c r="B115" s="58"/>
      <c r="C115" s="56"/>
      <c r="D115" s="56"/>
      <c r="E115" s="57"/>
    </row>
    <row r="116" spans="1:5" x14ac:dyDescent="0.25">
      <c r="A116" s="58"/>
      <c r="B116" s="58"/>
      <c r="C116" s="56"/>
      <c r="D116" s="56"/>
      <c r="E116" s="57"/>
    </row>
    <row r="117" spans="1:5" x14ac:dyDescent="0.25">
      <c r="A117" s="58"/>
      <c r="B117" s="58"/>
      <c r="C117" s="56"/>
      <c r="D117" s="56"/>
      <c r="E117" s="57"/>
    </row>
    <row r="118" spans="1:5" x14ac:dyDescent="0.25">
      <c r="A118" s="58"/>
      <c r="B118" s="58"/>
      <c r="C118" s="56"/>
      <c r="D118" s="56"/>
      <c r="E118" s="57"/>
    </row>
    <row r="119" spans="1:5" x14ac:dyDescent="0.25">
      <c r="A119" s="55"/>
      <c r="B119" s="60"/>
      <c r="C119" s="61"/>
      <c r="D119" s="61"/>
      <c r="E119" s="61"/>
    </row>
    <row r="120" spans="1:5" x14ac:dyDescent="0.25">
      <c r="A120" s="62"/>
      <c r="B120" s="63"/>
      <c r="C120" s="61"/>
      <c r="D120" s="61"/>
      <c r="E120" s="61"/>
    </row>
    <row r="121" spans="1:5" x14ac:dyDescent="0.25">
      <c r="A121" s="62"/>
      <c r="B121" s="63"/>
      <c r="C121" s="61"/>
      <c r="D121" s="61"/>
      <c r="E121" s="61"/>
    </row>
    <row r="122" spans="1:5" x14ac:dyDescent="0.25">
      <c r="A122" s="62"/>
      <c r="B122" s="62"/>
      <c r="C122" s="62"/>
      <c r="D122" s="62"/>
      <c r="E122" s="62"/>
    </row>
  </sheetData>
  <mergeCells count="13">
    <mergeCell ref="A87:E87"/>
    <mergeCell ref="A88:E88"/>
    <mergeCell ref="A89:E89"/>
    <mergeCell ref="A1:E1"/>
    <mergeCell ref="A2:E2"/>
    <mergeCell ref="A3:E3"/>
    <mergeCell ref="A4:E4"/>
    <mergeCell ref="A45:E45"/>
    <mergeCell ref="A46:E46"/>
    <mergeCell ref="A47:E47"/>
    <mergeCell ref="A48:E48"/>
    <mergeCell ref="A86:E86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29"/>
  <sheetViews>
    <sheetView workbookViewId="0">
      <selection activeCell="D26" sqref="D26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0" t="s">
        <v>154</v>
      </c>
      <c r="B1" s="90"/>
      <c r="C1" s="90"/>
      <c r="D1" s="90"/>
      <c r="E1" s="90"/>
    </row>
    <row r="2" spans="1:5" x14ac:dyDescent="0.25">
      <c r="A2" s="90" t="s">
        <v>348</v>
      </c>
      <c r="B2" s="90"/>
      <c r="C2" s="90"/>
      <c r="D2" s="90"/>
      <c r="E2" s="90"/>
    </row>
    <row r="3" spans="1:5" x14ac:dyDescent="0.25">
      <c r="A3" s="90" t="s">
        <v>383</v>
      </c>
      <c r="B3" s="90"/>
      <c r="C3" s="90"/>
      <c r="D3" s="90"/>
      <c r="E3" s="90"/>
    </row>
    <row r="4" spans="1:5" x14ac:dyDescent="0.25">
      <c r="A4" s="90" t="s">
        <v>155</v>
      </c>
      <c r="B4" s="90"/>
      <c r="C4" s="90"/>
      <c r="D4" s="90"/>
      <c r="E4" s="90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9" t="s">
        <v>157</v>
      </c>
      <c r="B7" s="70" t="s">
        <v>158</v>
      </c>
      <c r="C7" s="71" t="s">
        <v>159</v>
      </c>
      <c r="D7" s="70" t="s">
        <v>160</v>
      </c>
      <c r="E7" s="72" t="s">
        <v>161</v>
      </c>
    </row>
    <row r="8" spans="1:5" x14ac:dyDescent="0.25">
      <c r="A8" s="19" t="s">
        <v>165</v>
      </c>
      <c r="B8" s="13" t="s">
        <v>166</v>
      </c>
      <c r="C8" s="68">
        <f>C9+C11</f>
        <v>11200</v>
      </c>
      <c r="D8" s="68">
        <v>1851.66</v>
      </c>
      <c r="E8" s="65">
        <f>C8-D8</f>
        <v>9348.34</v>
      </c>
    </row>
    <row r="9" spans="1:5" x14ac:dyDescent="0.25">
      <c r="A9" s="15" t="s">
        <v>167</v>
      </c>
      <c r="B9" s="17" t="s">
        <v>168</v>
      </c>
      <c r="C9" s="81">
        <f>C10</f>
        <v>1800</v>
      </c>
      <c r="D9" s="81">
        <f>D10</f>
        <v>0</v>
      </c>
      <c r="E9" s="66">
        <f t="shared" ref="E9:E23" si="0">C9-D9</f>
        <v>1800</v>
      </c>
    </row>
    <row r="10" spans="1:5" x14ac:dyDescent="0.25">
      <c r="A10" s="15" t="s">
        <v>169</v>
      </c>
      <c r="B10" s="17" t="s">
        <v>170</v>
      </c>
      <c r="C10" s="66">
        <v>1800</v>
      </c>
      <c r="D10" s="66">
        <v>0</v>
      </c>
      <c r="E10" s="66">
        <f t="shared" si="0"/>
        <v>1800</v>
      </c>
    </row>
    <row r="11" spans="1:5" x14ac:dyDescent="0.25">
      <c r="A11" s="14" t="s">
        <v>171</v>
      </c>
      <c r="B11" s="16" t="s">
        <v>172</v>
      </c>
      <c r="C11" s="68">
        <f>C12</f>
        <v>9400</v>
      </c>
      <c r="D11" s="68">
        <f>D12</f>
        <v>1851.66</v>
      </c>
      <c r="E11" s="65">
        <f t="shared" si="0"/>
        <v>7548.34</v>
      </c>
    </row>
    <row r="12" spans="1:5" x14ac:dyDescent="0.25">
      <c r="A12" s="15" t="s">
        <v>173</v>
      </c>
      <c r="B12" s="17" t="s">
        <v>174</v>
      </c>
      <c r="C12" s="66">
        <v>9400</v>
      </c>
      <c r="D12" s="66">
        <v>1851.66</v>
      </c>
      <c r="E12" s="66">
        <f t="shared" si="0"/>
        <v>7548.34</v>
      </c>
    </row>
    <row r="13" spans="1:5" x14ac:dyDescent="0.25">
      <c r="A13" s="20" t="s">
        <v>175</v>
      </c>
      <c r="B13" s="21" t="s">
        <v>176</v>
      </c>
      <c r="C13" s="81">
        <f>C14+C16</f>
        <v>600</v>
      </c>
      <c r="D13" s="81">
        <f>D14+D16</f>
        <v>0</v>
      </c>
      <c r="E13" s="66">
        <f t="shared" si="0"/>
        <v>600</v>
      </c>
    </row>
    <row r="14" spans="1:5" x14ac:dyDescent="0.25">
      <c r="A14" s="14" t="s">
        <v>177</v>
      </c>
      <c r="B14" s="16" t="s">
        <v>178</v>
      </c>
      <c r="C14" s="68">
        <f>C15</f>
        <v>480</v>
      </c>
      <c r="D14" s="68">
        <f>D15</f>
        <v>0</v>
      </c>
      <c r="E14" s="65">
        <f t="shared" si="0"/>
        <v>480</v>
      </c>
    </row>
    <row r="15" spans="1:5" x14ac:dyDescent="0.25">
      <c r="A15" s="15" t="s">
        <v>179</v>
      </c>
      <c r="B15" s="17" t="s">
        <v>180</v>
      </c>
      <c r="C15" s="66">
        <v>480</v>
      </c>
      <c r="D15" s="66">
        <v>0</v>
      </c>
      <c r="E15" s="66">
        <f t="shared" si="0"/>
        <v>480</v>
      </c>
    </row>
    <row r="16" spans="1:5" x14ac:dyDescent="0.25">
      <c r="A16" s="15" t="s">
        <v>181</v>
      </c>
      <c r="B16" s="17" t="s">
        <v>182</v>
      </c>
      <c r="C16" s="81">
        <f>C17</f>
        <v>120</v>
      </c>
      <c r="D16" s="81">
        <f>D17</f>
        <v>0</v>
      </c>
      <c r="E16" s="66">
        <f t="shared" si="0"/>
        <v>120</v>
      </c>
    </row>
    <row r="17" spans="1:6" x14ac:dyDescent="0.25">
      <c r="A17" s="14" t="s">
        <v>183</v>
      </c>
      <c r="B17" s="16" t="s">
        <v>184</v>
      </c>
      <c r="C17" s="65">
        <v>120</v>
      </c>
      <c r="D17" s="65">
        <v>0</v>
      </c>
      <c r="E17" s="65">
        <f t="shared" si="0"/>
        <v>120</v>
      </c>
    </row>
    <row r="18" spans="1:6" x14ac:dyDescent="0.25">
      <c r="A18" s="19" t="s">
        <v>185</v>
      </c>
      <c r="B18" s="13" t="s">
        <v>186</v>
      </c>
      <c r="C18" s="68">
        <f>C19</f>
        <v>7078406</v>
      </c>
      <c r="D18" s="68">
        <f>D19</f>
        <v>2415812.9700000002</v>
      </c>
      <c r="E18" s="65">
        <f t="shared" si="0"/>
        <v>4662593.0299999993</v>
      </c>
    </row>
    <row r="19" spans="1:6" x14ac:dyDescent="0.25">
      <c r="A19" s="15" t="s">
        <v>187</v>
      </c>
      <c r="B19" s="17" t="s">
        <v>188</v>
      </c>
      <c r="C19" s="81">
        <f>C20</f>
        <v>7078406</v>
      </c>
      <c r="D19" s="81">
        <f>D20</f>
        <v>2415812.9700000002</v>
      </c>
      <c r="E19" s="66">
        <f t="shared" si="0"/>
        <v>4662593.0299999993</v>
      </c>
    </row>
    <row r="20" spans="1:6" x14ac:dyDescent="0.25">
      <c r="A20" s="15" t="s">
        <v>189</v>
      </c>
      <c r="B20" s="17" t="s">
        <v>190</v>
      </c>
      <c r="C20" s="66">
        <v>7078406</v>
      </c>
      <c r="D20" s="66">
        <v>2415812.9700000002</v>
      </c>
      <c r="E20" s="66">
        <f t="shared" si="0"/>
        <v>4662593.0299999993</v>
      </c>
    </row>
    <row r="21" spans="1:6" x14ac:dyDescent="0.25">
      <c r="A21" s="19" t="s">
        <v>191</v>
      </c>
      <c r="B21" s="13" t="s">
        <v>192</v>
      </c>
      <c r="C21" s="68">
        <f>SUM(C22)</f>
        <v>28200</v>
      </c>
      <c r="D21" s="68">
        <f>SUM(D22)</f>
        <v>0</v>
      </c>
      <c r="E21" s="65">
        <f t="shared" si="0"/>
        <v>28200</v>
      </c>
    </row>
    <row r="22" spans="1:6" x14ac:dyDescent="0.25">
      <c r="A22" s="15" t="s">
        <v>193</v>
      </c>
      <c r="B22" s="17" t="s">
        <v>194</v>
      </c>
      <c r="C22" s="81">
        <f>C23</f>
        <v>28200</v>
      </c>
      <c r="D22" s="81">
        <f>D23</f>
        <v>0</v>
      </c>
      <c r="E22" s="66">
        <f t="shared" si="0"/>
        <v>28200</v>
      </c>
    </row>
    <row r="23" spans="1:6" x14ac:dyDescent="0.25">
      <c r="A23" s="15" t="s">
        <v>195</v>
      </c>
      <c r="B23" s="18" t="s">
        <v>180</v>
      </c>
      <c r="C23" s="66">
        <v>28200</v>
      </c>
      <c r="D23" s="65">
        <v>0</v>
      </c>
      <c r="E23" s="66">
        <f t="shared" si="0"/>
        <v>28200</v>
      </c>
    </row>
    <row r="24" spans="1:6" x14ac:dyDescent="0.25">
      <c r="A24" s="7"/>
      <c r="B24" s="8" t="s">
        <v>162</v>
      </c>
      <c r="C24" s="67">
        <f>C8+C13+C18+C21</f>
        <v>7118406</v>
      </c>
      <c r="D24" s="67">
        <f>D8+D13+D18+D21</f>
        <v>2417664.6300000004</v>
      </c>
      <c r="E24" s="67">
        <f>C24-D24</f>
        <v>4700741.3699999992</v>
      </c>
      <c r="F24" s="76"/>
    </row>
    <row r="25" spans="1:6" x14ac:dyDescent="0.25">
      <c r="A25" s="1"/>
      <c r="B25" s="10" t="s">
        <v>163</v>
      </c>
      <c r="C25" s="68">
        <f t="shared" ref="C25:E26" si="1">C24</f>
        <v>7118406</v>
      </c>
      <c r="D25" s="68">
        <f t="shared" si="1"/>
        <v>2417664.6300000004</v>
      </c>
      <c r="E25" s="68">
        <f t="shared" si="1"/>
        <v>4700741.3699999992</v>
      </c>
    </row>
    <row r="26" spans="1:6" x14ac:dyDescent="0.25">
      <c r="A26" s="1"/>
      <c r="B26" s="10" t="s">
        <v>164</v>
      </c>
      <c r="C26" s="68">
        <f t="shared" si="1"/>
        <v>7118406</v>
      </c>
      <c r="D26" s="68">
        <f t="shared" si="1"/>
        <v>2417664.6300000004</v>
      </c>
      <c r="E26" s="68">
        <f t="shared" si="1"/>
        <v>4700741.3699999992</v>
      </c>
    </row>
    <row r="27" spans="1:6" x14ac:dyDescent="0.25">
      <c r="A27" s="62"/>
      <c r="B27" s="63"/>
      <c r="C27" s="64"/>
      <c r="D27" s="64"/>
      <c r="E27" s="64"/>
    </row>
    <row r="28" spans="1:6" x14ac:dyDescent="0.25">
      <c r="A28" s="62"/>
      <c r="B28" s="63"/>
      <c r="C28" s="64"/>
      <c r="D28" s="64"/>
      <c r="E28" s="64"/>
    </row>
    <row r="29" spans="1:6" x14ac:dyDescent="0.25">
      <c r="A29" s="62"/>
      <c r="B29" s="62"/>
      <c r="C29" s="62"/>
      <c r="D29" s="62"/>
      <c r="E29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3"/>
  <sheetViews>
    <sheetView workbookViewId="0">
      <selection activeCell="D90" sqref="D90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0" t="s">
        <v>207</v>
      </c>
      <c r="B1" s="90"/>
      <c r="C1" s="90"/>
      <c r="D1" s="90"/>
      <c r="E1" s="13"/>
      <c r="F1" s="13"/>
      <c r="G1" s="13"/>
      <c r="H1" s="13"/>
      <c r="I1" s="13"/>
      <c r="J1" s="13"/>
      <c r="K1" s="13"/>
    </row>
    <row r="2" spans="1:11" x14ac:dyDescent="0.25">
      <c r="A2" s="90" t="s">
        <v>352</v>
      </c>
      <c r="B2" s="90"/>
      <c r="C2" s="90"/>
      <c r="D2" s="90"/>
      <c r="E2" s="13"/>
      <c r="F2" s="13"/>
      <c r="G2" s="13"/>
      <c r="H2" s="13"/>
      <c r="I2" s="13"/>
      <c r="J2" s="13"/>
      <c r="K2" s="13"/>
    </row>
    <row r="3" spans="1:11" x14ac:dyDescent="0.25">
      <c r="A3" s="90" t="s">
        <v>387</v>
      </c>
      <c r="B3" s="90"/>
      <c r="C3" s="90"/>
      <c r="D3" s="90"/>
      <c r="E3" s="13"/>
      <c r="F3" s="13"/>
      <c r="G3" s="13"/>
      <c r="H3" s="13"/>
      <c r="I3" s="13"/>
      <c r="J3" s="13"/>
      <c r="K3" s="13"/>
    </row>
    <row r="4" spans="1:11" x14ac:dyDescent="0.25">
      <c r="A4" s="90" t="s">
        <v>155</v>
      </c>
      <c r="B4" s="90"/>
      <c r="C4" s="90"/>
      <c r="D4" s="90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344</v>
      </c>
      <c r="B7" s="23" t="s">
        <v>293</v>
      </c>
      <c r="C7" s="34"/>
      <c r="D7" s="23" t="s">
        <v>294</v>
      </c>
    </row>
    <row r="8" spans="1:11" x14ac:dyDescent="0.25">
      <c r="A8" s="3" t="s">
        <v>295</v>
      </c>
      <c r="B8" s="48"/>
      <c r="C8" s="48"/>
      <c r="D8" s="49">
        <f>B9+B14+B18</f>
        <v>3834770.24</v>
      </c>
      <c r="E8" s="48"/>
    </row>
    <row r="9" spans="1:11" x14ac:dyDescent="0.25">
      <c r="A9" s="3" t="s">
        <v>296</v>
      </c>
      <c r="B9" s="49">
        <f>SUM(B10:B13)</f>
        <v>2004322.3</v>
      </c>
      <c r="C9" s="48"/>
      <c r="D9" s="48"/>
      <c r="E9" s="48"/>
    </row>
    <row r="10" spans="1:11" s="1" customFormat="1" x14ac:dyDescent="0.25">
      <c r="A10" s="2" t="s">
        <v>371</v>
      </c>
      <c r="B10" s="48">
        <v>5</v>
      </c>
      <c r="C10" s="48"/>
      <c r="D10" s="48"/>
      <c r="E10" s="48"/>
    </row>
    <row r="11" spans="1:11" x14ac:dyDescent="0.25">
      <c r="A11" s="2" t="s">
        <v>297</v>
      </c>
      <c r="B11" s="48">
        <v>1271494.76</v>
      </c>
      <c r="C11" s="48"/>
      <c r="D11" s="48"/>
      <c r="E11" s="48"/>
    </row>
    <row r="12" spans="1:11" x14ac:dyDescent="0.25">
      <c r="A12" s="2" t="s">
        <v>298</v>
      </c>
      <c r="B12" s="48">
        <v>712781.24</v>
      </c>
      <c r="C12" s="48"/>
      <c r="D12" s="48"/>
      <c r="E12" s="48"/>
    </row>
    <row r="13" spans="1:11" x14ac:dyDescent="0.25">
      <c r="A13" s="2" t="s">
        <v>299</v>
      </c>
      <c r="B13" s="48">
        <v>20041.3</v>
      </c>
      <c r="C13" s="48"/>
      <c r="D13" s="48"/>
      <c r="E13" s="48"/>
    </row>
    <row r="14" spans="1:11" x14ac:dyDescent="0.25">
      <c r="A14" s="3" t="s">
        <v>300</v>
      </c>
      <c r="B14" s="49">
        <f>B15+B16+B17</f>
        <v>1465152.7399999998</v>
      </c>
      <c r="C14" s="48"/>
      <c r="D14" s="48"/>
      <c r="E14" s="48"/>
    </row>
    <row r="15" spans="1:11" x14ac:dyDescent="0.25">
      <c r="A15" s="2" t="s">
        <v>222</v>
      </c>
      <c r="B15" s="48">
        <v>92439.91</v>
      </c>
      <c r="C15" s="48"/>
      <c r="D15" s="48"/>
      <c r="E15" s="48"/>
    </row>
    <row r="16" spans="1:11" x14ac:dyDescent="0.25">
      <c r="A16" s="2" t="s">
        <v>223</v>
      </c>
      <c r="B16" s="48">
        <v>1372301.94</v>
      </c>
      <c r="C16" s="48"/>
      <c r="D16" s="48"/>
      <c r="E16" s="48"/>
    </row>
    <row r="17" spans="1:5" x14ac:dyDescent="0.25">
      <c r="A17" s="2" t="s">
        <v>301</v>
      </c>
      <c r="B17" s="48">
        <v>410.89</v>
      </c>
      <c r="C17" s="48"/>
      <c r="D17" s="48"/>
      <c r="E17" s="48"/>
    </row>
    <row r="18" spans="1:5" x14ac:dyDescent="0.25">
      <c r="A18" s="3" t="s">
        <v>302</v>
      </c>
      <c r="B18" s="49">
        <f>SUM(B19:B19)</f>
        <v>365295.2</v>
      </c>
      <c r="C18" s="48"/>
      <c r="D18" s="48"/>
      <c r="E18" s="48"/>
    </row>
    <row r="19" spans="1:5" s="1" customFormat="1" x14ac:dyDescent="0.25">
      <c r="A19" s="2" t="s">
        <v>213</v>
      </c>
      <c r="B19" s="48">
        <v>365295.2</v>
      </c>
      <c r="C19" s="48"/>
      <c r="D19" s="48"/>
      <c r="E19" s="48"/>
    </row>
    <row r="20" spans="1:5" x14ac:dyDescent="0.25">
      <c r="A20" s="3" t="s">
        <v>303</v>
      </c>
      <c r="B20" s="48"/>
      <c r="C20" s="48"/>
      <c r="D20" s="49">
        <f>B21+B23+B25+B29</f>
        <v>94039211.710000008</v>
      </c>
      <c r="E20" s="48"/>
    </row>
    <row r="21" spans="1:5" x14ac:dyDescent="0.25">
      <c r="A21" s="3" t="s">
        <v>304</v>
      </c>
      <c r="B21" s="49">
        <f>B22</f>
        <v>2191199.04</v>
      </c>
      <c r="C21" s="48"/>
      <c r="D21" s="48"/>
      <c r="E21" s="48"/>
    </row>
    <row r="22" spans="1:5" x14ac:dyDescent="0.25">
      <c r="A22" s="2" t="s">
        <v>305</v>
      </c>
      <c r="B22" s="48">
        <v>2191199.04</v>
      </c>
      <c r="C22" s="48"/>
      <c r="D22" s="48"/>
      <c r="E22" s="48"/>
    </row>
    <row r="23" spans="1:5" x14ac:dyDescent="0.25">
      <c r="A23" s="3" t="s">
        <v>372</v>
      </c>
      <c r="B23" s="49">
        <f>B24</f>
        <v>71793489.430000007</v>
      </c>
      <c r="C23" s="48"/>
      <c r="D23" s="48"/>
      <c r="E23" s="48"/>
    </row>
    <row r="24" spans="1:5" x14ac:dyDescent="0.25">
      <c r="A24" s="2" t="s">
        <v>306</v>
      </c>
      <c r="B24" s="48">
        <v>71793489.430000007</v>
      </c>
      <c r="C24" s="48"/>
      <c r="D24" s="48"/>
      <c r="E24" s="48"/>
    </row>
    <row r="25" spans="1:5" x14ac:dyDescent="0.25">
      <c r="A25" s="3" t="s">
        <v>307</v>
      </c>
      <c r="B25" s="49">
        <f>B26+B27+B28</f>
        <v>20005208.889999997</v>
      </c>
      <c r="C25" s="48"/>
      <c r="D25" s="48"/>
      <c r="E25" s="48"/>
    </row>
    <row r="26" spans="1:5" x14ac:dyDescent="0.25">
      <c r="A26" s="2" t="s">
        <v>308</v>
      </c>
      <c r="B26" s="48">
        <v>2742.1</v>
      </c>
      <c r="C26" s="48"/>
      <c r="D26" s="48"/>
      <c r="E26" s="48"/>
    </row>
    <row r="27" spans="1:5" x14ac:dyDescent="0.25">
      <c r="A27" s="2" t="s">
        <v>309</v>
      </c>
      <c r="B27" s="48">
        <v>74792.73</v>
      </c>
      <c r="C27" s="48"/>
      <c r="D27" s="48"/>
      <c r="E27" s="48"/>
    </row>
    <row r="28" spans="1:5" x14ac:dyDescent="0.25">
      <c r="A28" s="2" t="s">
        <v>310</v>
      </c>
      <c r="B28" s="48">
        <v>19927674.059999999</v>
      </c>
      <c r="C28" s="48"/>
      <c r="D28" s="48"/>
      <c r="E28" s="48"/>
    </row>
    <row r="29" spans="1:5" x14ac:dyDescent="0.25">
      <c r="A29" s="3" t="s">
        <v>342</v>
      </c>
      <c r="B29" s="49">
        <f>B30+B31+B32</f>
        <v>49314.350000000006</v>
      </c>
      <c r="C29" s="48"/>
      <c r="D29" s="48"/>
      <c r="E29" s="48"/>
    </row>
    <row r="30" spans="1:5" x14ac:dyDescent="0.25">
      <c r="A30" s="2" t="s">
        <v>311</v>
      </c>
      <c r="B30" s="48">
        <v>36490.49</v>
      </c>
      <c r="C30" s="48"/>
      <c r="D30" s="48"/>
      <c r="E30" s="48"/>
    </row>
    <row r="31" spans="1:5" x14ac:dyDescent="0.25">
      <c r="A31" s="2" t="s">
        <v>353</v>
      </c>
      <c r="B31" s="48">
        <v>81759.759999999995</v>
      </c>
      <c r="C31" s="48"/>
      <c r="D31" s="48"/>
      <c r="E31" s="48"/>
    </row>
    <row r="32" spans="1:5" x14ac:dyDescent="0.25">
      <c r="A32" s="2" t="s">
        <v>312</v>
      </c>
      <c r="B32" s="48">
        <v>-68935.899999999994</v>
      </c>
      <c r="C32" s="48"/>
      <c r="D32" s="48"/>
      <c r="E32" s="48"/>
    </row>
    <row r="33" spans="1:5" x14ac:dyDescent="0.25">
      <c r="A33" s="3" t="s">
        <v>313</v>
      </c>
      <c r="B33" s="48"/>
      <c r="C33" s="48"/>
      <c r="D33" s="49">
        <f>SUM(B34)</f>
        <v>42121552.450000003</v>
      </c>
      <c r="E33" s="48"/>
    </row>
    <row r="34" spans="1:5" x14ac:dyDescent="0.25">
      <c r="A34" s="3" t="s">
        <v>314</v>
      </c>
      <c r="B34" s="49">
        <f>SUM(B35:B43)</f>
        <v>42121552.450000003</v>
      </c>
      <c r="C34" s="48"/>
      <c r="D34" s="48"/>
      <c r="E34" s="48"/>
    </row>
    <row r="35" spans="1:5" x14ac:dyDescent="0.25">
      <c r="A35" s="2" t="s">
        <v>315</v>
      </c>
      <c r="B35" s="48">
        <v>59.28</v>
      </c>
      <c r="C35" s="48"/>
      <c r="D35" s="48"/>
      <c r="E35" s="48"/>
    </row>
    <row r="36" spans="1:5" x14ac:dyDescent="0.25">
      <c r="A36" s="2" t="s">
        <v>45</v>
      </c>
      <c r="B36" s="48">
        <v>519.4</v>
      </c>
      <c r="C36" s="48"/>
      <c r="D36" s="48"/>
      <c r="E36" s="48"/>
    </row>
    <row r="37" spans="1:5" x14ac:dyDescent="0.25">
      <c r="A37" s="2" t="s">
        <v>316</v>
      </c>
      <c r="B37" s="48">
        <v>14145.96</v>
      </c>
      <c r="C37" s="48"/>
      <c r="D37" s="48"/>
      <c r="E37" s="48"/>
    </row>
    <row r="38" spans="1:5" x14ac:dyDescent="0.25">
      <c r="A38" s="2" t="s">
        <v>49</v>
      </c>
      <c r="B38" s="48">
        <v>8241.43</v>
      </c>
      <c r="C38" s="48"/>
      <c r="D38" s="48"/>
      <c r="E38" s="48"/>
    </row>
    <row r="39" spans="1:5" x14ac:dyDescent="0.25">
      <c r="A39" s="2" t="s">
        <v>240</v>
      </c>
      <c r="B39" s="48">
        <v>89284.94</v>
      </c>
      <c r="C39" s="48"/>
      <c r="D39" s="48"/>
      <c r="E39" s="48"/>
    </row>
    <row r="40" spans="1:5" x14ac:dyDescent="0.25">
      <c r="A40" s="2" t="s">
        <v>241</v>
      </c>
      <c r="B40" s="48">
        <v>2303.37</v>
      </c>
      <c r="C40" s="48"/>
      <c r="D40" s="48"/>
      <c r="E40" s="48"/>
    </row>
    <row r="41" spans="1:5" x14ac:dyDescent="0.25">
      <c r="A41" s="2" t="s">
        <v>292</v>
      </c>
      <c r="B41" s="48">
        <v>28374.84</v>
      </c>
      <c r="C41" s="48"/>
      <c r="D41" s="48"/>
      <c r="E41" s="48"/>
    </row>
    <row r="42" spans="1:5" x14ac:dyDescent="0.25">
      <c r="A42" s="2" t="s">
        <v>71</v>
      </c>
      <c r="B42" s="48">
        <v>37678.67</v>
      </c>
      <c r="C42" s="48"/>
      <c r="D42" s="48"/>
      <c r="E42" s="48"/>
    </row>
    <row r="43" spans="1:5" x14ac:dyDescent="0.25">
      <c r="A43" s="2" t="s">
        <v>317</v>
      </c>
      <c r="B43" s="48">
        <v>41940944.560000002</v>
      </c>
      <c r="C43" s="48"/>
      <c r="D43" s="48"/>
      <c r="E43" s="48"/>
    </row>
    <row r="44" spans="1:5" x14ac:dyDescent="0.25">
      <c r="A44" s="3" t="s">
        <v>318</v>
      </c>
      <c r="B44" s="48"/>
      <c r="C44" s="48"/>
      <c r="D44" s="49">
        <f>SUM(B45)</f>
        <v>1269768.6599999997</v>
      </c>
      <c r="E44" s="48"/>
    </row>
    <row r="45" spans="1:5" x14ac:dyDescent="0.25">
      <c r="A45" s="3" t="s">
        <v>319</v>
      </c>
      <c r="B45" s="49">
        <f>SUM(B46:B53)</f>
        <v>1269768.6599999997</v>
      </c>
      <c r="C45" s="48"/>
      <c r="D45" s="48"/>
      <c r="E45" s="48"/>
    </row>
    <row r="46" spans="1:5" x14ac:dyDescent="0.25">
      <c r="A46" s="2" t="s">
        <v>320</v>
      </c>
      <c r="B46" s="48">
        <v>670118.37</v>
      </c>
      <c r="C46" s="48"/>
      <c r="D46" s="48"/>
      <c r="E46" s="48"/>
    </row>
    <row r="47" spans="1:5" x14ac:dyDescent="0.25">
      <c r="A47" s="2" t="s">
        <v>368</v>
      </c>
      <c r="B47" s="48">
        <v>14768.34</v>
      </c>
      <c r="C47" s="48"/>
      <c r="D47" s="48"/>
      <c r="E47" s="48"/>
    </row>
    <row r="48" spans="1:5" x14ac:dyDescent="0.25">
      <c r="A48" s="2" t="s">
        <v>321</v>
      </c>
      <c r="B48" s="48">
        <v>41320.82</v>
      </c>
      <c r="C48" s="48"/>
      <c r="D48" s="48"/>
      <c r="E48" s="48"/>
    </row>
    <row r="49" spans="1:5" x14ac:dyDescent="0.25">
      <c r="A49" s="2" t="s">
        <v>322</v>
      </c>
      <c r="B49" s="48">
        <v>280065.53999999998</v>
      </c>
      <c r="C49" s="48"/>
      <c r="D49" s="48"/>
      <c r="E49" s="48"/>
    </row>
    <row r="50" spans="1:5" x14ac:dyDescent="0.25">
      <c r="A50" s="2" t="s">
        <v>323</v>
      </c>
      <c r="B50" s="48">
        <v>13988.81</v>
      </c>
      <c r="C50" s="48"/>
      <c r="D50" s="48"/>
      <c r="E50" s="48"/>
    </row>
    <row r="51" spans="1:5" x14ac:dyDescent="0.25">
      <c r="A51" s="2" t="s">
        <v>324</v>
      </c>
      <c r="B51" s="48">
        <v>2241288.11</v>
      </c>
      <c r="C51" s="48"/>
      <c r="D51" s="48"/>
      <c r="E51" s="48"/>
    </row>
    <row r="52" spans="1:5" x14ac:dyDescent="0.25">
      <c r="A52" s="2" t="s">
        <v>325</v>
      </c>
      <c r="B52" s="48">
        <v>847199.52</v>
      </c>
      <c r="C52" s="48"/>
      <c r="D52" s="48"/>
      <c r="E52" s="48"/>
    </row>
    <row r="53" spans="1:5" x14ac:dyDescent="0.25">
      <c r="A53" s="2" t="s">
        <v>360</v>
      </c>
      <c r="B53" s="48">
        <v>-2838980.85</v>
      </c>
      <c r="C53" s="48"/>
      <c r="D53" s="48"/>
      <c r="E53" s="48"/>
    </row>
    <row r="54" spans="1:5" x14ac:dyDescent="0.25">
      <c r="A54" s="3" t="s">
        <v>326</v>
      </c>
      <c r="B54" s="48"/>
      <c r="C54" s="48"/>
      <c r="D54" s="54">
        <f>D8+D20+D33+D44</f>
        <v>141265303.06</v>
      </c>
      <c r="E54" s="48"/>
    </row>
    <row r="55" spans="1:5" s="1" customFormat="1" x14ac:dyDescent="0.25">
      <c r="A55" s="3"/>
      <c r="B55" s="48"/>
      <c r="C55" s="48"/>
      <c r="D55" s="54"/>
      <c r="E55" s="48"/>
    </row>
    <row r="56" spans="1:5" s="1" customFormat="1" x14ac:dyDescent="0.25">
      <c r="A56" s="90" t="s">
        <v>207</v>
      </c>
      <c r="B56" s="90"/>
      <c r="C56" s="90"/>
      <c r="D56" s="90"/>
      <c r="E56" s="48"/>
    </row>
    <row r="57" spans="1:5" s="1" customFormat="1" x14ac:dyDescent="0.25">
      <c r="A57" s="90" t="s">
        <v>352</v>
      </c>
      <c r="B57" s="90"/>
      <c r="C57" s="90"/>
      <c r="D57" s="90"/>
      <c r="E57" s="48"/>
    </row>
    <row r="58" spans="1:5" s="1" customFormat="1" x14ac:dyDescent="0.25">
      <c r="A58" s="90" t="s">
        <v>388</v>
      </c>
      <c r="B58" s="90"/>
      <c r="C58" s="90"/>
      <c r="D58" s="90"/>
      <c r="E58" s="48"/>
    </row>
    <row r="59" spans="1:5" s="1" customFormat="1" x14ac:dyDescent="0.25">
      <c r="A59" s="90" t="s">
        <v>155</v>
      </c>
      <c r="B59" s="90"/>
      <c r="C59" s="90"/>
      <c r="D59" s="90"/>
      <c r="E59" s="48"/>
    </row>
    <row r="60" spans="1:5" s="1" customFormat="1" x14ac:dyDescent="0.25">
      <c r="A60" s="3" t="s">
        <v>156</v>
      </c>
      <c r="B60" s="3"/>
      <c r="C60" s="3"/>
      <c r="D60" s="2"/>
      <c r="E60" s="48"/>
    </row>
    <row r="61" spans="1:5" s="16" customFormat="1" ht="15" customHeight="1" x14ac:dyDescent="0.2"/>
    <row r="62" spans="1:5" x14ac:dyDescent="0.25">
      <c r="A62" s="23" t="s">
        <v>345</v>
      </c>
      <c r="B62" s="53" t="s">
        <v>293</v>
      </c>
      <c r="C62" s="54"/>
      <c r="D62" s="53" t="s">
        <v>294</v>
      </c>
    </row>
    <row r="63" spans="1:5" x14ac:dyDescent="0.25">
      <c r="A63" s="3" t="s">
        <v>327</v>
      </c>
      <c r="B63" s="48"/>
      <c r="C63" s="48"/>
      <c r="D63" s="49">
        <f>B64+B67</f>
        <v>1831490.9300000002</v>
      </c>
    </row>
    <row r="64" spans="1:5" x14ac:dyDescent="0.25">
      <c r="A64" s="3" t="s">
        <v>328</v>
      </c>
      <c r="B64" s="49">
        <f>SUM(B65:B66)</f>
        <v>1212262.54</v>
      </c>
      <c r="C64" s="48"/>
      <c r="D64" s="48"/>
    </row>
    <row r="65" spans="1:4" x14ac:dyDescent="0.25">
      <c r="A65" s="2" t="s">
        <v>224</v>
      </c>
      <c r="B65" s="48">
        <v>1212028.0900000001</v>
      </c>
      <c r="C65" s="48"/>
      <c r="D65" s="48"/>
    </row>
    <row r="66" spans="1:4" x14ac:dyDescent="0.25">
      <c r="A66" s="2" t="s">
        <v>225</v>
      </c>
      <c r="B66" s="48">
        <v>234.45</v>
      </c>
      <c r="C66" s="48"/>
      <c r="D66" s="49"/>
    </row>
    <row r="67" spans="1:4" x14ac:dyDescent="0.25">
      <c r="A67" s="3" t="s">
        <v>329</v>
      </c>
      <c r="B67" s="49">
        <f>SUM(B68:B73)</f>
        <v>619228.39</v>
      </c>
      <c r="C67" s="48"/>
      <c r="D67" s="48"/>
    </row>
    <row r="68" spans="1:4" s="1" customFormat="1" x14ac:dyDescent="0.25">
      <c r="A68" s="2" t="s">
        <v>216</v>
      </c>
      <c r="B68" s="48">
        <v>141871.82999999999</v>
      </c>
      <c r="C68" s="48"/>
      <c r="D68" s="48"/>
    </row>
    <row r="69" spans="1:4" s="1" customFormat="1" x14ac:dyDescent="0.25">
      <c r="A69" s="2" t="s">
        <v>217</v>
      </c>
      <c r="B69" s="48">
        <v>406971.97</v>
      </c>
      <c r="C69" s="48"/>
      <c r="D69" s="48"/>
    </row>
    <row r="70" spans="1:4" s="1" customFormat="1" x14ac:dyDescent="0.25">
      <c r="A70" s="2" t="s">
        <v>218</v>
      </c>
      <c r="B70" s="48">
        <v>28097.02</v>
      </c>
      <c r="C70" s="48"/>
      <c r="D70" s="48"/>
    </row>
    <row r="71" spans="1:4" s="1" customFormat="1" x14ac:dyDescent="0.25">
      <c r="A71" s="2" t="s">
        <v>219</v>
      </c>
      <c r="B71" s="48">
        <v>850</v>
      </c>
      <c r="C71" s="48"/>
      <c r="D71" s="48"/>
    </row>
    <row r="72" spans="1:4" s="1" customFormat="1" x14ac:dyDescent="0.25">
      <c r="A72" s="2" t="s">
        <v>375</v>
      </c>
      <c r="B72" s="48">
        <v>11827.65</v>
      </c>
      <c r="C72" s="48"/>
      <c r="D72" s="48"/>
    </row>
    <row r="73" spans="1:4" s="1" customFormat="1" x14ac:dyDescent="0.25">
      <c r="A73" s="2" t="s">
        <v>220</v>
      </c>
      <c r="B73" s="48">
        <v>29609.919999999998</v>
      </c>
      <c r="C73" s="48"/>
      <c r="D73" s="48"/>
    </row>
    <row r="74" spans="1:4" x14ac:dyDescent="0.25">
      <c r="A74" s="3" t="s">
        <v>347</v>
      </c>
      <c r="B74" s="48"/>
      <c r="C74" s="48"/>
      <c r="D74" s="49">
        <f>B75+B78</f>
        <v>243492669.19</v>
      </c>
    </row>
    <row r="75" spans="1:4" x14ac:dyDescent="0.25">
      <c r="A75" s="3" t="s">
        <v>330</v>
      </c>
      <c r="B75" s="49">
        <f>SUM(B76:B77)</f>
        <v>162378997.59999999</v>
      </c>
      <c r="C75" s="48"/>
      <c r="D75" s="48"/>
    </row>
    <row r="76" spans="1:4" x14ac:dyDescent="0.25">
      <c r="A76" s="2" t="s">
        <v>331</v>
      </c>
      <c r="B76" s="48">
        <v>48190719.520000003</v>
      </c>
      <c r="C76" s="48"/>
      <c r="D76" s="48"/>
    </row>
    <row r="77" spans="1:4" x14ac:dyDescent="0.25">
      <c r="A77" s="2" t="s">
        <v>332</v>
      </c>
      <c r="B77" s="48">
        <v>114188278.08</v>
      </c>
      <c r="C77" s="48"/>
      <c r="D77" s="48"/>
    </row>
    <row r="78" spans="1:4" x14ac:dyDescent="0.25">
      <c r="A78" s="3" t="s">
        <v>333</v>
      </c>
      <c r="B78" s="49">
        <f>SUM(B79:B80)</f>
        <v>81113671.590000004</v>
      </c>
      <c r="C78" s="48"/>
      <c r="D78" s="48"/>
    </row>
    <row r="79" spans="1:4" x14ac:dyDescent="0.25">
      <c r="A79" s="2" t="s">
        <v>334</v>
      </c>
      <c r="B79" s="48">
        <v>8216758.75</v>
      </c>
      <c r="C79" s="48"/>
      <c r="D79" s="48"/>
    </row>
    <row r="80" spans="1:4" x14ac:dyDescent="0.25">
      <c r="A80" s="2" t="s">
        <v>335</v>
      </c>
      <c r="B80" s="48">
        <v>72896912.840000004</v>
      </c>
      <c r="C80" s="48"/>
      <c r="D80" s="48"/>
    </row>
    <row r="81" spans="1:4" x14ac:dyDescent="0.25">
      <c r="A81" s="3" t="s">
        <v>336</v>
      </c>
      <c r="B81" s="48"/>
      <c r="C81" s="48"/>
      <c r="D81" s="49">
        <f>B82+B87</f>
        <v>-81329312.299999997</v>
      </c>
    </row>
    <row r="82" spans="1:4" x14ac:dyDescent="0.25">
      <c r="A82" s="3" t="s">
        <v>337</v>
      </c>
      <c r="B82" s="49">
        <f>SUM(B83:B86)</f>
        <v>-81328234.519999996</v>
      </c>
      <c r="C82" s="48"/>
    </row>
    <row r="83" spans="1:4" x14ac:dyDescent="0.25">
      <c r="A83" s="2" t="s">
        <v>338</v>
      </c>
      <c r="B83" s="48">
        <v>21052789.75</v>
      </c>
      <c r="C83" s="48"/>
      <c r="D83" s="48"/>
    </row>
    <row r="84" spans="1:4" x14ac:dyDescent="0.25">
      <c r="A84" s="2" t="s">
        <v>339</v>
      </c>
      <c r="B84" s="48">
        <v>530099.53</v>
      </c>
      <c r="C84" s="48"/>
      <c r="D84" s="48"/>
    </row>
    <row r="85" spans="1:4" x14ac:dyDescent="0.25">
      <c r="A85" s="2" t="s">
        <v>340</v>
      </c>
      <c r="B85" s="48">
        <v>-102464754.89</v>
      </c>
      <c r="C85" s="48"/>
      <c r="D85" s="48"/>
    </row>
    <row r="86" spans="1:4" s="1" customFormat="1" x14ac:dyDescent="0.25">
      <c r="A86" s="2" t="s">
        <v>370</v>
      </c>
      <c r="B86" s="48">
        <v>-446368.91</v>
      </c>
      <c r="C86" s="48"/>
      <c r="D86" s="48"/>
    </row>
    <row r="87" spans="1:4" s="1" customFormat="1" x14ac:dyDescent="0.25">
      <c r="A87" s="3" t="s">
        <v>349</v>
      </c>
      <c r="B87" s="49">
        <f>B88+B89</f>
        <v>-1077.78</v>
      </c>
      <c r="C87" s="48"/>
      <c r="D87" s="48"/>
    </row>
    <row r="88" spans="1:4" s="1" customFormat="1" x14ac:dyDescent="0.25">
      <c r="A88" s="2" t="s">
        <v>369</v>
      </c>
      <c r="B88" s="48">
        <v>-297.45999999999998</v>
      </c>
      <c r="C88" s="48"/>
      <c r="D88" s="48"/>
    </row>
    <row r="89" spans="1:4" s="1" customFormat="1" x14ac:dyDescent="0.25">
      <c r="A89" s="2" t="s">
        <v>350</v>
      </c>
      <c r="B89" s="48">
        <v>-780.32</v>
      </c>
      <c r="C89" s="48"/>
      <c r="D89" s="48"/>
    </row>
    <row r="90" spans="1:4" x14ac:dyDescent="0.25">
      <c r="A90" s="3" t="s">
        <v>341</v>
      </c>
      <c r="B90" s="49">
        <f>D54-D63-D74-D81</f>
        <v>-22729544.760000005</v>
      </c>
      <c r="C90" s="48"/>
      <c r="D90" s="49">
        <f>B90</f>
        <v>-22729544.760000005</v>
      </c>
    </row>
    <row r="91" spans="1:4" x14ac:dyDescent="0.25">
      <c r="A91" s="3" t="s">
        <v>343</v>
      </c>
      <c r="B91" s="48"/>
      <c r="C91" s="48"/>
      <c r="D91" s="49">
        <f>SUM(D63+D74+D90+D81)</f>
        <v>141265303.06</v>
      </c>
    </row>
    <row r="92" spans="1:4" x14ac:dyDescent="0.25">
      <c r="A92" s="2"/>
      <c r="B92" s="48"/>
      <c r="C92" s="48"/>
      <c r="D92" s="48"/>
    </row>
    <row r="93" spans="1:4" x14ac:dyDescent="0.25">
      <c r="A93" s="2"/>
      <c r="B93" s="48"/>
      <c r="C93" s="48"/>
      <c r="D93" s="48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8"/>
  <sheetViews>
    <sheetView workbookViewId="0">
      <selection activeCell="K31" sqref="K31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0" t="s">
        <v>207</v>
      </c>
      <c r="B1" s="90"/>
      <c r="C1" s="90"/>
      <c r="D1" s="90"/>
      <c r="E1" s="90"/>
      <c r="F1" s="90"/>
      <c r="G1" s="90"/>
      <c r="H1" s="90"/>
      <c r="I1" s="90"/>
      <c r="J1" s="90"/>
    </row>
    <row r="2" spans="1:12" x14ac:dyDescent="0.25">
      <c r="A2" s="90" t="s">
        <v>228</v>
      </c>
      <c r="B2" s="90"/>
      <c r="C2" s="90"/>
      <c r="D2" s="90"/>
      <c r="E2" s="90"/>
      <c r="F2" s="90"/>
      <c r="G2" s="90"/>
      <c r="H2" s="90"/>
      <c r="I2" s="90"/>
      <c r="J2" s="90"/>
    </row>
    <row r="3" spans="1:12" x14ac:dyDescent="0.25">
      <c r="A3" s="90" t="s">
        <v>389</v>
      </c>
      <c r="B3" s="90"/>
      <c r="C3" s="90"/>
      <c r="D3" s="90"/>
      <c r="E3" s="90"/>
      <c r="F3" s="90"/>
      <c r="G3" s="90"/>
      <c r="H3" s="90"/>
      <c r="I3" s="90"/>
      <c r="J3" s="90"/>
    </row>
    <row r="4" spans="1:12" x14ac:dyDescent="0.25">
      <c r="A4" s="90" t="s">
        <v>155</v>
      </c>
      <c r="B4" s="90"/>
      <c r="C4" s="90"/>
      <c r="D4" s="90"/>
      <c r="E4" s="90"/>
      <c r="F4" s="90"/>
      <c r="G4" s="90"/>
      <c r="H4" s="90"/>
      <c r="I4" s="90"/>
      <c r="J4" s="90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229</v>
      </c>
      <c r="B7" s="3"/>
      <c r="C7" s="23" t="s">
        <v>198</v>
      </c>
      <c r="D7" s="3"/>
      <c r="E7" s="23" t="s">
        <v>199</v>
      </c>
      <c r="F7" s="3"/>
      <c r="G7" s="23" t="s">
        <v>291</v>
      </c>
      <c r="H7" s="3"/>
      <c r="I7" s="23" t="s">
        <v>198</v>
      </c>
      <c r="J7" s="3"/>
      <c r="K7" s="23" t="s">
        <v>199</v>
      </c>
      <c r="L7" s="2"/>
    </row>
    <row r="8" spans="1:12" x14ac:dyDescent="0.25">
      <c r="A8" s="3" t="s">
        <v>230</v>
      </c>
      <c r="B8" s="2"/>
      <c r="C8" s="49">
        <f>SUM(C9:C15)</f>
        <v>39785623.219999999</v>
      </c>
      <c r="D8" s="2"/>
      <c r="E8" s="50">
        <v>0</v>
      </c>
      <c r="F8" s="2"/>
      <c r="G8" s="3" t="s">
        <v>255</v>
      </c>
      <c r="H8" s="2"/>
      <c r="I8" s="49">
        <f>SUM(I9:I11)</f>
        <v>36687168.68</v>
      </c>
      <c r="J8" s="2"/>
      <c r="K8" s="51">
        <v>0</v>
      </c>
      <c r="L8" s="2"/>
    </row>
    <row r="9" spans="1:12" x14ac:dyDescent="0.25">
      <c r="A9" s="2" t="s">
        <v>231</v>
      </c>
      <c r="B9" s="2"/>
      <c r="C9" s="48">
        <v>1139848.5900000001</v>
      </c>
      <c r="D9" s="2"/>
      <c r="E9" s="50">
        <v>0</v>
      </c>
      <c r="F9" s="2"/>
      <c r="G9" s="2" t="s">
        <v>256</v>
      </c>
      <c r="H9" s="2"/>
      <c r="I9" s="48">
        <v>13455225.029999999</v>
      </c>
      <c r="J9" s="2"/>
      <c r="K9" s="50">
        <v>0</v>
      </c>
      <c r="L9" s="2"/>
    </row>
    <row r="10" spans="1:12" x14ac:dyDescent="0.25">
      <c r="A10" s="2" t="s">
        <v>232</v>
      </c>
      <c r="B10" s="2"/>
      <c r="C10" s="48">
        <v>29933281.690000001</v>
      </c>
      <c r="D10" s="2"/>
      <c r="E10" s="50">
        <v>0</v>
      </c>
      <c r="F10" s="2"/>
      <c r="G10" s="2" t="s">
        <v>257</v>
      </c>
      <c r="H10" s="2"/>
      <c r="I10" s="48">
        <v>23205945.75</v>
      </c>
      <c r="J10" s="2"/>
      <c r="K10" s="50">
        <v>0</v>
      </c>
      <c r="L10" s="2"/>
    </row>
    <row r="11" spans="1:12" x14ac:dyDescent="0.25">
      <c r="A11" s="2" t="s">
        <v>233</v>
      </c>
      <c r="B11" s="2"/>
      <c r="C11" s="48">
        <v>2544811.89</v>
      </c>
      <c r="D11" s="2"/>
      <c r="E11" s="50">
        <v>0</v>
      </c>
      <c r="F11" s="2"/>
      <c r="G11" s="2" t="s">
        <v>365</v>
      </c>
      <c r="H11" s="2"/>
      <c r="I11" s="48">
        <v>25997.9</v>
      </c>
      <c r="J11" s="2"/>
      <c r="K11" s="50">
        <v>0</v>
      </c>
      <c r="L11" s="2"/>
    </row>
    <row r="12" spans="1:12" x14ac:dyDescent="0.25">
      <c r="A12" s="2" t="s">
        <v>234</v>
      </c>
      <c r="B12" s="2"/>
      <c r="C12" s="48">
        <v>2177078.5099999998</v>
      </c>
      <c r="D12" s="2"/>
      <c r="E12" s="50">
        <v>0</v>
      </c>
      <c r="F12" s="2"/>
      <c r="G12" s="3" t="s">
        <v>258</v>
      </c>
      <c r="H12" s="2"/>
      <c r="I12" s="49">
        <f>SUM(I13:I14)</f>
        <v>29344378.770000003</v>
      </c>
      <c r="J12" s="2"/>
      <c r="K12" s="51">
        <v>0</v>
      </c>
      <c r="L12" s="2"/>
    </row>
    <row r="13" spans="1:12" x14ac:dyDescent="0.25">
      <c r="A13" s="2" t="s">
        <v>235</v>
      </c>
      <c r="B13" s="2"/>
      <c r="C13" s="48">
        <v>1587161.72</v>
      </c>
      <c r="D13" s="2"/>
      <c r="E13" s="50">
        <v>0</v>
      </c>
      <c r="F13" s="2"/>
      <c r="G13" s="2" t="s">
        <v>259</v>
      </c>
      <c r="H13" s="2"/>
      <c r="I13" s="48">
        <v>25338539.170000002</v>
      </c>
      <c r="J13" s="2"/>
      <c r="K13" s="50">
        <v>0</v>
      </c>
      <c r="L13" s="2"/>
    </row>
    <row r="14" spans="1:12" x14ac:dyDescent="0.25">
      <c r="A14" s="2" t="s">
        <v>33</v>
      </c>
      <c r="B14" s="2"/>
      <c r="C14" s="48">
        <v>1622855.35</v>
      </c>
      <c r="D14" s="2"/>
      <c r="E14" s="50">
        <v>0</v>
      </c>
      <c r="F14" s="2"/>
      <c r="G14" s="2" t="s">
        <v>260</v>
      </c>
      <c r="H14" s="2"/>
      <c r="I14" s="48">
        <v>4005839.6</v>
      </c>
      <c r="J14" s="2"/>
      <c r="K14" s="50">
        <v>0</v>
      </c>
      <c r="L14" s="2"/>
    </row>
    <row r="15" spans="1:12" x14ac:dyDescent="0.25">
      <c r="A15" s="2" t="s">
        <v>236</v>
      </c>
      <c r="B15" s="2"/>
      <c r="C15" s="48">
        <v>780585.47</v>
      </c>
      <c r="D15" s="2"/>
      <c r="E15" s="50">
        <v>0</v>
      </c>
      <c r="F15" s="2"/>
      <c r="G15" s="3" t="s">
        <v>261</v>
      </c>
      <c r="H15" s="2"/>
      <c r="I15" s="49">
        <f>I16</f>
        <v>130823775.98</v>
      </c>
      <c r="J15" s="2"/>
      <c r="K15" s="50">
        <v>0</v>
      </c>
      <c r="L15" s="2"/>
    </row>
    <row r="16" spans="1:12" x14ac:dyDescent="0.25">
      <c r="A16" s="3" t="s">
        <v>237</v>
      </c>
      <c r="B16" s="3"/>
      <c r="C16" s="49">
        <f>SUM(C17:C31)</f>
        <v>10259020.809999999</v>
      </c>
      <c r="D16" s="3"/>
      <c r="E16" s="51">
        <v>0</v>
      </c>
      <c r="F16" s="2"/>
      <c r="G16" s="2" t="s">
        <v>262</v>
      </c>
      <c r="H16" s="2"/>
      <c r="I16" s="48">
        <v>130823775.98</v>
      </c>
      <c r="J16" s="2"/>
      <c r="K16" s="50">
        <v>0</v>
      </c>
      <c r="L16" s="2"/>
    </row>
    <row r="17" spans="1:12" x14ac:dyDescent="0.25">
      <c r="A17" s="2" t="s">
        <v>238</v>
      </c>
      <c r="B17" s="2"/>
      <c r="C17" s="48">
        <v>441727.61</v>
      </c>
      <c r="D17" s="2"/>
      <c r="E17" s="50">
        <v>0</v>
      </c>
      <c r="F17" s="2"/>
      <c r="G17" s="3" t="s">
        <v>263</v>
      </c>
      <c r="H17" s="2"/>
      <c r="I17" s="49">
        <f>SUM(I18:I23)</f>
        <v>6838171.8099999996</v>
      </c>
      <c r="J17" s="2"/>
      <c r="K17" s="51">
        <v>0</v>
      </c>
      <c r="L17" s="2"/>
    </row>
    <row r="18" spans="1:12" x14ac:dyDescent="0.25">
      <c r="A18" s="2" t="s">
        <v>45</v>
      </c>
      <c r="B18" s="2"/>
      <c r="C18" s="48">
        <v>75788.899999999994</v>
      </c>
      <c r="D18" s="2"/>
      <c r="E18" s="50">
        <v>0</v>
      </c>
      <c r="F18" s="2"/>
      <c r="G18" s="2" t="s">
        <v>264</v>
      </c>
      <c r="H18" s="2"/>
      <c r="I18" s="48">
        <v>223858.34</v>
      </c>
      <c r="J18" s="2"/>
      <c r="K18" s="50">
        <v>0</v>
      </c>
      <c r="L18" s="2"/>
    </row>
    <row r="19" spans="1:12" x14ac:dyDescent="0.25">
      <c r="A19" s="2" t="s">
        <v>239</v>
      </c>
      <c r="B19" s="2"/>
      <c r="C19" s="48">
        <v>105725.2</v>
      </c>
      <c r="D19" s="2"/>
      <c r="E19" s="50">
        <v>0</v>
      </c>
      <c r="F19" s="2"/>
      <c r="G19" s="2" t="s">
        <v>265</v>
      </c>
      <c r="H19" s="2"/>
      <c r="I19" s="48">
        <v>405402.4</v>
      </c>
      <c r="J19" s="2"/>
      <c r="K19" s="50">
        <v>0</v>
      </c>
      <c r="L19" s="2"/>
    </row>
    <row r="20" spans="1:12" x14ac:dyDescent="0.25">
      <c r="A20" s="2" t="s">
        <v>49</v>
      </c>
      <c r="B20" s="2"/>
      <c r="C20" s="48">
        <v>86473.84</v>
      </c>
      <c r="D20" s="2"/>
      <c r="E20" s="50">
        <v>0</v>
      </c>
      <c r="F20" s="2"/>
      <c r="G20" s="2" t="s">
        <v>266</v>
      </c>
      <c r="H20" s="2"/>
      <c r="I20" s="48">
        <v>6160565.1399999997</v>
      </c>
      <c r="J20" s="2"/>
      <c r="K20" s="50">
        <v>0</v>
      </c>
      <c r="L20" s="2"/>
    </row>
    <row r="21" spans="1:12" x14ac:dyDescent="0.25">
      <c r="A21" s="2" t="s">
        <v>240</v>
      </c>
      <c r="B21" s="2"/>
      <c r="C21" s="48">
        <v>500525.15</v>
      </c>
      <c r="D21" s="2"/>
      <c r="E21" s="50">
        <v>0</v>
      </c>
      <c r="F21" s="2"/>
      <c r="G21" s="2" t="s">
        <v>267</v>
      </c>
      <c r="H21" s="2"/>
      <c r="I21" s="48">
        <v>2106.4699999999998</v>
      </c>
      <c r="J21" s="2"/>
      <c r="K21" s="50">
        <v>0</v>
      </c>
      <c r="L21" s="2"/>
    </row>
    <row r="22" spans="1:12" x14ac:dyDescent="0.25">
      <c r="A22" s="2" t="s">
        <v>241</v>
      </c>
      <c r="B22" s="2"/>
      <c r="C22" s="48">
        <v>91952.02</v>
      </c>
      <c r="D22" s="2"/>
      <c r="E22" s="50">
        <v>0</v>
      </c>
      <c r="F22" s="2"/>
      <c r="G22" s="2" t="s">
        <v>268</v>
      </c>
      <c r="H22" s="2"/>
      <c r="I22" s="48">
        <v>33073.050000000003</v>
      </c>
      <c r="J22" s="2"/>
      <c r="K22" s="50">
        <v>0</v>
      </c>
      <c r="L22" s="2"/>
    </row>
    <row r="23" spans="1:12" x14ac:dyDescent="0.25">
      <c r="A23" s="2" t="s">
        <v>292</v>
      </c>
      <c r="B23" s="2"/>
      <c r="C23" s="48">
        <v>107964.64</v>
      </c>
      <c r="D23" s="2"/>
      <c r="E23" s="50">
        <v>0</v>
      </c>
      <c r="F23" s="2"/>
      <c r="G23" s="2" t="s">
        <v>269</v>
      </c>
      <c r="H23" s="2"/>
      <c r="I23" s="48">
        <v>13166.41</v>
      </c>
      <c r="J23" s="2"/>
      <c r="K23" s="50">
        <v>0</v>
      </c>
      <c r="L23" s="2"/>
    </row>
    <row r="24" spans="1:12" x14ac:dyDescent="0.25">
      <c r="A24" s="2" t="s">
        <v>361</v>
      </c>
      <c r="B24" s="2"/>
      <c r="C24" s="48">
        <v>994124.46</v>
      </c>
      <c r="D24" s="2"/>
      <c r="E24" s="50">
        <v>0</v>
      </c>
      <c r="F24" s="2"/>
      <c r="G24" s="3" t="s">
        <v>270</v>
      </c>
      <c r="H24" s="2"/>
      <c r="I24" s="49">
        <f>SUM(I25:I28)</f>
        <v>122562768.38</v>
      </c>
      <c r="J24" s="2"/>
      <c r="K24" s="51">
        <v>0</v>
      </c>
      <c r="L24" s="2"/>
    </row>
    <row r="25" spans="1:12" x14ac:dyDescent="0.25">
      <c r="A25" s="2" t="s">
        <v>242</v>
      </c>
      <c r="B25" s="2"/>
      <c r="C25" s="48">
        <v>137518.68</v>
      </c>
      <c r="D25" s="2"/>
      <c r="E25" s="50">
        <v>0</v>
      </c>
      <c r="F25" s="2"/>
      <c r="G25" s="2" t="s">
        <v>271</v>
      </c>
      <c r="H25" s="2"/>
      <c r="I25" s="48">
        <v>41590.400000000001</v>
      </c>
      <c r="J25" s="2"/>
      <c r="K25" s="50">
        <v>0</v>
      </c>
      <c r="L25" s="2"/>
    </row>
    <row r="26" spans="1:12" x14ac:dyDescent="0.25">
      <c r="A26" s="2" t="s">
        <v>243</v>
      </c>
      <c r="B26" s="2"/>
      <c r="C26" s="48">
        <v>174117.67</v>
      </c>
      <c r="D26" s="2"/>
      <c r="E26" s="50">
        <v>0</v>
      </c>
      <c r="F26" s="2"/>
      <c r="G26" s="2" t="s">
        <v>272</v>
      </c>
      <c r="H26" s="2"/>
      <c r="I26" s="48">
        <v>2812789.6</v>
      </c>
      <c r="J26" s="2"/>
      <c r="K26" s="50">
        <v>0</v>
      </c>
      <c r="L26" s="2"/>
    </row>
    <row r="27" spans="1:12" x14ac:dyDescent="0.25">
      <c r="A27" s="2" t="s">
        <v>244</v>
      </c>
      <c r="B27" s="2"/>
      <c r="C27" s="48">
        <v>527358.43999999994</v>
      </c>
      <c r="D27" s="2"/>
      <c r="E27" s="50">
        <v>0</v>
      </c>
      <c r="F27" s="2"/>
      <c r="G27" s="2" t="s">
        <v>366</v>
      </c>
      <c r="H27" s="2"/>
      <c r="I27" s="48">
        <v>26935696.059999999</v>
      </c>
      <c r="J27" s="2"/>
      <c r="K27" s="50">
        <v>0</v>
      </c>
      <c r="L27" s="2"/>
    </row>
    <row r="28" spans="1:12" x14ac:dyDescent="0.25">
      <c r="A28" s="2" t="s">
        <v>245</v>
      </c>
      <c r="B28" s="2"/>
      <c r="C28" s="48">
        <v>4072893.97</v>
      </c>
      <c r="D28" s="2"/>
      <c r="E28" s="50">
        <v>0</v>
      </c>
      <c r="F28" s="2"/>
      <c r="G28" s="2" t="s">
        <v>273</v>
      </c>
      <c r="H28" s="2"/>
      <c r="I28" s="48">
        <v>92772692.319999993</v>
      </c>
      <c r="J28" s="2"/>
      <c r="K28" s="50">
        <v>0</v>
      </c>
      <c r="L28" s="2"/>
    </row>
    <row r="29" spans="1:12" x14ac:dyDescent="0.25">
      <c r="A29" s="2" t="s">
        <v>246</v>
      </c>
      <c r="B29" s="2"/>
      <c r="C29" s="48">
        <v>160087.97</v>
      </c>
      <c r="D29" s="2"/>
      <c r="E29" s="50">
        <v>0</v>
      </c>
      <c r="F29" s="2"/>
      <c r="G29" s="52" t="s">
        <v>274</v>
      </c>
      <c r="H29" s="2"/>
      <c r="I29" s="49">
        <f>I24+I17+I15+I12+I8</f>
        <v>326256263.62</v>
      </c>
      <c r="J29" s="2"/>
      <c r="K29" s="50">
        <v>0</v>
      </c>
      <c r="L29" s="2"/>
    </row>
    <row r="30" spans="1:12" x14ac:dyDescent="0.25">
      <c r="A30" s="2" t="s">
        <v>247</v>
      </c>
      <c r="B30" s="2"/>
      <c r="C30" s="48">
        <v>943739.3</v>
      </c>
      <c r="D30" s="2"/>
      <c r="E30" s="50">
        <v>0</v>
      </c>
      <c r="F30" s="2"/>
      <c r="G30" s="52" t="s">
        <v>341</v>
      </c>
      <c r="H30" s="2"/>
      <c r="I30" s="49">
        <f>C68-I29</f>
        <v>22729544.75999999</v>
      </c>
      <c r="J30" s="2"/>
      <c r="K30" s="50">
        <v>0</v>
      </c>
      <c r="L30" s="2"/>
    </row>
    <row r="31" spans="1:12" x14ac:dyDescent="0.25">
      <c r="A31" s="2" t="s">
        <v>248</v>
      </c>
      <c r="B31" s="2"/>
      <c r="C31" s="48">
        <v>1839022.96</v>
      </c>
      <c r="D31" s="2"/>
      <c r="E31" s="51">
        <v>0</v>
      </c>
      <c r="F31" s="2"/>
      <c r="G31" s="52" t="s">
        <v>367</v>
      </c>
      <c r="H31" s="2"/>
      <c r="I31" s="49">
        <f>I29+I30</f>
        <v>348985808.38</v>
      </c>
      <c r="J31" s="2"/>
      <c r="K31" s="51">
        <v>0</v>
      </c>
      <c r="L31" s="2"/>
    </row>
    <row r="32" spans="1:12" x14ac:dyDescent="0.25">
      <c r="A32" s="3" t="s">
        <v>249</v>
      </c>
      <c r="B32" s="2"/>
      <c r="C32" s="49">
        <f>SUM(C33:C44)</f>
        <v>437676.32</v>
      </c>
      <c r="D32" s="2"/>
      <c r="E32" s="50">
        <v>0</v>
      </c>
      <c r="F32" s="2"/>
      <c r="L32" s="2"/>
    </row>
    <row r="33" spans="1:12" x14ac:dyDescent="0.25">
      <c r="A33" s="2" t="s">
        <v>250</v>
      </c>
      <c r="B33" s="2"/>
      <c r="C33" s="48">
        <v>23285.18</v>
      </c>
      <c r="D33" s="2"/>
      <c r="E33" s="50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323</v>
      </c>
      <c r="B34" s="2"/>
      <c r="C34" s="48">
        <v>860.81</v>
      </c>
      <c r="D34" s="2"/>
      <c r="E34" s="50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251</v>
      </c>
      <c r="B35" s="2"/>
      <c r="C35" s="48">
        <v>5600.98</v>
      </c>
      <c r="D35" s="2"/>
      <c r="E35" s="50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252</v>
      </c>
      <c r="B36" s="2"/>
      <c r="C36" s="48">
        <v>104946.73</v>
      </c>
      <c r="D36" s="2"/>
      <c r="E36" s="50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253</v>
      </c>
      <c r="B37" s="2"/>
      <c r="C37" s="48">
        <v>1711.26</v>
      </c>
      <c r="D37" s="2"/>
      <c r="E37" s="50">
        <v>0</v>
      </c>
      <c r="F37" s="2"/>
      <c r="G37" s="2"/>
      <c r="H37" s="2"/>
      <c r="I37" s="2"/>
      <c r="J37" s="2"/>
      <c r="K37" s="2"/>
      <c r="L37" s="2"/>
    </row>
    <row r="38" spans="1:12" s="1" customFormat="1" x14ac:dyDescent="0.25">
      <c r="A38" s="2" t="s">
        <v>254</v>
      </c>
      <c r="B38" s="2"/>
      <c r="C38" s="48">
        <v>215714.29</v>
      </c>
      <c r="D38" s="2"/>
      <c r="E38" s="50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90"/>
      <c r="B39" s="90"/>
      <c r="C39" s="90"/>
      <c r="D39" s="90"/>
      <c r="E39" s="90"/>
      <c r="F39" s="90"/>
      <c r="G39" s="90"/>
      <c r="H39" s="90"/>
      <c r="I39" s="90"/>
      <c r="J39" s="90"/>
    </row>
    <row r="40" spans="1:12" s="1" customFormat="1" x14ac:dyDescent="0.25">
      <c r="A40" s="90" t="s">
        <v>228</v>
      </c>
      <c r="B40" s="90"/>
      <c r="C40" s="90"/>
      <c r="D40" s="90"/>
      <c r="E40" s="90"/>
      <c r="F40" s="90"/>
      <c r="G40" s="90"/>
      <c r="H40" s="90"/>
      <c r="I40" s="90"/>
      <c r="J40" s="90"/>
    </row>
    <row r="41" spans="1:12" s="1" customFormat="1" x14ac:dyDescent="0.25">
      <c r="A41" s="90" t="s">
        <v>390</v>
      </c>
      <c r="B41" s="90"/>
      <c r="C41" s="90"/>
      <c r="D41" s="90"/>
      <c r="E41" s="90"/>
      <c r="F41" s="90"/>
      <c r="G41" s="90"/>
      <c r="H41" s="90"/>
      <c r="I41" s="90"/>
      <c r="J41" s="90"/>
    </row>
    <row r="42" spans="1:12" s="1" customFormat="1" x14ac:dyDescent="0.25">
      <c r="A42" s="90" t="s">
        <v>155</v>
      </c>
      <c r="B42" s="90"/>
      <c r="C42" s="90"/>
      <c r="D42" s="90"/>
      <c r="E42" s="90"/>
      <c r="F42" s="90"/>
      <c r="G42" s="90"/>
      <c r="H42" s="90"/>
      <c r="I42" s="90"/>
      <c r="J42" s="90"/>
    </row>
    <row r="43" spans="1:12" s="1" customFormat="1" x14ac:dyDescent="0.25">
      <c r="A43" s="3" t="s">
        <v>156</v>
      </c>
      <c r="B43" s="3"/>
      <c r="C43" s="2"/>
      <c r="D43" s="2"/>
      <c r="E43" s="2"/>
      <c r="F43" s="2"/>
      <c r="G43" s="2"/>
    </row>
    <row r="44" spans="1:12" x14ac:dyDescent="0.25">
      <c r="A44" s="2" t="s">
        <v>373</v>
      </c>
      <c r="B44" s="2"/>
      <c r="C44" s="48">
        <v>85557.07</v>
      </c>
      <c r="D44" s="2"/>
      <c r="E44" s="50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113</v>
      </c>
      <c r="B45" s="2"/>
      <c r="C45" s="49">
        <f>SUM(C46:C50)</f>
        <v>120620315.04999998</v>
      </c>
      <c r="D45" s="2"/>
      <c r="E45" s="50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362</v>
      </c>
      <c r="B46" s="2"/>
      <c r="C46" s="48">
        <v>84211.76</v>
      </c>
      <c r="D46" s="2"/>
      <c r="E46" s="50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115</v>
      </c>
      <c r="B47" s="2"/>
      <c r="C47" s="48">
        <v>119896.92</v>
      </c>
      <c r="D47" s="2"/>
      <c r="E47" s="50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363</v>
      </c>
      <c r="B48" s="2"/>
      <c r="C48" s="48">
        <v>38792688.469999999</v>
      </c>
      <c r="D48" s="2"/>
      <c r="E48" s="50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275</v>
      </c>
      <c r="B49" s="2"/>
      <c r="C49" s="48">
        <v>72904708.109999999</v>
      </c>
      <c r="D49" s="2"/>
      <c r="E49" s="50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276</v>
      </c>
      <c r="B50" s="2"/>
      <c r="C50" s="48">
        <v>8718809.7899999991</v>
      </c>
      <c r="D50" s="2"/>
      <c r="E50" s="50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277</v>
      </c>
      <c r="B51" s="2"/>
      <c r="C51" s="49">
        <f>SUM(C52:C56)</f>
        <v>48385507.57</v>
      </c>
      <c r="D51" s="2"/>
      <c r="E51" s="50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278</v>
      </c>
      <c r="B52" s="2"/>
      <c r="C52" s="48">
        <v>1140450</v>
      </c>
      <c r="D52" s="2"/>
      <c r="E52" s="50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279</v>
      </c>
      <c r="B53" s="2"/>
      <c r="C53" s="48">
        <v>17280350.73</v>
      </c>
      <c r="D53" s="2"/>
      <c r="E53" s="50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134</v>
      </c>
      <c r="B54" s="2"/>
      <c r="C54" s="48">
        <v>214400.15</v>
      </c>
      <c r="D54" s="2"/>
      <c r="E54" s="50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280</v>
      </c>
      <c r="B55" s="2"/>
      <c r="C55" s="48">
        <v>25717924.960000001</v>
      </c>
      <c r="D55" s="2"/>
      <c r="E55" s="50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281</v>
      </c>
      <c r="B56" s="2"/>
      <c r="C56" s="48">
        <v>4032381.73</v>
      </c>
      <c r="D56" s="2"/>
      <c r="E56" s="50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282</v>
      </c>
      <c r="B57" s="2"/>
      <c r="C57" s="49">
        <f>SUM(C58:C63)</f>
        <v>53836663.110000007</v>
      </c>
      <c r="D57" s="2"/>
      <c r="E57" s="50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283</v>
      </c>
      <c r="B58" s="2"/>
      <c r="C58" s="48">
        <v>4745839.2300000004</v>
      </c>
      <c r="D58" s="2"/>
      <c r="E58" s="50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364</v>
      </c>
      <c r="B59" s="2"/>
      <c r="C59" s="48">
        <v>1416.71</v>
      </c>
      <c r="D59" s="2"/>
      <c r="E59" s="50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376</v>
      </c>
      <c r="B60" s="2"/>
      <c r="C60" s="48">
        <v>47034.86</v>
      </c>
      <c r="D60" s="2"/>
      <c r="E60" s="50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284</v>
      </c>
      <c r="B61" s="2"/>
      <c r="C61" s="48">
        <v>47481243.460000001</v>
      </c>
      <c r="D61" s="2"/>
      <c r="E61" s="50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285</v>
      </c>
      <c r="B62" s="2"/>
      <c r="C62" s="48">
        <v>1559136.2</v>
      </c>
      <c r="D62" s="2"/>
      <c r="E62" s="50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286</v>
      </c>
      <c r="B63" s="2"/>
      <c r="C63" s="48">
        <v>1992.65</v>
      </c>
      <c r="D63" s="2"/>
      <c r="E63" s="50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3" t="s">
        <v>287</v>
      </c>
      <c r="B64" s="2"/>
      <c r="C64" s="49">
        <f>SUM(C65:C67)</f>
        <v>75661002.299999997</v>
      </c>
      <c r="D64" s="2"/>
      <c r="E64" s="50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288</v>
      </c>
      <c r="B65" s="2"/>
      <c r="C65" s="48">
        <v>757579.16</v>
      </c>
      <c r="D65" s="2"/>
      <c r="E65" s="50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289</v>
      </c>
      <c r="B66" s="2"/>
      <c r="C66" s="48">
        <v>21716.25</v>
      </c>
      <c r="D66" s="2"/>
      <c r="E66" s="50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273</v>
      </c>
      <c r="B67" s="2"/>
      <c r="C67" s="48">
        <v>74881706.890000001</v>
      </c>
      <c r="D67" s="2"/>
      <c r="E67" s="50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52" t="s">
        <v>290</v>
      </c>
      <c r="C68" s="49">
        <f>C64+C57+C51+C45+C32+C16+C8</f>
        <v>348985808.38</v>
      </c>
      <c r="E68" s="50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2018</vt:lpstr>
      <vt:lpstr>composicion de Flujo fondos</vt:lpstr>
      <vt:lpstr>ESTADO DE EJEC. PRES.EGRESOS 18</vt:lpstr>
      <vt:lpstr>ESTADO EJEC. PRES. INGRESOS 18</vt:lpstr>
      <vt:lpstr>Estado Situacion Financiera 18</vt:lpstr>
      <vt:lpstr>EstadRendimiento Economico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2017-08-23T16:17:52Z</cp:lastPrinted>
  <dcterms:created xsi:type="dcterms:W3CDTF">2016-09-19T20:30:24Z</dcterms:created>
  <dcterms:modified xsi:type="dcterms:W3CDTF">2018-07-04T16:42:51Z</dcterms:modified>
</cp:coreProperties>
</file>