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18\INFORMACIÓN OFICIOSA\ESTADOS FINANCIEROS\"/>
    </mc:Choice>
  </mc:AlternateContent>
  <bookViews>
    <workbookView xWindow="0" yWindow="0" windowWidth="20490" windowHeight="7155" tabRatio="1000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52511"/>
</workbook>
</file>

<file path=xl/calcChain.xml><?xml version="1.0" encoding="utf-8"?>
<calcChain xmlns="http://schemas.openxmlformats.org/spreadsheetml/2006/main">
  <c r="C57" i="5" l="1"/>
  <c r="D68" i="2" l="1"/>
  <c r="E63" i="2"/>
  <c r="D28" i="2"/>
  <c r="C102" i="2"/>
  <c r="C68" i="2"/>
  <c r="C18" i="6" l="1"/>
  <c r="H16" i="6"/>
  <c r="H9" i="6"/>
  <c r="E13" i="2" l="1"/>
  <c r="B69" i="7"/>
  <c r="B18" i="7"/>
  <c r="B9" i="7"/>
  <c r="E51" i="2" l="1"/>
  <c r="B84" i="7"/>
  <c r="B89" i="7" l="1"/>
  <c r="D83" i="7" s="1"/>
  <c r="D14" i="3" l="1"/>
  <c r="B22" i="7"/>
  <c r="C32" i="5" l="1"/>
  <c r="D22" i="3" l="1"/>
  <c r="D21" i="3" s="1"/>
  <c r="D19" i="3"/>
  <c r="D18" i="3" s="1"/>
  <c r="D16" i="3"/>
  <c r="D13" i="3" s="1"/>
  <c r="D11" i="3"/>
  <c r="D9" i="3"/>
  <c r="C14" i="3"/>
  <c r="C22" i="3"/>
  <c r="C21" i="3" s="1"/>
  <c r="C19" i="3"/>
  <c r="C18" i="3" s="1"/>
  <c r="C16" i="3"/>
  <c r="C11" i="3"/>
  <c r="C9" i="3"/>
  <c r="C8" i="3" s="1"/>
  <c r="I24" i="5"/>
  <c r="I17" i="5"/>
  <c r="I15" i="5"/>
  <c r="I12" i="5"/>
  <c r="I8" i="5"/>
  <c r="C64" i="5"/>
  <c r="C51" i="5"/>
  <c r="C45" i="5"/>
  <c r="C16" i="5"/>
  <c r="C8" i="5"/>
  <c r="D8" i="3" l="1"/>
  <c r="C13" i="3"/>
  <c r="C68" i="5"/>
  <c r="I29" i="5"/>
  <c r="D104" i="2"/>
  <c r="D96" i="2"/>
  <c r="D92" i="2"/>
  <c r="D90" i="2"/>
  <c r="D82" i="2"/>
  <c r="D78" i="2"/>
  <c r="D76" i="2"/>
  <c r="D72" i="2"/>
  <c r="D57" i="2"/>
  <c r="D53" i="2"/>
  <c r="D23" i="2"/>
  <c r="D19" i="2"/>
  <c r="D17" i="2"/>
  <c r="D14" i="2"/>
  <c r="D9" i="2"/>
  <c r="C104" i="2"/>
  <c r="C96" i="2"/>
  <c r="C95" i="2" s="1"/>
  <c r="C92" i="2"/>
  <c r="C90" i="2"/>
  <c r="C82" i="2"/>
  <c r="C78" i="2"/>
  <c r="C76" i="2"/>
  <c r="C72" i="2"/>
  <c r="C57" i="2"/>
  <c r="C53" i="2"/>
  <c r="C28" i="2"/>
  <c r="C23" i="2"/>
  <c r="C19" i="2"/>
  <c r="C17" i="2"/>
  <c r="C14" i="2"/>
  <c r="C9" i="2"/>
  <c r="C8" i="2" l="1"/>
  <c r="D95" i="2"/>
  <c r="D8" i="2"/>
  <c r="C89" i="2"/>
  <c r="C75" i="2"/>
  <c r="D75" i="2"/>
  <c r="D89" i="2"/>
  <c r="D27" i="2"/>
  <c r="D106" i="2" l="1"/>
  <c r="B80" i="7"/>
  <c r="B77" i="7"/>
  <c r="B65" i="7"/>
  <c r="B46" i="7"/>
  <c r="B35" i="7"/>
  <c r="B30" i="7"/>
  <c r="B26" i="7"/>
  <c r="B24" i="7"/>
  <c r="B14" i="7"/>
  <c r="E100" i="2" l="1"/>
  <c r="E83" i="2"/>
  <c r="E38" i="2" l="1"/>
  <c r="E37" i="2" l="1"/>
  <c r="D76" i="7" l="1"/>
  <c r="C9" i="6"/>
  <c r="C27" i="6" s="1"/>
  <c r="H25" i="6" s="1"/>
  <c r="H27" i="6" s="1"/>
  <c r="C9" i="4"/>
  <c r="C14" i="4"/>
  <c r="C11" i="4"/>
  <c r="C17" i="4" l="1"/>
  <c r="D24" i="3"/>
  <c r="E99" i="2" l="1"/>
  <c r="D64" i="7" l="1"/>
  <c r="D45" i="7"/>
  <c r="D21" i="7"/>
  <c r="D34" i="7"/>
  <c r="D8" i="7" l="1"/>
  <c r="D55" i="7" s="1"/>
  <c r="B92" i="7" s="1"/>
  <c r="D92" i="7" s="1"/>
  <c r="D93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7" i="2"/>
  <c r="D108" i="2" s="1"/>
  <c r="E105" i="2"/>
  <c r="E104" i="2"/>
  <c r="E101" i="2"/>
  <c r="E98" i="2"/>
  <c r="E97" i="2"/>
  <c r="E96" i="2"/>
  <c r="E95" i="2"/>
  <c r="E94" i="2"/>
  <c r="E93" i="2"/>
  <c r="E92" i="2"/>
  <c r="E91" i="2"/>
  <c r="E90" i="2"/>
  <c r="E89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7" i="2"/>
  <c r="E66" i="2"/>
  <c r="E65" i="2"/>
  <c r="E64" i="2"/>
  <c r="E62" i="2"/>
  <c r="E61" i="2"/>
  <c r="E60" i="2"/>
  <c r="E59" i="2"/>
  <c r="E58" i="2"/>
  <c r="E57" i="2"/>
  <c r="E56" i="2"/>
  <c r="E55" i="2"/>
  <c r="E54" i="2"/>
  <c r="E53" i="2"/>
  <c r="E52" i="2"/>
  <c r="E50" i="2"/>
  <c r="E49" i="2"/>
  <c r="E48" i="2"/>
  <c r="E42" i="2"/>
  <c r="E41" i="2"/>
  <c r="E40" i="2"/>
  <c r="E39" i="2"/>
  <c r="E36" i="2"/>
  <c r="E35" i="2"/>
  <c r="E34" i="2"/>
  <c r="E33" i="2"/>
  <c r="E32" i="2"/>
  <c r="E31" i="2"/>
  <c r="E30" i="2"/>
  <c r="E29" i="2"/>
  <c r="E28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5" i="3"/>
  <c r="C26" i="3" s="1"/>
  <c r="E25" i="3"/>
  <c r="E26" i="3" s="1"/>
  <c r="E68" i="2" l="1"/>
  <c r="C27" i="2"/>
  <c r="E27" i="2" s="1"/>
  <c r="E106" i="2" s="1"/>
  <c r="E107" i="2" s="1"/>
  <c r="E108" i="2" s="1"/>
  <c r="C106" i="2" l="1"/>
  <c r="C107" i="2" s="1"/>
  <c r="C108" i="2" s="1"/>
</calcChain>
</file>

<file path=xl/sharedStrings.xml><?xml version="1.0" encoding="utf-8"?>
<sst xmlns="http://schemas.openxmlformats.org/spreadsheetml/2006/main" count="479" uniqueCount="393">
  <si>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</si>
  <si>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</si>
  <si>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</si>
  <si>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</si>
  <si>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</si>
  <si>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</si>
  <si>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</si>
  <si>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</si>
  <si>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</si>
  <si>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</si>
  <si>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</si>
  <si>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</si>
  <si>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</si>
  <si>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</si>
  <si>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</si>
  <si>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</si>
  <si>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</si>
  <si>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</si>
  <si>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</si>
  <si>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</si>
  <si>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</si>
  <si>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</si>
  <si>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</si>
  <si>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</si>
  <si>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</si>
  <si>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</si>
  <si>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</si>
  <si>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</si>
  <si>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</si>
  <si>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</si>
  <si>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</si>
  <si>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</si>
  <si>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</si>
  <si>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</si>
  <si>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</si>
  <si>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</si>
  <si>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</si>
  <si>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</si>
  <si>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</si>
  <si>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</si>
  <si>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</si>
  <si>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</si>
  <si>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</si>
  <si>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</si>
  <si>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</si>
  <si>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</si>
  <si>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</si>
  <si>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</si>
  <si>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</si>
  <si>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</si>
  <si>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</si>
  <si>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</si>
  <si>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</si>
  <si>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</si>
  <si>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</si>
  <si>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</si>
  <si>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</si>
  <si>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</si>
  <si>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</si>
  <si>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</si>
  <si>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</si>
  <si>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</si>
  <si>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</si>
  <si>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</si>
  <si>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</si>
  <si>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</si>
  <si>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</si>
  <si>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</si>
  <si>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</si>
  <si>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</si>
  <si>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</si>
  <si>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</si>
  <si>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</si>
  <si>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</si>
  <si>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</si>
  <si>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</si>
  <si>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</si>
  <si>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</si>
  <si>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</si>
  <si>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</si>
  <si>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</si>
  <si>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</si>
  <si>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</si>
  <si>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</si>
  <si>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</si>
  <si>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</si>
  <si>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</si>
  <si>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</si>
  <si>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</si>
  <si>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</si>
  <si>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</si>
  <si>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</si>
  <si>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</si>
  <si>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</si>
  <si>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</si>
  <si>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</si>
  <si>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</si>
  <si>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</si>
  <si>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</si>
  <si>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</si>
  <si>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</si>
  <si>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</si>
  <si>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</si>
  <si>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</si>
  <si>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</si>
  <si>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</si>
  <si>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</si>
  <si>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</si>
  <si>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</si>
  <si>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</si>
  <si>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</si>
  <si>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</si>
  <si>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</si>
  <si>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</si>
  <si>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</si>
  <si>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</si>
  <si>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</si>
  <si>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</si>
  <si>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</si>
  <si>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</si>
  <si>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</si>
  <si>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</si>
  <si>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</si>
  <si>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</si>
  <si>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</si>
  <si>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</si>
  <si>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</si>
  <si>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</si>
  <si>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</si>
  <si>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</si>
  <si>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</si>
  <si>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</si>
  <si>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</si>
  <si>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</si>
  <si>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</si>
  <si>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</si>
  <si>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</si>
  <si>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</si>
  <si>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</si>
  <si>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</si>
  <si>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</si>
  <si>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</si>
  <si>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</si>
  <si>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</si>
  <si>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</si>
  <si>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</si>
  <si>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</si>
  <si>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</si>
  <si>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</si>
  <si>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</si>
  <si>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</si>
  <si>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</si>
  <si>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</si>
  <si>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</si>
  <si>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</si>
  <si>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</si>
  <si>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</si>
  <si>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</si>
  <si>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</si>
  <si>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</si>
  <si>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</si>
  <si>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</si>
  <si>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</si>
  <si>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</si>
  <si>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</si>
  <si>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</si>
  <si>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</si>
  <si>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</si>
  <si>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</si>
  <si>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</si>
  <si>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</si>
  <si>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</si>
  <si>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</si>
  <si>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</si>
  <si>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</si>
  <si>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</si>
  <si>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</si>
  <si>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</si>
  <si>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</si>
  <si>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</si>
  <si>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</si>
  <si>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</si>
  <si>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</si>
  <si>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</si>
  <si>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</si>
  <si>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</si>
  <si>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</si>
  <si>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</si>
  <si>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</si>
  <si>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</si>
  <si>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</si>
  <si>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</si>
  <si>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</si>
  <si>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</si>
  <si>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</si>
  <si>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</si>
  <si>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</si>
  <si>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</si>
  <si>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</si>
  <si>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</si>
  <si>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</si>
  <si>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</si>
  <si>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</si>
  <si>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</si>
  <si>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</si>
  <si>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</si>
  <si>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</si>
  <si>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</si>
  <si>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</si>
  <si>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</si>
  <si>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</si>
  <si>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</si>
  <si>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</si>
  <si>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</si>
  <si>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</si>
  <si>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</si>
  <si>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</si>
  <si>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</si>
  <si>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</si>
  <si>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</si>
  <si>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</si>
  <si>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</si>
  <si>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</si>
  <si>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</si>
  <si>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</si>
  <si>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</si>
  <si>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</si>
  <si>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</si>
  <si>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</si>
  <si>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</si>
  <si>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</si>
  <si>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</si>
  <si>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</si>
  <si>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</si>
  <si>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</si>
  <si>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</si>
  <si>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</si>
  <si>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</si>
  <si>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</si>
  <si>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</si>
  <si>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</si>
  <si>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</si>
  <si>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</si>
  <si>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</si>
  <si>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</si>
  <si>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</si>
  <si>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</si>
  <si>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</si>
  <si>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</si>
  <si>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</si>
  <si>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</si>
  <si>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</si>
  <si>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</si>
  <si>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</si>
  <si>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</si>
  <si>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</si>
  <si>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</si>
  <si>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</si>
  <si>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</si>
  <si>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</si>
  <si>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</si>
  <si>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</si>
  <si>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</si>
  <si>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</si>
  <si>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</si>
  <si>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</si>
  <si>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</si>
  <si>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</si>
  <si>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</si>
  <si>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</si>
  <si>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</si>
  <si>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</si>
  <si>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</si>
  <si>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</si>
  <si>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</si>
  <si>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</si>
  <si>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</si>
  <si>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</si>
  <si>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</si>
  <si>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</si>
  <si>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</si>
  <si>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</si>
  <si>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</si>
  <si>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</si>
  <si>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</si>
  <si>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</si>
  <si>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</si>
  <si>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</si>
  <si>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</si>
  <si>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</si>
  <si>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</si>
  <si>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</si>
  <si>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</si>
  <si>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</si>
  <si>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</si>
  <si>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</si>
  <si>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</si>
  <si>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</si>
  <si>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</si>
  <si>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</si>
  <si>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</si>
  <si>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</si>
  <si>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</si>
  <si>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</si>
  <si>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</si>
  <si>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</si>
  <si>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</si>
  <si>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</si>
  <si>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</si>
  <si>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</si>
  <si>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</si>
  <si>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</si>
  <si>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</si>
  <si>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</si>
  <si>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</si>
  <si>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</si>
  <si>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</si>
  <si>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</si>
  <si>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</si>
  <si>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</si>
  <si>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</si>
  <si>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</si>
  <si>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</si>
  <si>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</si>
  <si>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</si>
  <si>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</si>
  <si>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</si>
  <si>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</si>
  <si>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</si>
  <si>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</si>
  <si>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</si>
  <si>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</si>
  <si>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</si>
  <si>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</si>
  <si>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</si>
  <si>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</si>
  <si>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</si>
  <si>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</si>
  <si>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</si>
  <si>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</si>
  <si>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</si>
  <si>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</si>
  <si>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</si>
  <si>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</si>
  <si>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</si>
  <si>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</si>
  <si>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</si>
  <si>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</si>
  <si>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</si>
  <si>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</si>
  <si>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</si>
  <si>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</si>
  <si>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</si>
  <si>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</si>
  <si>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</si>
  <si>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</si>
  <si>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</si>
  <si>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</si>
  <si>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</si>
  <si>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</si>
  <si>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</si>
  <si>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</si>
  <si>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</si>
  <si>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</si>
  <si>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</si>
  <si>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</si>
  <si>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</si>
  <si>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</si>
  <si>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</si>
  <si>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Detrimentos de Inversiones en Existencias</t>
  </si>
  <si>
    <t>Resultado Ejercicio Corriente</t>
  </si>
  <si>
    <t>Caja General</t>
  </si>
  <si>
    <t>D.M. X Operaciones de Ejercicios Anteriores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</si>
  <si>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</si>
  <si>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</si>
  <si>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</si>
  <si>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</si>
  <si>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</si>
  <si>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</si>
  <si>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Del  1  de  Enero  al  31  de  Marzo del  2018</t>
  </si>
  <si>
    <t>Del  1  de  Enero  al  31  de  Marzo de  2018</t>
  </si>
  <si>
    <t>Reporte Acumulado del  1  de  Enero  al  31  de  Marzo  de  2018</t>
  </si>
  <si>
    <t>Reporte Acumulado del 1 de Enero al 31 de Marzo de 2018</t>
  </si>
  <si>
    <t>Reporte Acumulado del 1 de Enero al  31 de Marzo de 2018</t>
  </si>
  <si>
    <t>Reporte Acumulado del 1 de Enero al 31  de Marzo del  2018</t>
  </si>
  <si>
    <t>Del  1  de  Enero  al  31  de  Marzo  de  2018</t>
  </si>
  <si>
    <t>Del 1 de Enero al 31 de Marzo de 2018</t>
  </si>
  <si>
    <t>al  31  de  Marzo de 2018</t>
  </si>
  <si>
    <t>al  31  de  Marzo  del  2018</t>
  </si>
  <si>
    <t>AUMENTO NETO DE DISPONIBILIDADES</t>
  </si>
  <si>
    <t>Servicios Portuarios, Aeroportuarios, y Ferroviarios</t>
  </si>
  <si>
    <t>Pasajes al exterior</t>
  </si>
  <si>
    <t>Semovientes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</si>
</sst>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9"/>
  <sheetViews>
    <sheetView tabSelected="1" workbookViewId="0">
      <selection activeCell="C19" sqref="C19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0" t="s">
        <v>207</v>
      </c>
      <c r="B1" s="90"/>
      <c r="C1" s="90"/>
      <c r="D1" s="90"/>
      <c r="E1" s="90"/>
      <c r="F1" s="90"/>
    </row>
    <row r="2" spans="1:6" x14ac:dyDescent="0.25">
      <c r="A2" s="90" t="s">
        <v>355</v>
      </c>
      <c r="B2" s="90"/>
      <c r="C2" s="90"/>
      <c r="D2" s="90"/>
      <c r="E2" s="90"/>
      <c r="F2" s="90"/>
    </row>
    <row r="3" spans="1:6" x14ac:dyDescent="0.25">
      <c r="A3" s="90" t="s">
        <v>380</v>
      </c>
      <c r="B3" s="90"/>
      <c r="C3" s="90"/>
      <c r="D3" s="90"/>
      <c r="E3" s="90"/>
      <c r="F3" s="90"/>
    </row>
    <row r="4" spans="1:6" x14ac:dyDescent="0.25">
      <c r="A4" s="90" t="s">
        <v>155</v>
      </c>
      <c r="B4" s="90"/>
      <c r="C4" s="90"/>
      <c r="D4" s="90"/>
      <c r="E4" s="90"/>
      <c r="F4" s="90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279081.02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2389606.48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2110525.46</v>
      </c>
      <c r="D13" s="29"/>
      <c r="E13" s="25">
        <v>0</v>
      </c>
      <c r="F13" s="22"/>
    </row>
    <row r="14" spans="1:6" x14ac:dyDescent="0.25">
      <c r="A14" s="24" t="s">
        <v>201</v>
      </c>
      <c r="B14" s="28"/>
      <c r="C14" s="41">
        <f>C15-C16</f>
        <v>-56284.48000000001</v>
      </c>
      <c r="D14" s="29"/>
      <c r="E14" s="38">
        <v>0</v>
      </c>
      <c r="F14" s="22"/>
    </row>
    <row r="15" spans="1:6" x14ac:dyDescent="0.25">
      <c r="A15" s="27" t="s">
        <v>205</v>
      </c>
      <c r="B15" s="35"/>
      <c r="C15" s="27">
        <v>187163.44</v>
      </c>
      <c r="D15" s="35"/>
      <c r="E15" s="25">
        <v>0</v>
      </c>
    </row>
    <row r="16" spans="1:6" x14ac:dyDescent="0.25">
      <c r="A16" s="5" t="s">
        <v>206</v>
      </c>
      <c r="B16" s="29"/>
      <c r="C16" s="27">
        <v>243447.92</v>
      </c>
      <c r="D16" s="35"/>
      <c r="E16" s="25">
        <v>0</v>
      </c>
    </row>
    <row r="17" spans="1:5" x14ac:dyDescent="0.25">
      <c r="A17" s="23" t="s">
        <v>202</v>
      </c>
      <c r="B17" s="34"/>
      <c r="C17" s="41">
        <f>C9+C11+C14</f>
        <v>1838698.57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0"/>
  <sheetViews>
    <sheetView workbookViewId="0">
      <selection activeCell="C18" sqref="C18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0" t="s">
        <v>207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90" t="s">
        <v>356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0" t="s">
        <v>379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25">
      <c r="A4" s="90" t="s">
        <v>155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SUM(C10:C16)</f>
        <v>2389606.48</v>
      </c>
      <c r="D9" s="40"/>
      <c r="E9" s="38">
        <v>0</v>
      </c>
      <c r="F9" s="25"/>
      <c r="G9" s="24" t="s">
        <v>210</v>
      </c>
      <c r="H9" s="39">
        <f>SUM(H10:H14)</f>
        <v>2110525.46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78664.11</v>
      </c>
      <c r="D10" s="84"/>
      <c r="E10" s="77">
        <v>0</v>
      </c>
      <c r="F10" s="77"/>
      <c r="G10" s="85" t="s">
        <v>216</v>
      </c>
      <c r="H10" s="84">
        <v>952374.58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25884.99</v>
      </c>
      <c r="D11" s="84"/>
      <c r="E11" s="77"/>
      <c r="F11" s="77"/>
      <c r="G11" s="85" t="s">
        <v>378</v>
      </c>
      <c r="H11" s="84">
        <v>50678.09</v>
      </c>
      <c r="I11" s="37"/>
      <c r="J11" s="25">
        <v>0</v>
      </c>
    </row>
    <row r="12" spans="1:10" x14ac:dyDescent="0.25">
      <c r="A12" s="31"/>
      <c r="B12" s="31"/>
      <c r="C12" s="84"/>
      <c r="D12" s="84"/>
      <c r="E12" s="77"/>
      <c r="F12" s="77"/>
      <c r="G12" s="85" t="s">
        <v>218</v>
      </c>
      <c r="H12" s="84">
        <v>1073.8499999999999</v>
      </c>
      <c r="I12" s="37"/>
      <c r="J12" s="25">
        <v>0</v>
      </c>
    </row>
    <row r="13" spans="1:10" x14ac:dyDescent="0.25">
      <c r="A13" s="31" t="s">
        <v>213</v>
      </c>
      <c r="B13" s="31"/>
      <c r="C13" s="84">
        <v>1829105.9</v>
      </c>
      <c r="D13" s="84"/>
      <c r="E13" s="77">
        <v>0</v>
      </c>
      <c r="F13" s="77"/>
      <c r="G13" s="85" t="s">
        <v>219</v>
      </c>
      <c r="H13" s="84">
        <v>706970</v>
      </c>
      <c r="I13" s="37"/>
      <c r="J13" s="25">
        <v>0</v>
      </c>
    </row>
    <row r="14" spans="1:10" x14ac:dyDescent="0.25">
      <c r="A14" s="31" t="s">
        <v>214</v>
      </c>
      <c r="B14" s="31"/>
      <c r="C14" s="84">
        <v>156235.67000000001</v>
      </c>
      <c r="D14" s="84"/>
      <c r="E14" s="77">
        <v>0</v>
      </c>
      <c r="F14" s="77"/>
      <c r="G14" s="85" t="s">
        <v>220</v>
      </c>
      <c r="H14" s="84">
        <v>399428.94</v>
      </c>
      <c r="I14" s="37"/>
      <c r="J14" s="25">
        <v>0</v>
      </c>
    </row>
    <row r="15" spans="1:10" x14ac:dyDescent="0.25">
      <c r="A15" s="31" t="s">
        <v>375</v>
      </c>
      <c r="B15" s="31"/>
      <c r="C15" s="84">
        <v>100</v>
      </c>
      <c r="D15" s="84"/>
      <c r="E15" s="77">
        <v>0</v>
      </c>
      <c r="F15" s="77"/>
      <c r="G15" s="86"/>
      <c r="H15" s="86"/>
      <c r="I15" s="37"/>
      <c r="J15" s="25"/>
    </row>
    <row r="16" spans="1:10" x14ac:dyDescent="0.25">
      <c r="A16" s="31" t="s">
        <v>215</v>
      </c>
      <c r="B16" s="31"/>
      <c r="C16" s="84">
        <v>299615.81</v>
      </c>
      <c r="D16" s="84"/>
      <c r="E16" s="77">
        <v>0</v>
      </c>
      <c r="F16" s="77"/>
      <c r="G16" s="24" t="s">
        <v>221</v>
      </c>
      <c r="H16" s="39">
        <f>SUM(H18:H22)</f>
        <v>243447.91999999998</v>
      </c>
      <c r="I16" s="37"/>
      <c r="J16" s="25">
        <v>0</v>
      </c>
    </row>
    <row r="17" spans="1:10" ht="10.5" customHeight="1" x14ac:dyDescent="0.25">
      <c r="A17" s="31"/>
      <c r="B17" s="31"/>
      <c r="C17" s="84"/>
      <c r="D17" s="84"/>
      <c r="E17" s="77"/>
      <c r="F17" s="77"/>
      <c r="J17" s="25">
        <v>0</v>
      </c>
    </row>
    <row r="18" spans="1:10" x14ac:dyDescent="0.25">
      <c r="A18" s="24" t="s">
        <v>221</v>
      </c>
      <c r="B18" s="28"/>
      <c r="C18" s="39">
        <f>SUM(C19:C23)</f>
        <v>187163.43999999997</v>
      </c>
      <c r="D18" s="84"/>
      <c r="E18" s="77">
        <v>0</v>
      </c>
      <c r="F18" s="77"/>
      <c r="G18" s="32" t="s">
        <v>222</v>
      </c>
      <c r="H18" s="84">
        <v>38.270000000000003</v>
      </c>
      <c r="J18" s="25">
        <v>0</v>
      </c>
    </row>
    <row r="19" spans="1:10" x14ac:dyDescent="0.25">
      <c r="A19" s="32" t="s">
        <v>222</v>
      </c>
      <c r="B19" s="28"/>
      <c r="C19" s="84">
        <v>0.5</v>
      </c>
      <c r="D19" s="84"/>
      <c r="E19" s="77"/>
      <c r="F19" s="77"/>
      <c r="G19" s="32" t="s">
        <v>223</v>
      </c>
      <c r="H19" s="84">
        <v>239841.16</v>
      </c>
      <c r="J19" s="25">
        <v>0</v>
      </c>
    </row>
    <row r="20" spans="1:10" x14ac:dyDescent="0.25">
      <c r="A20" s="32" t="s">
        <v>223</v>
      </c>
      <c r="B20" s="32"/>
      <c r="C20" s="84">
        <v>165867.53</v>
      </c>
      <c r="D20" s="84"/>
      <c r="E20" s="77">
        <v>0</v>
      </c>
      <c r="F20" s="77"/>
      <c r="G20" s="32" t="s">
        <v>224</v>
      </c>
      <c r="H20" s="84">
        <v>3258.33</v>
      </c>
      <c r="I20" s="37"/>
      <c r="J20" s="25">
        <v>0</v>
      </c>
    </row>
    <row r="21" spans="1:10" x14ac:dyDescent="0.25">
      <c r="A21" s="32" t="s">
        <v>224</v>
      </c>
      <c r="B21" s="33"/>
      <c r="C21" s="84">
        <v>21009.49</v>
      </c>
      <c r="D21" s="84"/>
      <c r="E21" s="77">
        <v>0</v>
      </c>
      <c r="F21" s="77"/>
      <c r="G21" s="32" t="s">
        <v>359</v>
      </c>
      <c r="H21" s="84">
        <v>158.25</v>
      </c>
      <c r="J21" s="25">
        <v>0</v>
      </c>
    </row>
    <row r="22" spans="1:10" x14ac:dyDescent="0.25">
      <c r="A22" s="32" t="s">
        <v>359</v>
      </c>
      <c r="B22" s="33"/>
      <c r="C22" s="84">
        <v>4.8600000000000003</v>
      </c>
      <c r="D22" s="84"/>
      <c r="E22" s="77">
        <v>0</v>
      </c>
      <c r="F22" s="77"/>
      <c r="G22" s="32" t="s">
        <v>225</v>
      </c>
      <c r="H22" s="84">
        <v>151.91</v>
      </c>
      <c r="I22" s="37"/>
      <c r="J22" s="25">
        <v>0</v>
      </c>
    </row>
    <row r="23" spans="1:10" x14ac:dyDescent="0.25">
      <c r="A23" s="32" t="s">
        <v>225</v>
      </c>
      <c r="C23" s="84">
        <v>281.06</v>
      </c>
      <c r="D23" s="84"/>
      <c r="E23" s="77"/>
      <c r="F23" s="77"/>
      <c r="G23" s="86"/>
      <c r="H23" s="86"/>
      <c r="I23" s="40"/>
      <c r="J23" s="77"/>
    </row>
    <row r="24" spans="1:10" ht="8.25" customHeight="1" x14ac:dyDescent="0.25">
      <c r="C24" s="86"/>
      <c r="D24" s="84"/>
      <c r="E24" s="77"/>
      <c r="F24" s="77"/>
    </row>
    <row r="25" spans="1:10" x14ac:dyDescent="0.25">
      <c r="A25" s="89"/>
      <c r="C25" s="83"/>
      <c r="D25" s="86"/>
      <c r="E25" s="86"/>
      <c r="F25" s="82"/>
      <c r="G25" s="24" t="s">
        <v>389</v>
      </c>
      <c r="H25" s="87">
        <f>C27-H9-H16</f>
        <v>222796.53999999998</v>
      </c>
      <c r="I25" s="43"/>
      <c r="J25" s="38">
        <v>0</v>
      </c>
    </row>
    <row r="26" spans="1:10" ht="12.75" customHeight="1" x14ac:dyDescent="0.25">
      <c r="F26" s="30"/>
    </row>
    <row r="27" spans="1:10" x14ac:dyDescent="0.25">
      <c r="A27" s="41" t="s">
        <v>227</v>
      </c>
      <c r="B27" s="41"/>
      <c r="C27" s="39">
        <f>C9+C18+C25</f>
        <v>2576769.92</v>
      </c>
      <c r="D27" s="29"/>
      <c r="E27" s="42">
        <v>0</v>
      </c>
      <c r="F27" s="36"/>
      <c r="G27" s="24" t="s">
        <v>226</v>
      </c>
      <c r="H27" s="39">
        <f>H9+H16+H25</f>
        <v>2576769.92</v>
      </c>
      <c r="I27" s="40"/>
      <c r="J27" s="88">
        <v>0</v>
      </c>
    </row>
    <row r="28" spans="1:10" x14ac:dyDescent="0.25">
      <c r="A28" s="36"/>
      <c r="B28" s="36"/>
      <c r="C28" s="36"/>
      <c r="D28" s="36"/>
      <c r="E28" s="36"/>
      <c r="F28" s="36"/>
    </row>
    <row r="29" spans="1:10" x14ac:dyDescent="0.25">
      <c r="A29" s="36"/>
      <c r="B29" s="36"/>
      <c r="C29" s="36"/>
      <c r="D29" s="36"/>
      <c r="E29" s="36"/>
      <c r="F29" s="36"/>
    </row>
    <row r="30" spans="1:10" x14ac:dyDescent="0.25">
      <c r="A30" s="36"/>
      <c r="B30" s="36"/>
      <c r="C30" s="36"/>
      <c r="D30" s="36"/>
      <c r="E30" s="36"/>
      <c r="F30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0"/>
  <sheetViews>
    <sheetView topLeftCell="A84" zoomScaleNormal="100" workbookViewId="0">
      <selection activeCell="D106" sqref="D106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90" t="s">
        <v>154</v>
      </c>
      <c r="B1" s="90"/>
      <c r="C1" s="90"/>
      <c r="D1" s="90"/>
      <c r="E1" s="90"/>
    </row>
    <row r="2" spans="1:5" s="1" customFormat="1" x14ac:dyDescent="0.25">
      <c r="A2" s="90" t="s">
        <v>346</v>
      </c>
      <c r="B2" s="90"/>
      <c r="C2" s="90"/>
      <c r="D2" s="90"/>
      <c r="E2" s="90"/>
    </row>
    <row r="3" spans="1:5" s="1" customFormat="1" x14ac:dyDescent="0.25">
      <c r="A3" s="90" t="s">
        <v>384</v>
      </c>
      <c r="B3" s="90"/>
      <c r="C3" s="90"/>
      <c r="D3" s="90"/>
      <c r="E3" s="90"/>
    </row>
    <row r="4" spans="1:5" s="1" customFormat="1" x14ac:dyDescent="0.25">
      <c r="A4" s="90" t="s">
        <v>155</v>
      </c>
      <c r="B4" s="90"/>
      <c r="C4" s="90"/>
      <c r="D4" s="90"/>
      <c r="E4" s="90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</f>
        <v>2041105</v>
      </c>
      <c r="D8" s="80">
        <f>D9+D14+D17+D19+D23</f>
        <v>402838.05</v>
      </c>
      <c r="E8" s="6">
        <f>C8-D8</f>
        <v>1638266.95</v>
      </c>
    </row>
    <row r="9" spans="1:5" x14ac:dyDescent="0.25">
      <c r="A9" s="12" t="s">
        <v>2</v>
      </c>
      <c r="B9" s="12" t="s">
        <v>3</v>
      </c>
      <c r="C9" s="80">
        <f>SUM(C10:C13)</f>
        <v>1752171.07</v>
      </c>
      <c r="D9" s="80">
        <f>SUM(D10:D13)</f>
        <v>351635.02</v>
      </c>
      <c r="E9" s="6">
        <f t="shared" ref="E9:E42" si="0">C9-D9</f>
        <v>1400536.05</v>
      </c>
    </row>
    <row r="10" spans="1:5" x14ac:dyDescent="0.25">
      <c r="A10" s="4" t="s">
        <v>4</v>
      </c>
      <c r="B10" s="4" t="s">
        <v>5</v>
      </c>
      <c r="C10" s="5">
        <v>1348220.03</v>
      </c>
      <c r="D10" s="5">
        <v>321817.45</v>
      </c>
      <c r="E10" s="6">
        <f t="shared" si="0"/>
        <v>1026402.5800000001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18000</v>
      </c>
      <c r="D12" s="5">
        <v>2011.46</v>
      </c>
      <c r="E12" s="6">
        <f t="shared" si="0"/>
        <v>15988.54</v>
      </c>
    </row>
    <row r="13" spans="1:5" x14ac:dyDescent="0.25">
      <c r="A13" s="4" t="s">
        <v>10</v>
      </c>
      <c r="B13" s="4" t="s">
        <v>11</v>
      </c>
      <c r="C13" s="5">
        <v>273471.03999999998</v>
      </c>
      <c r="D13" s="5">
        <v>27806.11</v>
      </c>
      <c r="E13" s="6">
        <f t="shared" si="0"/>
        <v>245664.93</v>
      </c>
    </row>
    <row r="14" spans="1:5" x14ac:dyDescent="0.25">
      <c r="A14" s="12" t="s">
        <v>12</v>
      </c>
      <c r="B14" s="12" t="s">
        <v>13</v>
      </c>
      <c r="C14" s="80">
        <f>SUM(C15:C16)</f>
        <v>45270</v>
      </c>
      <c r="D14" s="80">
        <f>SUM(D15:D16)</f>
        <v>0</v>
      </c>
      <c r="E14" s="6">
        <f t="shared" si="0"/>
        <v>45270</v>
      </c>
    </row>
    <row r="15" spans="1:5" x14ac:dyDescent="0.25">
      <c r="A15" s="4" t="s">
        <v>14</v>
      </c>
      <c r="B15" s="4" t="s">
        <v>5</v>
      </c>
      <c r="C15" s="5">
        <v>41785</v>
      </c>
      <c r="D15" s="5">
        <v>0</v>
      </c>
      <c r="E15" s="6">
        <f t="shared" si="0"/>
        <v>41785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22463.82</v>
      </c>
      <c r="D17" s="80">
        <f>+D18</f>
        <v>3930.79</v>
      </c>
      <c r="E17" s="6">
        <f t="shared" si="0"/>
        <v>18533.03</v>
      </c>
    </row>
    <row r="18" spans="1:5" x14ac:dyDescent="0.25">
      <c r="A18" s="4" t="s">
        <v>18</v>
      </c>
      <c r="B18" s="4" t="s">
        <v>19</v>
      </c>
      <c r="C18" s="5">
        <v>22463.82</v>
      </c>
      <c r="D18" s="5">
        <v>3930.79</v>
      </c>
      <c r="E18" s="6">
        <f t="shared" si="0"/>
        <v>18533.03</v>
      </c>
    </row>
    <row r="19" spans="1:5" x14ac:dyDescent="0.25">
      <c r="A19" s="12" t="s">
        <v>20</v>
      </c>
      <c r="B19" s="12" t="s">
        <v>21</v>
      </c>
      <c r="C19" s="80">
        <f>SUM(C20:C22)</f>
        <v>126155.69</v>
      </c>
      <c r="D19" s="80">
        <f>SUM(D20:D22)</f>
        <v>25864.489999999998</v>
      </c>
      <c r="E19" s="6">
        <f t="shared" si="0"/>
        <v>100291.20000000001</v>
      </c>
    </row>
    <row r="20" spans="1:5" x14ac:dyDescent="0.25">
      <c r="A20" s="4" t="s">
        <v>22</v>
      </c>
      <c r="B20" s="4" t="s">
        <v>23</v>
      </c>
      <c r="C20" s="5">
        <v>117547.73</v>
      </c>
      <c r="D20" s="5">
        <v>25498.71</v>
      </c>
      <c r="E20" s="6">
        <f t="shared" si="0"/>
        <v>92049.01999999999</v>
      </c>
    </row>
    <row r="21" spans="1:5" x14ac:dyDescent="0.25">
      <c r="A21" s="4" t="s">
        <v>24</v>
      </c>
      <c r="B21" s="4" t="s">
        <v>25</v>
      </c>
      <c r="C21" s="5">
        <v>2220</v>
      </c>
      <c r="D21" s="5">
        <v>0</v>
      </c>
      <c r="E21" s="6">
        <f t="shared" si="0"/>
        <v>2220</v>
      </c>
    </row>
    <row r="22" spans="1:5" x14ac:dyDescent="0.25">
      <c r="A22" s="4" t="s">
        <v>26</v>
      </c>
      <c r="B22" s="4" t="s">
        <v>27</v>
      </c>
      <c r="C22" s="5">
        <v>6387.96</v>
      </c>
      <c r="D22" s="5">
        <v>365.78</v>
      </c>
      <c r="E22" s="6">
        <f t="shared" si="0"/>
        <v>6022.18</v>
      </c>
    </row>
    <row r="23" spans="1:5" x14ac:dyDescent="0.25">
      <c r="A23" s="12" t="s">
        <v>28</v>
      </c>
      <c r="B23" s="12" t="s">
        <v>29</v>
      </c>
      <c r="C23" s="80">
        <f>SUM(C24:C26)</f>
        <v>95044.42</v>
      </c>
      <c r="D23" s="80">
        <f>SUM(D24:D26)</f>
        <v>21407.75</v>
      </c>
      <c r="E23" s="6">
        <f t="shared" si="0"/>
        <v>73636.67</v>
      </c>
    </row>
    <row r="24" spans="1:5" x14ac:dyDescent="0.25">
      <c r="A24" s="4" t="s">
        <v>30</v>
      </c>
      <c r="B24" s="4" t="s">
        <v>23</v>
      </c>
      <c r="C24" s="5">
        <v>87831.2</v>
      </c>
      <c r="D24" s="5">
        <v>21203.32</v>
      </c>
      <c r="E24" s="6">
        <f t="shared" si="0"/>
        <v>66627.88</v>
      </c>
    </row>
    <row r="25" spans="1:5" x14ac:dyDescent="0.25">
      <c r="A25" s="4" t="s">
        <v>31</v>
      </c>
      <c r="B25" s="4" t="s">
        <v>25</v>
      </c>
      <c r="C25" s="5">
        <v>2820</v>
      </c>
      <c r="D25" s="5">
        <v>0</v>
      </c>
      <c r="E25" s="6">
        <f t="shared" si="0"/>
        <v>2820</v>
      </c>
    </row>
    <row r="26" spans="1:5" x14ac:dyDescent="0.25">
      <c r="A26" s="4" t="s">
        <v>32</v>
      </c>
      <c r="B26" s="4" t="s">
        <v>27</v>
      </c>
      <c r="C26" s="5">
        <v>4393.22</v>
      </c>
      <c r="D26" s="5">
        <v>204.43</v>
      </c>
      <c r="E26" s="6">
        <f t="shared" si="0"/>
        <v>4188.79</v>
      </c>
    </row>
    <row r="27" spans="1:5" x14ac:dyDescent="0.25">
      <c r="A27" s="12" t="s">
        <v>34</v>
      </c>
      <c r="B27" s="12" t="s">
        <v>35</v>
      </c>
      <c r="C27" s="80">
        <f>C28+C53+C57+C68+C72</f>
        <v>1639010</v>
      </c>
      <c r="D27" s="80">
        <f>D28+D53+D57+D68+D72</f>
        <v>188861.06</v>
      </c>
      <c r="E27" s="6">
        <f t="shared" si="0"/>
        <v>1450148.94</v>
      </c>
    </row>
    <row r="28" spans="1:5" x14ac:dyDescent="0.25">
      <c r="A28" s="12" t="s">
        <v>36</v>
      </c>
      <c r="B28" s="12" t="s">
        <v>37</v>
      </c>
      <c r="C28" s="80">
        <f>SUM(C29:C52)</f>
        <v>874624.16999999993</v>
      </c>
      <c r="D28" s="80">
        <f>SUM(D29:D52)</f>
        <v>68712.399999999994</v>
      </c>
      <c r="E28" s="6">
        <f t="shared" si="0"/>
        <v>805911.7699999999</v>
      </c>
    </row>
    <row r="29" spans="1:5" x14ac:dyDescent="0.25">
      <c r="A29" s="4" t="s">
        <v>38</v>
      </c>
      <c r="B29" s="4" t="s">
        <v>39</v>
      </c>
      <c r="C29" s="5">
        <v>373451.1</v>
      </c>
      <c r="D29" s="5">
        <v>55633.1</v>
      </c>
      <c r="E29" s="6">
        <f t="shared" si="0"/>
        <v>317818</v>
      </c>
    </row>
    <row r="30" spans="1:5" x14ac:dyDescent="0.25">
      <c r="A30" s="4" t="s">
        <v>40</v>
      </c>
      <c r="B30" s="4" t="s">
        <v>41</v>
      </c>
      <c r="C30" s="5">
        <v>28360</v>
      </c>
      <c r="D30" s="5">
        <v>0</v>
      </c>
      <c r="E30" s="6">
        <f t="shared" si="0"/>
        <v>28360</v>
      </c>
    </row>
    <row r="31" spans="1:5" x14ac:dyDescent="0.25">
      <c r="A31" s="4" t="s">
        <v>42</v>
      </c>
      <c r="B31" s="4" t="s">
        <v>43</v>
      </c>
      <c r="C31" s="5">
        <v>2141.25</v>
      </c>
      <c r="D31" s="5">
        <v>586.25</v>
      </c>
      <c r="E31" s="6">
        <f t="shared" si="0"/>
        <v>1555</v>
      </c>
    </row>
    <row r="32" spans="1:5" x14ac:dyDescent="0.25">
      <c r="A32" s="4" t="s">
        <v>44</v>
      </c>
      <c r="B32" s="4" t="s">
        <v>45</v>
      </c>
      <c r="C32" s="5">
        <v>88725</v>
      </c>
      <c r="D32" s="5">
        <v>0</v>
      </c>
      <c r="E32" s="6">
        <f t="shared" si="0"/>
        <v>88725</v>
      </c>
    </row>
    <row r="33" spans="1:5" x14ac:dyDescent="0.25">
      <c r="A33" s="4" t="s">
        <v>46</v>
      </c>
      <c r="B33" s="4" t="s">
        <v>47</v>
      </c>
      <c r="C33" s="5">
        <v>5356.3</v>
      </c>
      <c r="D33" s="5">
        <v>1431.3</v>
      </c>
      <c r="E33" s="6">
        <f t="shared" si="0"/>
        <v>3925</v>
      </c>
    </row>
    <row r="34" spans="1:5" x14ac:dyDescent="0.25">
      <c r="A34" s="4" t="s">
        <v>48</v>
      </c>
      <c r="B34" s="4" t="s">
        <v>49</v>
      </c>
      <c r="C34" s="5">
        <v>400</v>
      </c>
      <c r="D34" s="5">
        <v>0</v>
      </c>
      <c r="E34" s="6">
        <f t="shared" si="0"/>
        <v>400</v>
      </c>
    </row>
    <row r="35" spans="1:5" x14ac:dyDescent="0.25">
      <c r="A35" s="4" t="s">
        <v>50</v>
      </c>
      <c r="B35" s="4" t="s">
        <v>51</v>
      </c>
      <c r="C35" s="5">
        <v>35187.699999999997</v>
      </c>
      <c r="D35" s="5">
        <v>4655.9399999999996</v>
      </c>
      <c r="E35" s="6">
        <f t="shared" si="0"/>
        <v>30531.759999999998</v>
      </c>
    </row>
    <row r="36" spans="1:5" x14ac:dyDescent="0.25">
      <c r="A36" s="4" t="s">
        <v>52</v>
      </c>
      <c r="B36" s="4" t="s">
        <v>53</v>
      </c>
      <c r="C36" s="5">
        <v>28305</v>
      </c>
      <c r="D36" s="5">
        <v>184</v>
      </c>
      <c r="E36" s="6">
        <f t="shared" si="0"/>
        <v>28121</v>
      </c>
    </row>
    <row r="37" spans="1:5" s="1" customFormat="1" x14ac:dyDescent="0.25">
      <c r="A37" s="15">
        <v>54109</v>
      </c>
      <c r="B37" s="4" t="s">
        <v>351</v>
      </c>
      <c r="C37" s="5">
        <v>6943.12</v>
      </c>
      <c r="D37" s="5">
        <v>0</v>
      </c>
      <c r="E37" s="6">
        <f t="shared" si="0"/>
        <v>6943.12</v>
      </c>
    </row>
    <row r="38" spans="1:5" s="1" customFormat="1" x14ac:dyDescent="0.25">
      <c r="A38" s="15">
        <v>54110</v>
      </c>
      <c r="B38" s="4" t="s">
        <v>354</v>
      </c>
      <c r="C38" s="5">
        <v>137250</v>
      </c>
      <c r="D38" s="5">
        <v>0</v>
      </c>
      <c r="E38" s="6">
        <f t="shared" si="0"/>
        <v>137250</v>
      </c>
    </row>
    <row r="39" spans="1:5" x14ac:dyDescent="0.25">
      <c r="A39" s="4" t="s">
        <v>54</v>
      </c>
      <c r="B39" s="4" t="s">
        <v>55</v>
      </c>
      <c r="C39" s="5">
        <v>7643.11</v>
      </c>
      <c r="D39" s="5">
        <v>2810.11</v>
      </c>
      <c r="E39" s="6">
        <f t="shared" si="0"/>
        <v>4833</v>
      </c>
    </row>
    <row r="40" spans="1:5" x14ac:dyDescent="0.25">
      <c r="A40" s="4" t="s">
        <v>56</v>
      </c>
      <c r="B40" s="4" t="s">
        <v>57</v>
      </c>
      <c r="C40" s="5">
        <v>10769.33</v>
      </c>
      <c r="D40" s="5">
        <v>539.88</v>
      </c>
      <c r="E40" s="6">
        <f t="shared" si="0"/>
        <v>10229.450000000001</v>
      </c>
    </row>
    <row r="41" spans="1:5" x14ac:dyDescent="0.25">
      <c r="A41" s="4" t="s">
        <v>58</v>
      </c>
      <c r="B41" s="4" t="s">
        <v>59</v>
      </c>
      <c r="C41" s="5">
        <v>2220</v>
      </c>
      <c r="D41" s="5">
        <v>402.26</v>
      </c>
      <c r="E41" s="6">
        <f t="shared" si="0"/>
        <v>1817.74</v>
      </c>
    </row>
    <row r="42" spans="1:5" x14ac:dyDescent="0.25">
      <c r="A42" s="4" t="s">
        <v>60</v>
      </c>
      <c r="B42" s="4" t="s">
        <v>61</v>
      </c>
      <c r="C42" s="5">
        <v>301.77999999999997</v>
      </c>
      <c r="D42" s="5">
        <v>146.78</v>
      </c>
      <c r="E42" s="6">
        <f t="shared" si="0"/>
        <v>154.99999999999997</v>
      </c>
    </row>
    <row r="43" spans="1:5" x14ac:dyDescent="0.25">
      <c r="A43" s="90"/>
      <c r="B43" s="90"/>
      <c r="C43" s="90"/>
      <c r="D43" s="90"/>
      <c r="E43" s="90"/>
    </row>
    <row r="44" spans="1:5" x14ac:dyDescent="0.25">
      <c r="A44" s="90" t="s">
        <v>154</v>
      </c>
      <c r="B44" s="90"/>
      <c r="C44" s="90"/>
      <c r="D44" s="90"/>
      <c r="E44" s="90"/>
    </row>
    <row r="45" spans="1:5" x14ac:dyDescent="0.25">
      <c r="A45" s="90" t="s">
        <v>346</v>
      </c>
      <c r="B45" s="90"/>
      <c r="C45" s="90"/>
      <c r="D45" s="90"/>
      <c r="E45" s="90"/>
    </row>
    <row r="46" spans="1:5" x14ac:dyDescent="0.25">
      <c r="A46" s="90" t="s">
        <v>383</v>
      </c>
      <c r="B46" s="90"/>
      <c r="C46" s="90"/>
      <c r="D46" s="90"/>
      <c r="E46" s="90"/>
    </row>
    <row r="47" spans="1:5" x14ac:dyDescent="0.25">
      <c r="A47" s="90" t="s">
        <v>155</v>
      </c>
      <c r="B47" s="90"/>
      <c r="C47" s="90"/>
      <c r="D47" s="90"/>
      <c r="E47" s="90"/>
    </row>
    <row r="48" spans="1:5" x14ac:dyDescent="0.25">
      <c r="A48" s="4" t="s">
        <v>62</v>
      </c>
      <c r="B48" s="4" t="s">
        <v>63</v>
      </c>
      <c r="C48" s="5">
        <v>27200</v>
      </c>
      <c r="D48" s="5">
        <v>0</v>
      </c>
      <c r="E48" s="6">
        <f t="shared" ref="E48:E83" si="1">C48-D48</f>
        <v>27200</v>
      </c>
    </row>
    <row r="49" spans="1:5" x14ac:dyDescent="0.25">
      <c r="A49" s="4" t="s">
        <v>64</v>
      </c>
      <c r="B49" s="4" t="s">
        <v>65</v>
      </c>
      <c r="C49" s="5">
        <v>45</v>
      </c>
      <c r="D49" s="5">
        <v>45</v>
      </c>
      <c r="E49" s="6">
        <f t="shared" si="1"/>
        <v>0</v>
      </c>
    </row>
    <row r="50" spans="1:5" x14ac:dyDescent="0.25">
      <c r="A50" s="4" t="s">
        <v>66</v>
      </c>
      <c r="B50" s="4" t="s">
        <v>67</v>
      </c>
      <c r="C50" s="5">
        <v>5350.42</v>
      </c>
      <c r="D50" s="5">
        <v>1561.42</v>
      </c>
      <c r="E50" s="6">
        <f t="shared" si="1"/>
        <v>3789</v>
      </c>
    </row>
    <row r="51" spans="1:5" x14ac:dyDescent="0.25">
      <c r="A51" s="4" t="s">
        <v>68</v>
      </c>
      <c r="B51" s="4" t="s">
        <v>69</v>
      </c>
      <c r="C51" s="5">
        <v>1701.38</v>
      </c>
      <c r="D51" s="5">
        <v>296.98</v>
      </c>
      <c r="E51" s="6">
        <f t="shared" si="1"/>
        <v>1404.4</v>
      </c>
    </row>
    <row r="52" spans="1:5" s="1" customFormat="1" x14ac:dyDescent="0.25">
      <c r="A52" s="4" t="s">
        <v>70</v>
      </c>
      <c r="B52" s="4" t="s">
        <v>71</v>
      </c>
      <c r="C52" s="5">
        <v>113273.68</v>
      </c>
      <c r="D52" s="5">
        <v>419.38</v>
      </c>
      <c r="E52" s="6">
        <f t="shared" si="1"/>
        <v>112854.29999999999</v>
      </c>
    </row>
    <row r="53" spans="1:5" x14ac:dyDescent="0.25">
      <c r="A53" s="12" t="s">
        <v>72</v>
      </c>
      <c r="B53" s="12" t="s">
        <v>73</v>
      </c>
      <c r="C53" s="80">
        <f>SUM(C54:C56)</f>
        <v>234300</v>
      </c>
      <c r="D53" s="80">
        <f>SUM(D54:D56)</f>
        <v>34484.050000000003</v>
      </c>
      <c r="E53" s="6">
        <f t="shared" si="1"/>
        <v>199815.95</v>
      </c>
    </row>
    <row r="54" spans="1:5" x14ac:dyDescent="0.25">
      <c r="A54" s="4" t="s">
        <v>74</v>
      </c>
      <c r="B54" s="4" t="s">
        <v>75</v>
      </c>
      <c r="C54" s="5">
        <v>108000</v>
      </c>
      <c r="D54" s="5">
        <v>20863.25</v>
      </c>
      <c r="E54" s="6">
        <f t="shared" si="1"/>
        <v>87136.75</v>
      </c>
    </row>
    <row r="55" spans="1:5" s="1" customFormat="1" x14ac:dyDescent="0.25">
      <c r="A55" s="4" t="s">
        <v>76</v>
      </c>
      <c r="B55" s="4" t="s">
        <v>77</v>
      </c>
      <c r="C55" s="5">
        <v>50700</v>
      </c>
      <c r="D55" s="5">
        <v>11734.7</v>
      </c>
      <c r="E55" s="6">
        <f t="shared" si="1"/>
        <v>38965.300000000003</v>
      </c>
    </row>
    <row r="56" spans="1:5" x14ac:dyDescent="0.25">
      <c r="A56" s="4" t="s">
        <v>78</v>
      </c>
      <c r="B56" s="4" t="s">
        <v>79</v>
      </c>
      <c r="C56" s="5">
        <v>75600</v>
      </c>
      <c r="D56" s="5">
        <v>1886.1</v>
      </c>
      <c r="E56" s="6">
        <f t="shared" si="1"/>
        <v>73713.899999999994</v>
      </c>
    </row>
    <row r="57" spans="1:5" x14ac:dyDescent="0.25">
      <c r="A57" s="12" t="s">
        <v>80</v>
      </c>
      <c r="B57" s="12" t="s">
        <v>81</v>
      </c>
      <c r="C57" s="80">
        <f>SUM(C58:C67)</f>
        <v>265674.53000000003</v>
      </c>
      <c r="D57" s="80">
        <f>SUM(D58:D67)</f>
        <v>36078.310000000005</v>
      </c>
      <c r="E57" s="6">
        <f t="shared" si="1"/>
        <v>229596.22000000003</v>
      </c>
    </row>
    <row r="58" spans="1:5" x14ac:dyDescent="0.25">
      <c r="A58" s="4" t="s">
        <v>82</v>
      </c>
      <c r="B58" s="4" t="s">
        <v>83</v>
      </c>
      <c r="C58" s="5">
        <v>4948.22</v>
      </c>
      <c r="D58" s="5">
        <v>124.1</v>
      </c>
      <c r="E58" s="6">
        <f t="shared" si="1"/>
        <v>4824.12</v>
      </c>
    </row>
    <row r="59" spans="1:5" x14ac:dyDescent="0.25">
      <c r="A59" s="4" t="s">
        <v>84</v>
      </c>
      <c r="B59" s="4" t="s">
        <v>85</v>
      </c>
      <c r="C59" s="5">
        <v>3347.07</v>
      </c>
      <c r="D59" s="5">
        <v>3236.19</v>
      </c>
      <c r="E59" s="6">
        <f t="shared" si="1"/>
        <v>110.88000000000011</v>
      </c>
    </row>
    <row r="60" spans="1:5" x14ac:dyDescent="0.25">
      <c r="A60" s="4" t="s">
        <v>86</v>
      </c>
      <c r="B60" s="4" t="s">
        <v>87</v>
      </c>
      <c r="C60" s="5">
        <v>5280</v>
      </c>
      <c r="D60" s="5">
        <v>466.14</v>
      </c>
      <c r="E60" s="6">
        <f t="shared" si="1"/>
        <v>4813.8599999999997</v>
      </c>
    </row>
    <row r="61" spans="1:5" x14ac:dyDescent="0.25">
      <c r="A61" s="4" t="s">
        <v>88</v>
      </c>
      <c r="B61" s="4" t="s">
        <v>89</v>
      </c>
      <c r="C61" s="5">
        <v>102000</v>
      </c>
      <c r="D61" s="5">
        <v>16640</v>
      </c>
      <c r="E61" s="6">
        <f t="shared" si="1"/>
        <v>85360</v>
      </c>
    </row>
    <row r="62" spans="1:5" x14ac:dyDescent="0.25">
      <c r="A62" s="4" t="s">
        <v>90</v>
      </c>
      <c r="B62" s="4" t="s">
        <v>91</v>
      </c>
      <c r="C62" s="5">
        <v>295</v>
      </c>
      <c r="D62" s="5">
        <v>75.900000000000006</v>
      </c>
      <c r="E62" s="6">
        <f t="shared" si="1"/>
        <v>219.1</v>
      </c>
    </row>
    <row r="63" spans="1:5" s="1" customFormat="1" x14ac:dyDescent="0.25">
      <c r="A63" s="15">
        <v>54312</v>
      </c>
      <c r="B63" s="4" t="s">
        <v>390</v>
      </c>
      <c r="C63" s="5">
        <v>45</v>
      </c>
      <c r="D63" s="5">
        <v>45</v>
      </c>
      <c r="E63" s="6">
        <f t="shared" si="1"/>
        <v>0</v>
      </c>
    </row>
    <row r="64" spans="1:5" s="1" customFormat="1" x14ac:dyDescent="0.25">
      <c r="A64" s="4" t="s">
        <v>92</v>
      </c>
      <c r="B64" s="4" t="s">
        <v>93</v>
      </c>
      <c r="C64" s="5">
        <v>12935</v>
      </c>
      <c r="D64" s="5">
        <v>0</v>
      </c>
      <c r="E64" s="6">
        <f t="shared" si="1"/>
        <v>12935</v>
      </c>
    </row>
    <row r="65" spans="1:5" s="1" customFormat="1" x14ac:dyDescent="0.25">
      <c r="A65" s="4" t="s">
        <v>94</v>
      </c>
      <c r="B65" s="4" t="s">
        <v>95</v>
      </c>
      <c r="C65" s="5">
        <v>33189.550000000003</v>
      </c>
      <c r="D65" s="5">
        <v>2422.23</v>
      </c>
      <c r="E65" s="6">
        <f t="shared" si="1"/>
        <v>30767.320000000003</v>
      </c>
    </row>
    <row r="66" spans="1:5" x14ac:dyDescent="0.25">
      <c r="A66" s="4" t="s">
        <v>96</v>
      </c>
      <c r="B66" s="4" t="s">
        <v>97</v>
      </c>
      <c r="C66" s="5">
        <v>26057.17</v>
      </c>
      <c r="D66" s="5">
        <v>4423.92</v>
      </c>
      <c r="E66" s="6">
        <f t="shared" si="1"/>
        <v>21633.25</v>
      </c>
    </row>
    <row r="67" spans="1:5" x14ac:dyDescent="0.25">
      <c r="A67" s="4" t="s">
        <v>98</v>
      </c>
      <c r="B67" s="4" t="s">
        <v>99</v>
      </c>
      <c r="C67" s="5">
        <v>77577.52</v>
      </c>
      <c r="D67" s="5">
        <v>8644.83</v>
      </c>
      <c r="E67" s="6">
        <f t="shared" si="1"/>
        <v>68932.69</v>
      </c>
    </row>
    <row r="68" spans="1:5" x14ac:dyDescent="0.25">
      <c r="A68" s="15" t="s">
        <v>100</v>
      </c>
      <c r="B68" s="12" t="s">
        <v>101</v>
      </c>
      <c r="C68" s="80">
        <f>C69+C70+C71</f>
        <v>177426.3</v>
      </c>
      <c r="D68" s="80">
        <f>SUM(D69:D71)</f>
        <v>49226.3</v>
      </c>
      <c r="E68" s="6">
        <f t="shared" si="1"/>
        <v>128199.99999999999</v>
      </c>
    </row>
    <row r="69" spans="1:5" s="1" customFormat="1" x14ac:dyDescent="0.25">
      <c r="A69" s="15">
        <v>54402</v>
      </c>
      <c r="B69" s="4" t="s">
        <v>391</v>
      </c>
      <c r="C69" s="5">
        <v>963.8</v>
      </c>
      <c r="D69" s="5">
        <v>963.8</v>
      </c>
      <c r="E69" s="6"/>
    </row>
    <row r="70" spans="1:5" x14ac:dyDescent="0.25">
      <c r="A70" s="4" t="s">
        <v>102</v>
      </c>
      <c r="B70" s="4" t="s">
        <v>103</v>
      </c>
      <c r="C70" s="5">
        <v>171000</v>
      </c>
      <c r="D70" s="5">
        <v>46800</v>
      </c>
      <c r="E70" s="6">
        <f t="shared" si="1"/>
        <v>124200</v>
      </c>
    </row>
    <row r="71" spans="1:5" x14ac:dyDescent="0.25">
      <c r="A71" s="4" t="s">
        <v>104</v>
      </c>
      <c r="B71" s="4" t="s">
        <v>105</v>
      </c>
      <c r="C71" s="5">
        <v>5462.5</v>
      </c>
      <c r="D71" s="5">
        <v>1462.5</v>
      </c>
      <c r="E71" s="6">
        <f t="shared" si="1"/>
        <v>4000</v>
      </c>
    </row>
    <row r="72" spans="1:5" x14ac:dyDescent="0.25">
      <c r="A72" s="12" t="s">
        <v>106</v>
      </c>
      <c r="B72" s="12" t="s">
        <v>107</v>
      </c>
      <c r="C72" s="80">
        <f>SUM(C73:C74)</f>
        <v>86985</v>
      </c>
      <c r="D72" s="80">
        <f>SUM(D73:D74)</f>
        <v>360</v>
      </c>
      <c r="E72" s="6">
        <f t="shared" si="1"/>
        <v>86625</v>
      </c>
    </row>
    <row r="73" spans="1:5" x14ac:dyDescent="0.25">
      <c r="A73" s="4" t="s">
        <v>108</v>
      </c>
      <c r="B73" s="4" t="s">
        <v>109</v>
      </c>
      <c r="C73" s="5">
        <v>84750</v>
      </c>
      <c r="D73" s="5">
        <v>0</v>
      </c>
      <c r="E73" s="6">
        <f t="shared" si="1"/>
        <v>84750</v>
      </c>
    </row>
    <row r="74" spans="1:5" x14ac:dyDescent="0.25">
      <c r="A74" s="4" t="s">
        <v>110</v>
      </c>
      <c r="B74" s="4" t="s">
        <v>111</v>
      </c>
      <c r="C74" s="5">
        <v>2235</v>
      </c>
      <c r="D74" s="5">
        <v>360</v>
      </c>
      <c r="E74" s="6">
        <f t="shared" si="1"/>
        <v>1875</v>
      </c>
    </row>
    <row r="75" spans="1:5" x14ac:dyDescent="0.25">
      <c r="A75" s="12" t="s">
        <v>112</v>
      </c>
      <c r="B75" s="12" t="s">
        <v>113</v>
      </c>
      <c r="C75" s="80">
        <f>C76+C78+C82</f>
        <v>109710</v>
      </c>
      <c r="D75" s="80">
        <f>D76+D78+D82</f>
        <v>9448.27</v>
      </c>
      <c r="E75" s="6">
        <f t="shared" si="1"/>
        <v>100261.73</v>
      </c>
    </row>
    <row r="76" spans="1:5" x14ac:dyDescent="0.25">
      <c r="A76" s="12" t="s">
        <v>114</v>
      </c>
      <c r="B76" s="12" t="s">
        <v>115</v>
      </c>
      <c r="C76" s="80">
        <f>C77</f>
        <v>26938.57</v>
      </c>
      <c r="D76" s="80">
        <f>D77</f>
        <v>7676.84</v>
      </c>
      <c r="E76" s="6">
        <f t="shared" si="1"/>
        <v>19261.73</v>
      </c>
    </row>
    <row r="77" spans="1:5" x14ac:dyDescent="0.25">
      <c r="A77" s="4" t="s">
        <v>116</v>
      </c>
      <c r="B77" s="4" t="s">
        <v>117</v>
      </c>
      <c r="C77" s="5">
        <v>26938.57</v>
      </c>
      <c r="D77" s="5">
        <v>7676.84</v>
      </c>
      <c r="E77" s="6">
        <f t="shared" si="1"/>
        <v>19261.73</v>
      </c>
    </row>
    <row r="78" spans="1:5" x14ac:dyDescent="0.25">
      <c r="A78" s="12" t="s">
        <v>118</v>
      </c>
      <c r="B78" s="12" t="s">
        <v>119</v>
      </c>
      <c r="C78" s="80">
        <f>SUM(C79:C81)</f>
        <v>80220</v>
      </c>
      <c r="D78" s="80">
        <f>SUM(D79:D81)</f>
        <v>0</v>
      </c>
      <c r="E78" s="6">
        <f t="shared" si="1"/>
        <v>80220</v>
      </c>
    </row>
    <row r="79" spans="1:5" x14ac:dyDescent="0.25">
      <c r="A79" s="4" t="s">
        <v>120</v>
      </c>
      <c r="B79" s="4" t="s">
        <v>121</v>
      </c>
      <c r="C79" s="5">
        <v>4500</v>
      </c>
      <c r="D79" s="5">
        <v>0</v>
      </c>
      <c r="E79" s="6">
        <f t="shared" si="1"/>
        <v>4500</v>
      </c>
    </row>
    <row r="80" spans="1:5" x14ac:dyDescent="0.25">
      <c r="A80" s="4" t="s">
        <v>122</v>
      </c>
      <c r="B80" s="4" t="s">
        <v>123</v>
      </c>
      <c r="C80" s="5">
        <v>67500</v>
      </c>
      <c r="D80" s="5">
        <v>0</v>
      </c>
      <c r="E80" s="6">
        <f t="shared" si="1"/>
        <v>67500</v>
      </c>
    </row>
    <row r="81" spans="1:5" s="1" customFormat="1" x14ac:dyDescent="0.25">
      <c r="A81" s="4" t="s">
        <v>124</v>
      </c>
      <c r="B81" s="4" t="s">
        <v>125</v>
      </c>
      <c r="C81" s="5">
        <v>8220</v>
      </c>
      <c r="D81" s="5">
        <v>0</v>
      </c>
      <c r="E81" s="6">
        <f t="shared" si="1"/>
        <v>8220</v>
      </c>
    </row>
    <row r="82" spans="1:5" s="1" customFormat="1" x14ac:dyDescent="0.25">
      <c r="A82" s="12" t="s">
        <v>126</v>
      </c>
      <c r="B82" s="12" t="s">
        <v>127</v>
      </c>
      <c r="C82" s="80">
        <f>SUM(C83:C83)</f>
        <v>2551.4299999999998</v>
      </c>
      <c r="D82" s="80">
        <f>SUM(D83:D83)</f>
        <v>1771.43</v>
      </c>
      <c r="E82" s="6">
        <f t="shared" si="1"/>
        <v>779.99999999999977</v>
      </c>
    </row>
    <row r="83" spans="1:5" s="1" customFormat="1" x14ac:dyDescent="0.25">
      <c r="A83" s="15">
        <v>55799</v>
      </c>
      <c r="B83" s="4" t="s">
        <v>357</v>
      </c>
      <c r="C83" s="5">
        <v>2551.4299999999998</v>
      </c>
      <c r="D83" s="5">
        <v>1771.43</v>
      </c>
      <c r="E83" s="6">
        <f t="shared" si="1"/>
        <v>779.99999999999977</v>
      </c>
    </row>
    <row r="84" spans="1:5" x14ac:dyDescent="0.25">
      <c r="A84" s="90" t="s">
        <v>154</v>
      </c>
      <c r="B84" s="90"/>
      <c r="C84" s="90"/>
      <c r="D84" s="90"/>
      <c r="E84" s="90"/>
    </row>
    <row r="85" spans="1:5" x14ac:dyDescent="0.25">
      <c r="A85" s="90" t="s">
        <v>346</v>
      </c>
      <c r="B85" s="90"/>
      <c r="C85" s="90"/>
      <c r="D85" s="90"/>
      <c r="E85" s="90"/>
    </row>
    <row r="86" spans="1:5" x14ac:dyDescent="0.25">
      <c r="A86" s="90" t="s">
        <v>382</v>
      </c>
      <c r="B86" s="90"/>
      <c r="C86" s="90"/>
      <c r="D86" s="90"/>
      <c r="E86" s="90"/>
    </row>
    <row r="87" spans="1:5" x14ac:dyDescent="0.25">
      <c r="A87" s="90" t="s">
        <v>155</v>
      </c>
      <c r="B87" s="90"/>
      <c r="C87" s="90"/>
      <c r="D87" s="90"/>
      <c r="E87" s="90"/>
    </row>
    <row r="88" spans="1:5" x14ac:dyDescent="0.25">
      <c r="A88" s="3" t="s">
        <v>156</v>
      </c>
      <c r="B88" s="2"/>
      <c r="C88" s="2"/>
      <c r="D88" s="2"/>
      <c r="E88" s="2"/>
    </row>
    <row r="89" spans="1:5" x14ac:dyDescent="0.25">
      <c r="A89" s="12" t="s">
        <v>128</v>
      </c>
      <c r="B89" s="12" t="s">
        <v>129</v>
      </c>
      <c r="C89" s="80">
        <f>C90+C92</f>
        <v>3281775</v>
      </c>
      <c r="D89" s="80">
        <f>D90+D92</f>
        <v>709545</v>
      </c>
      <c r="E89" s="6">
        <f t="shared" ref="E89:E105" si="2">C89-D89</f>
        <v>2572230</v>
      </c>
    </row>
    <row r="90" spans="1:5" x14ac:dyDescent="0.25">
      <c r="A90" s="12" t="s">
        <v>130</v>
      </c>
      <c r="B90" s="12" t="s">
        <v>131</v>
      </c>
      <c r="C90" s="80">
        <f>C91</f>
        <v>3223245</v>
      </c>
      <c r="D90" s="80">
        <f>D91</f>
        <v>706970</v>
      </c>
      <c r="E90" s="6">
        <f t="shared" si="2"/>
        <v>2516275</v>
      </c>
    </row>
    <row r="91" spans="1:5" x14ac:dyDescent="0.25">
      <c r="A91" s="4" t="s">
        <v>132</v>
      </c>
      <c r="B91" s="4" t="s">
        <v>131</v>
      </c>
      <c r="C91" s="5">
        <v>3223245</v>
      </c>
      <c r="D91" s="5">
        <v>706970</v>
      </c>
      <c r="E91" s="6">
        <f t="shared" si="2"/>
        <v>2516275</v>
      </c>
    </row>
    <row r="92" spans="1:5" x14ac:dyDescent="0.25">
      <c r="A92" s="12" t="s">
        <v>133</v>
      </c>
      <c r="B92" s="12" t="s">
        <v>134</v>
      </c>
      <c r="C92" s="80">
        <f>SUM(C93:C94)</f>
        <v>58530</v>
      </c>
      <c r="D92" s="80">
        <f>SUM(D93:D94)</f>
        <v>2575</v>
      </c>
      <c r="E92" s="6">
        <f t="shared" si="2"/>
        <v>55955</v>
      </c>
    </row>
    <row r="93" spans="1:5" x14ac:dyDescent="0.25">
      <c r="A93" s="4" t="s">
        <v>135</v>
      </c>
      <c r="B93" s="4" t="s">
        <v>136</v>
      </c>
      <c r="C93" s="5">
        <v>6105</v>
      </c>
      <c r="D93" s="5">
        <v>875</v>
      </c>
      <c r="E93" s="6">
        <f t="shared" si="2"/>
        <v>5230</v>
      </c>
    </row>
    <row r="94" spans="1:5" x14ac:dyDescent="0.25">
      <c r="A94" s="4" t="s">
        <v>137</v>
      </c>
      <c r="B94" s="4" t="s">
        <v>138</v>
      </c>
      <c r="C94" s="5">
        <v>52425</v>
      </c>
      <c r="D94" s="5">
        <v>1700</v>
      </c>
      <c r="E94" s="6">
        <f t="shared" si="2"/>
        <v>50725</v>
      </c>
    </row>
    <row r="95" spans="1:5" x14ac:dyDescent="0.25">
      <c r="A95" s="12" t="s">
        <v>139</v>
      </c>
      <c r="B95" s="12" t="s">
        <v>140</v>
      </c>
      <c r="C95" s="5">
        <f>C96+C102+C104</f>
        <v>46806</v>
      </c>
      <c r="D95" s="5">
        <f>D96+D104</f>
        <v>12352.5</v>
      </c>
      <c r="E95" s="6">
        <f t="shared" si="2"/>
        <v>34453.5</v>
      </c>
    </row>
    <row r="96" spans="1:5" x14ac:dyDescent="0.25">
      <c r="A96" s="12" t="s">
        <v>141</v>
      </c>
      <c r="B96" s="12" t="s">
        <v>142</v>
      </c>
      <c r="C96" s="80">
        <f>SUM(C97:C101)</f>
        <v>21841</v>
      </c>
      <c r="D96" s="80">
        <f>SUM(D97:D101)</f>
        <v>6187.5</v>
      </c>
      <c r="E96" s="6">
        <f t="shared" si="2"/>
        <v>15653.5</v>
      </c>
    </row>
    <row r="97" spans="1:5" x14ac:dyDescent="0.25">
      <c r="A97" s="4" t="s">
        <v>143</v>
      </c>
      <c r="B97" s="4" t="s">
        <v>144</v>
      </c>
      <c r="C97" s="5">
        <v>9995</v>
      </c>
      <c r="D97" s="5">
        <v>0</v>
      </c>
      <c r="E97" s="6">
        <f t="shared" si="2"/>
        <v>9995</v>
      </c>
    </row>
    <row r="98" spans="1:5" x14ac:dyDescent="0.25">
      <c r="A98" s="4" t="s">
        <v>145</v>
      </c>
      <c r="B98" s="4" t="s">
        <v>146</v>
      </c>
      <c r="C98" s="5">
        <v>2525</v>
      </c>
      <c r="D98" s="5">
        <v>0</v>
      </c>
      <c r="E98" s="6">
        <f t="shared" si="2"/>
        <v>2525</v>
      </c>
    </row>
    <row r="99" spans="1:5" s="1" customFormat="1" x14ac:dyDescent="0.25">
      <c r="A99" s="15">
        <v>61104</v>
      </c>
      <c r="B99" s="4" t="s">
        <v>147</v>
      </c>
      <c r="C99" s="5">
        <v>450</v>
      </c>
      <c r="D99" s="5">
        <v>407.5</v>
      </c>
      <c r="E99" s="6">
        <f t="shared" si="2"/>
        <v>42.5</v>
      </c>
    </row>
    <row r="100" spans="1:5" s="1" customFormat="1" x14ac:dyDescent="0.25">
      <c r="A100" s="15">
        <v>61108</v>
      </c>
      <c r="B100" s="4" t="s">
        <v>358</v>
      </c>
      <c r="C100" s="5">
        <v>1464</v>
      </c>
      <c r="D100" s="5">
        <v>0</v>
      </c>
      <c r="E100" s="6">
        <f t="shared" si="2"/>
        <v>1464</v>
      </c>
    </row>
    <row r="101" spans="1:5" x14ac:dyDescent="0.25">
      <c r="A101" s="4" t="s">
        <v>148</v>
      </c>
      <c r="B101" s="4" t="s">
        <v>149</v>
      </c>
      <c r="C101" s="5">
        <v>7407</v>
      </c>
      <c r="D101" s="5">
        <v>5780</v>
      </c>
      <c r="E101" s="6">
        <f t="shared" si="2"/>
        <v>1627</v>
      </c>
    </row>
    <row r="102" spans="1:5" s="1" customFormat="1" x14ac:dyDescent="0.25">
      <c r="A102" s="20">
        <v>613</v>
      </c>
      <c r="B102" s="12" t="s">
        <v>254</v>
      </c>
      <c r="C102" s="80">
        <f>C103</f>
        <v>1095</v>
      </c>
      <c r="D102" s="5"/>
      <c r="E102" s="6"/>
    </row>
    <row r="103" spans="1:5" s="1" customFormat="1" x14ac:dyDescent="0.25">
      <c r="A103" s="15">
        <v>61399</v>
      </c>
      <c r="B103" s="4" t="s">
        <v>392</v>
      </c>
      <c r="C103" s="5">
        <v>1095</v>
      </c>
      <c r="D103" s="5"/>
      <c r="E103" s="6"/>
    </row>
    <row r="104" spans="1:5" x14ac:dyDescent="0.25">
      <c r="A104" s="12" t="s">
        <v>150</v>
      </c>
      <c r="B104" s="12" t="s">
        <v>151</v>
      </c>
      <c r="C104" s="80">
        <f>C105</f>
        <v>23870</v>
      </c>
      <c r="D104" s="80">
        <f>D105</f>
        <v>6165</v>
      </c>
      <c r="E104" s="6">
        <f t="shared" si="2"/>
        <v>17705</v>
      </c>
    </row>
    <row r="105" spans="1:5" x14ac:dyDescent="0.25">
      <c r="A105" s="4" t="s">
        <v>152</v>
      </c>
      <c r="B105" s="4" t="s">
        <v>153</v>
      </c>
      <c r="C105" s="5">
        <v>23870</v>
      </c>
      <c r="D105" s="5">
        <v>6165</v>
      </c>
      <c r="E105" s="6">
        <f t="shared" si="2"/>
        <v>17705</v>
      </c>
    </row>
    <row r="106" spans="1:5" x14ac:dyDescent="0.25">
      <c r="A106" s="2"/>
      <c r="B106" s="8" t="s">
        <v>162</v>
      </c>
      <c r="C106" s="11">
        <f>C8+C27+C75+C89+C95</f>
        <v>7118406</v>
      </c>
      <c r="D106" s="11">
        <f>D8+D27+D75+D89+D95</f>
        <v>1323044.8799999999</v>
      </c>
      <c r="E106" s="11">
        <f>E8+E27+E75+E89+E95</f>
        <v>5795361.1199999992</v>
      </c>
    </row>
    <row r="107" spans="1:5" x14ac:dyDescent="0.25">
      <c r="A107" s="1"/>
      <c r="B107" s="10" t="s">
        <v>163</v>
      </c>
      <c r="C107" s="9">
        <f t="shared" ref="C107:E108" si="3">C106</f>
        <v>7118406</v>
      </c>
      <c r="D107" s="9">
        <f t="shared" si="3"/>
        <v>1323044.8799999999</v>
      </c>
      <c r="E107" s="9">
        <f t="shared" si="3"/>
        <v>5795361.1199999992</v>
      </c>
    </row>
    <row r="108" spans="1:5" x14ac:dyDescent="0.25">
      <c r="A108" s="1"/>
      <c r="B108" s="10" t="s">
        <v>164</v>
      </c>
      <c r="C108" s="9">
        <f t="shared" si="3"/>
        <v>7118406</v>
      </c>
      <c r="D108" s="9">
        <f t="shared" si="3"/>
        <v>1323044.8799999999</v>
      </c>
      <c r="E108" s="9">
        <f t="shared" si="3"/>
        <v>5795361.1199999992</v>
      </c>
    </row>
    <row r="109" spans="1:5" x14ac:dyDescent="0.25">
      <c r="A109" s="58"/>
      <c r="B109" s="58"/>
      <c r="C109" s="56"/>
      <c r="D109" s="56"/>
      <c r="E109" s="57"/>
    </row>
    <row r="110" spans="1:5" s="1" customFormat="1" x14ac:dyDescent="0.25">
      <c r="A110" s="59"/>
      <c r="B110" s="58"/>
      <c r="C110" s="56"/>
      <c r="D110" s="56"/>
      <c r="E110" s="57"/>
    </row>
    <row r="111" spans="1:5" x14ac:dyDescent="0.25">
      <c r="A111" s="59"/>
      <c r="B111" s="58"/>
      <c r="C111" s="56"/>
      <c r="D111" s="56"/>
      <c r="E111" s="57"/>
    </row>
    <row r="112" spans="1:5" x14ac:dyDescent="0.25">
      <c r="A112" s="58"/>
      <c r="B112" s="58"/>
      <c r="C112" s="56"/>
      <c r="D112" s="56"/>
      <c r="E112" s="57"/>
    </row>
    <row r="113" spans="1:5" x14ac:dyDescent="0.25">
      <c r="A113" s="58"/>
      <c r="B113" s="58"/>
      <c r="C113" s="56"/>
      <c r="D113" s="56"/>
      <c r="E113" s="57"/>
    </row>
    <row r="114" spans="1:5" x14ac:dyDescent="0.25">
      <c r="A114" s="58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5"/>
      <c r="B117" s="60"/>
      <c r="C117" s="61"/>
      <c r="D117" s="61"/>
      <c r="E117" s="61"/>
    </row>
    <row r="118" spans="1:5" x14ac:dyDescent="0.25">
      <c r="A118" s="62"/>
      <c r="B118" s="63"/>
      <c r="C118" s="61"/>
      <c r="D118" s="61"/>
      <c r="E118" s="61"/>
    </row>
    <row r="119" spans="1:5" x14ac:dyDescent="0.25">
      <c r="A119" s="62"/>
      <c r="B119" s="63"/>
      <c r="C119" s="61"/>
      <c r="D119" s="61"/>
      <c r="E119" s="61"/>
    </row>
    <row r="120" spans="1:5" x14ac:dyDescent="0.25">
      <c r="A120" s="62"/>
      <c r="B120" s="62"/>
      <c r="C120" s="62"/>
      <c r="D120" s="62"/>
      <c r="E120" s="62"/>
    </row>
  </sheetData>
  <mergeCells count="13">
    <mergeCell ref="A85:E85"/>
    <mergeCell ref="A86:E86"/>
    <mergeCell ref="A87:E87"/>
    <mergeCell ref="A1:E1"/>
    <mergeCell ref="A2:E2"/>
    <mergeCell ref="A3:E3"/>
    <mergeCell ref="A4:E4"/>
    <mergeCell ref="A43:E43"/>
    <mergeCell ref="A44:E44"/>
    <mergeCell ref="A45:E45"/>
    <mergeCell ref="A46:E46"/>
    <mergeCell ref="A84:E84"/>
    <mergeCell ref="A47:E47"/>
  </mergeCells>
  <pageMargins left="0.23622047244094491" right="0.23622047244094491" top="0.74803149606299213" bottom="0.74803149606299213" header="0.31496062992125984" footer="0.31496062992125984"/>
  <pageSetup orientation="portrait" r:id="rId1"/>
  <ignoredErrors>
    <ignoredError sqref="D10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9"/>
  <sheetViews>
    <sheetView workbookViewId="0">
      <selection activeCell="C28" sqref="C28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0" t="s">
        <v>154</v>
      </c>
      <c r="B1" s="90"/>
      <c r="C1" s="90"/>
      <c r="D1" s="90"/>
      <c r="E1" s="90"/>
    </row>
    <row r="2" spans="1:5" x14ac:dyDescent="0.25">
      <c r="A2" s="90" t="s">
        <v>348</v>
      </c>
      <c r="B2" s="90"/>
      <c r="C2" s="90"/>
      <c r="D2" s="90"/>
      <c r="E2" s="90"/>
    </row>
    <row r="3" spans="1:5" x14ac:dyDescent="0.25">
      <c r="A3" s="90" t="s">
        <v>381</v>
      </c>
      <c r="B3" s="90"/>
      <c r="C3" s="90"/>
      <c r="D3" s="90"/>
      <c r="E3" s="90"/>
    </row>
    <row r="4" spans="1:5" x14ac:dyDescent="0.25">
      <c r="A4" s="90" t="s">
        <v>155</v>
      </c>
      <c r="B4" s="90"/>
      <c r="C4" s="90"/>
      <c r="D4" s="90"/>
      <c r="E4" s="90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11200</v>
      </c>
      <c r="D8" s="68">
        <f>D9+D11</f>
        <v>914.4</v>
      </c>
      <c r="E8" s="65">
        <f>C8-D8</f>
        <v>10285.6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3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9400</v>
      </c>
      <c r="D11" s="68">
        <f>D12</f>
        <v>914.4</v>
      </c>
      <c r="E11" s="65">
        <f t="shared" si="0"/>
        <v>8485.6</v>
      </c>
    </row>
    <row r="12" spans="1:5" x14ac:dyDescent="0.25">
      <c r="A12" s="15" t="s">
        <v>173</v>
      </c>
      <c r="B12" s="17" t="s">
        <v>174</v>
      </c>
      <c r="C12" s="66">
        <v>9400</v>
      </c>
      <c r="D12" s="66">
        <v>914.4</v>
      </c>
      <c r="E12" s="66">
        <f t="shared" si="0"/>
        <v>8485.6</v>
      </c>
    </row>
    <row r="13" spans="1:5" x14ac:dyDescent="0.25">
      <c r="A13" s="20" t="s">
        <v>175</v>
      </c>
      <c r="B13" s="21" t="s">
        <v>176</v>
      </c>
      <c r="C13" s="81">
        <f>C14+C16</f>
        <v>600</v>
      </c>
      <c r="D13" s="81">
        <f>D14+D16</f>
        <v>0</v>
      </c>
      <c r="E13" s="66">
        <f t="shared" si="0"/>
        <v>600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0</v>
      </c>
      <c r="E14" s="65">
        <f t="shared" si="0"/>
        <v>480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0</v>
      </c>
      <c r="E15" s="66">
        <f t="shared" si="0"/>
        <v>480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5">
        <f t="shared" si="0"/>
        <v>120</v>
      </c>
    </row>
    <row r="18" spans="1:6" x14ac:dyDescent="0.25">
      <c r="A18" s="19" t="s">
        <v>185</v>
      </c>
      <c r="B18" s="13" t="s">
        <v>186</v>
      </c>
      <c r="C18" s="68">
        <f>C19</f>
        <v>7078406</v>
      </c>
      <c r="D18" s="68">
        <f>D19</f>
        <v>1323101.7</v>
      </c>
      <c r="E18" s="65">
        <f t="shared" si="0"/>
        <v>5755304.2999999998</v>
      </c>
    </row>
    <row r="19" spans="1:6" x14ac:dyDescent="0.25">
      <c r="A19" s="15" t="s">
        <v>187</v>
      </c>
      <c r="B19" s="17" t="s">
        <v>188</v>
      </c>
      <c r="C19" s="81">
        <f>C20</f>
        <v>7078406</v>
      </c>
      <c r="D19" s="81">
        <f>D20</f>
        <v>1323101.7</v>
      </c>
      <c r="E19" s="66">
        <f t="shared" si="0"/>
        <v>5755304.2999999998</v>
      </c>
    </row>
    <row r="20" spans="1:6" x14ac:dyDescent="0.25">
      <c r="A20" s="15" t="s">
        <v>189</v>
      </c>
      <c r="B20" s="17" t="s">
        <v>190</v>
      </c>
      <c r="C20" s="66">
        <v>7078406</v>
      </c>
      <c r="D20" s="66">
        <v>1323101.7</v>
      </c>
      <c r="E20" s="66">
        <f t="shared" si="0"/>
        <v>5755304.2999999998</v>
      </c>
    </row>
    <row r="21" spans="1:6" x14ac:dyDescent="0.25">
      <c r="A21" s="19" t="s">
        <v>191</v>
      </c>
      <c r="B21" s="13" t="s">
        <v>192</v>
      </c>
      <c r="C21" s="68">
        <f>SUM(C22)</f>
        <v>28200</v>
      </c>
      <c r="D21" s="68">
        <f>SUM(D22)</f>
        <v>0</v>
      </c>
      <c r="E21" s="65">
        <f t="shared" si="0"/>
        <v>28200</v>
      </c>
    </row>
    <row r="22" spans="1:6" x14ac:dyDescent="0.25">
      <c r="A22" s="15" t="s">
        <v>193</v>
      </c>
      <c r="B22" s="17" t="s">
        <v>194</v>
      </c>
      <c r="C22" s="81">
        <f>C23</f>
        <v>28200</v>
      </c>
      <c r="D22" s="81">
        <f>D23</f>
        <v>0</v>
      </c>
      <c r="E22" s="66">
        <f t="shared" si="0"/>
        <v>28200</v>
      </c>
    </row>
    <row r="23" spans="1:6" x14ac:dyDescent="0.25">
      <c r="A23" s="15" t="s">
        <v>195</v>
      </c>
      <c r="B23" s="18" t="s">
        <v>180</v>
      </c>
      <c r="C23" s="66">
        <v>28200</v>
      </c>
      <c r="D23" s="65">
        <v>0</v>
      </c>
      <c r="E23" s="66">
        <f t="shared" si="0"/>
        <v>28200</v>
      </c>
    </row>
    <row r="24" spans="1:6" x14ac:dyDescent="0.25">
      <c r="A24" s="7"/>
      <c r="B24" s="8" t="s">
        <v>162</v>
      </c>
      <c r="C24" s="67">
        <f>C8+C13+C18+C21</f>
        <v>7118406</v>
      </c>
      <c r="D24" s="67">
        <f>D8+D13+D18+D21</f>
        <v>1324016.0999999999</v>
      </c>
      <c r="E24" s="67">
        <f>C24-D24</f>
        <v>5794389.9000000004</v>
      </c>
      <c r="F24" s="76"/>
    </row>
    <row r="25" spans="1:6" x14ac:dyDescent="0.25">
      <c r="A25" s="1"/>
      <c r="B25" s="10" t="s">
        <v>163</v>
      </c>
      <c r="C25" s="68">
        <f t="shared" ref="C25:E26" si="1">C24</f>
        <v>7118406</v>
      </c>
      <c r="D25" s="68">
        <f t="shared" si="1"/>
        <v>1324016.0999999999</v>
      </c>
      <c r="E25" s="68">
        <f t="shared" si="1"/>
        <v>5794389.9000000004</v>
      </c>
    </row>
    <row r="26" spans="1:6" x14ac:dyDescent="0.25">
      <c r="A26" s="1"/>
      <c r="B26" s="10" t="s">
        <v>164</v>
      </c>
      <c r="C26" s="68">
        <f t="shared" si="1"/>
        <v>7118406</v>
      </c>
      <c r="D26" s="68">
        <f t="shared" si="1"/>
        <v>1324016.0999999999</v>
      </c>
      <c r="E26" s="68">
        <f t="shared" si="1"/>
        <v>5794389.9000000004</v>
      </c>
    </row>
    <row r="27" spans="1:6" x14ac:dyDescent="0.25">
      <c r="A27" s="62"/>
      <c r="B27" s="63"/>
      <c r="C27" s="64"/>
      <c r="D27" s="64"/>
      <c r="E27" s="64"/>
    </row>
    <row r="28" spans="1:6" x14ac:dyDescent="0.25">
      <c r="A28" s="62"/>
      <c r="B28" s="63"/>
      <c r="C28" s="64"/>
      <c r="D28" s="64"/>
      <c r="E28" s="64"/>
    </row>
    <row r="29" spans="1:6" x14ac:dyDescent="0.25">
      <c r="A29" s="62"/>
      <c r="B29" s="62"/>
      <c r="C29" s="62"/>
      <c r="D29" s="62"/>
      <c r="E29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5"/>
  <sheetViews>
    <sheetView topLeftCell="A74" workbookViewId="0">
      <selection activeCell="D93" sqref="D9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0" t="s">
        <v>207</v>
      </c>
      <c r="B1" s="90"/>
      <c r="C1" s="90"/>
      <c r="D1" s="90"/>
      <c r="E1" s="13"/>
      <c r="F1" s="13"/>
      <c r="G1" s="13"/>
      <c r="H1" s="13"/>
      <c r="I1" s="13"/>
      <c r="J1" s="13"/>
      <c r="K1" s="13"/>
    </row>
    <row r="2" spans="1:11" x14ac:dyDescent="0.25">
      <c r="A2" s="90" t="s">
        <v>352</v>
      </c>
      <c r="B2" s="90"/>
      <c r="C2" s="90"/>
      <c r="D2" s="90"/>
      <c r="E2" s="13"/>
      <c r="F2" s="13"/>
      <c r="G2" s="13"/>
      <c r="H2" s="13"/>
      <c r="I2" s="13"/>
      <c r="J2" s="13"/>
      <c r="K2" s="13"/>
    </row>
    <row r="3" spans="1:11" x14ac:dyDescent="0.25">
      <c r="A3" s="90" t="s">
        <v>387</v>
      </c>
      <c r="B3" s="90"/>
      <c r="C3" s="90"/>
      <c r="D3" s="90"/>
      <c r="E3" s="13"/>
      <c r="F3" s="13"/>
      <c r="G3" s="13"/>
      <c r="H3" s="13"/>
      <c r="I3" s="13"/>
      <c r="J3" s="13"/>
      <c r="K3" s="13"/>
    </row>
    <row r="4" spans="1:11" x14ac:dyDescent="0.25">
      <c r="A4" s="90" t="s">
        <v>155</v>
      </c>
      <c r="B4" s="90"/>
      <c r="C4" s="90"/>
      <c r="D4" s="90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344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4031644.3199999994</v>
      </c>
      <c r="E8" s="48"/>
    </row>
    <row r="9" spans="1:11" x14ac:dyDescent="0.25">
      <c r="A9" s="3" t="s">
        <v>296</v>
      </c>
      <c r="B9" s="49">
        <f>SUM(B10:B13)</f>
        <v>1838698.57</v>
      </c>
      <c r="C9" s="48"/>
      <c r="D9" s="48"/>
      <c r="E9" s="48"/>
    </row>
    <row r="10" spans="1:11" s="1" customFormat="1" x14ac:dyDescent="0.25">
      <c r="A10" s="2" t="s">
        <v>371</v>
      </c>
      <c r="B10" s="48">
        <v>0</v>
      </c>
      <c r="C10" s="48"/>
      <c r="D10" s="48"/>
      <c r="E10" s="48"/>
    </row>
    <row r="11" spans="1:11" x14ac:dyDescent="0.25">
      <c r="A11" s="2" t="s">
        <v>297</v>
      </c>
      <c r="B11" s="48">
        <v>1105876.03</v>
      </c>
      <c r="C11" s="48"/>
      <c r="D11" s="48"/>
      <c r="E11" s="48"/>
    </row>
    <row r="12" spans="1:11" x14ac:dyDescent="0.25">
      <c r="A12" s="2" t="s">
        <v>298</v>
      </c>
      <c r="B12" s="48">
        <v>712781.24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1634842.9499999997</v>
      </c>
      <c r="C14" s="48"/>
      <c r="D14" s="48"/>
      <c r="E14" s="48"/>
    </row>
    <row r="15" spans="1:11" x14ac:dyDescent="0.25">
      <c r="A15" s="2" t="s">
        <v>222</v>
      </c>
      <c r="B15" s="48">
        <v>92477.66</v>
      </c>
      <c r="C15" s="48"/>
      <c r="D15" s="48"/>
      <c r="E15" s="48"/>
    </row>
    <row r="16" spans="1:11" x14ac:dyDescent="0.25">
      <c r="A16" s="2" t="s">
        <v>223</v>
      </c>
      <c r="B16" s="48">
        <v>1541954.4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SUM(B19:B20)</f>
        <v>558102.80000000005</v>
      </c>
      <c r="C18" s="48"/>
      <c r="D18" s="48"/>
      <c r="E18" s="48"/>
    </row>
    <row r="19" spans="1:5" s="1" customFormat="1" x14ac:dyDescent="0.25">
      <c r="A19" s="2" t="s">
        <v>213</v>
      </c>
      <c r="B19" s="48">
        <v>200965.8</v>
      </c>
      <c r="C19" s="48"/>
      <c r="D19" s="48"/>
      <c r="E19" s="48"/>
    </row>
    <row r="20" spans="1:5" s="1" customFormat="1" x14ac:dyDescent="0.25">
      <c r="A20" s="2" t="s">
        <v>372</v>
      </c>
      <c r="B20" s="48">
        <v>357137</v>
      </c>
      <c r="C20" s="48"/>
      <c r="D20" s="48"/>
      <c r="E20" s="48"/>
    </row>
    <row r="21" spans="1:5" x14ac:dyDescent="0.25">
      <c r="A21" s="3" t="s">
        <v>303</v>
      </c>
      <c r="B21" s="48"/>
      <c r="C21" s="48"/>
      <c r="D21" s="49">
        <f>B22+B24+B26+B30</f>
        <v>93971618.609999999</v>
      </c>
      <c r="E21" s="48"/>
    </row>
    <row r="22" spans="1:5" x14ac:dyDescent="0.25">
      <c r="A22" s="3" t="s">
        <v>304</v>
      </c>
      <c r="B22" s="49">
        <f>B23</f>
        <v>2191199.04</v>
      </c>
      <c r="C22" s="48"/>
      <c r="D22" s="48"/>
      <c r="E22" s="48"/>
    </row>
    <row r="23" spans="1:5" x14ac:dyDescent="0.25">
      <c r="A23" s="2" t="s">
        <v>305</v>
      </c>
      <c r="B23" s="48">
        <v>2191199.04</v>
      </c>
      <c r="C23" s="48"/>
      <c r="D23" s="48"/>
      <c r="E23" s="48"/>
    </row>
    <row r="24" spans="1:5" x14ac:dyDescent="0.25">
      <c r="A24" s="3" t="s">
        <v>373</v>
      </c>
      <c r="B24" s="49">
        <f>B25</f>
        <v>71744010.659999996</v>
      </c>
      <c r="C24" s="48"/>
      <c r="D24" s="48"/>
      <c r="E24" s="48"/>
    </row>
    <row r="25" spans="1:5" x14ac:dyDescent="0.25">
      <c r="A25" s="2" t="s">
        <v>306</v>
      </c>
      <c r="B25" s="48">
        <v>71744010.659999996</v>
      </c>
      <c r="C25" s="48"/>
      <c r="D25" s="48"/>
      <c r="E25" s="48"/>
    </row>
    <row r="26" spans="1:5" x14ac:dyDescent="0.25">
      <c r="A26" s="3" t="s">
        <v>307</v>
      </c>
      <c r="B26" s="49">
        <f>B27+B28+B29</f>
        <v>20007867.799999997</v>
      </c>
      <c r="C26" s="48"/>
      <c r="D26" s="48"/>
      <c r="E26" s="48"/>
    </row>
    <row r="27" spans="1:5" x14ac:dyDescent="0.25">
      <c r="A27" s="2" t="s">
        <v>308</v>
      </c>
      <c r="B27" s="48">
        <v>2742.1</v>
      </c>
      <c r="C27" s="48"/>
      <c r="D27" s="48"/>
      <c r="E27" s="48"/>
    </row>
    <row r="28" spans="1:5" x14ac:dyDescent="0.25">
      <c r="A28" s="2" t="s">
        <v>309</v>
      </c>
      <c r="B28" s="48">
        <v>74792.73</v>
      </c>
      <c r="C28" s="48"/>
      <c r="D28" s="48"/>
      <c r="E28" s="48"/>
    </row>
    <row r="29" spans="1:5" x14ac:dyDescent="0.25">
      <c r="A29" s="2" t="s">
        <v>310</v>
      </c>
      <c r="B29" s="48">
        <v>19930332.969999999</v>
      </c>
      <c r="C29" s="48"/>
      <c r="D29" s="48"/>
      <c r="E29" s="48"/>
    </row>
    <row r="30" spans="1:5" x14ac:dyDescent="0.25">
      <c r="A30" s="3" t="s">
        <v>342</v>
      </c>
      <c r="B30" s="49">
        <f>B31+B32+B33</f>
        <v>28541.11</v>
      </c>
      <c r="C30" s="48"/>
      <c r="D30" s="48"/>
      <c r="E30" s="48"/>
    </row>
    <row r="31" spans="1:5" x14ac:dyDescent="0.25">
      <c r="A31" s="2" t="s">
        <v>311</v>
      </c>
      <c r="B31" s="48">
        <v>51519.87</v>
      </c>
      <c r="C31" s="48"/>
      <c r="D31" s="48"/>
      <c r="E31" s="48"/>
    </row>
    <row r="32" spans="1:5" x14ac:dyDescent="0.25">
      <c r="A32" s="2" t="s">
        <v>353</v>
      </c>
      <c r="B32" s="48">
        <v>82666.009999999995</v>
      </c>
      <c r="C32" s="48"/>
      <c r="D32" s="48"/>
      <c r="E32" s="48"/>
    </row>
    <row r="33" spans="1:5" x14ac:dyDescent="0.25">
      <c r="A33" s="2" t="s">
        <v>312</v>
      </c>
      <c r="B33" s="48">
        <v>-105644.77</v>
      </c>
      <c r="C33" s="48"/>
      <c r="D33" s="48"/>
      <c r="E33" s="48"/>
    </row>
    <row r="34" spans="1:5" x14ac:dyDescent="0.25">
      <c r="A34" s="3" t="s">
        <v>313</v>
      </c>
      <c r="B34" s="48"/>
      <c r="C34" s="48"/>
      <c r="D34" s="49">
        <f>SUM(B35)</f>
        <v>42488052.160000004</v>
      </c>
      <c r="E34" s="48"/>
    </row>
    <row r="35" spans="1:5" x14ac:dyDescent="0.25">
      <c r="A35" s="3" t="s">
        <v>314</v>
      </c>
      <c r="B35" s="49">
        <f>SUM(B36:B44)</f>
        <v>42488052.160000004</v>
      </c>
      <c r="C35" s="48"/>
      <c r="D35" s="48"/>
      <c r="E35" s="48"/>
    </row>
    <row r="36" spans="1:5" x14ac:dyDescent="0.25">
      <c r="A36" s="2" t="s">
        <v>315</v>
      </c>
      <c r="B36" s="48">
        <v>1583.85</v>
      </c>
      <c r="C36" s="48"/>
      <c r="D36" s="48"/>
      <c r="E36" s="48"/>
    </row>
    <row r="37" spans="1:5" x14ac:dyDescent="0.25">
      <c r="A37" s="2" t="s">
        <v>45</v>
      </c>
      <c r="B37" s="48">
        <v>969.5</v>
      </c>
      <c r="C37" s="48"/>
      <c r="D37" s="48"/>
      <c r="E37" s="48"/>
    </row>
    <row r="38" spans="1:5" x14ac:dyDescent="0.25">
      <c r="A38" s="2" t="s">
        <v>316</v>
      </c>
      <c r="B38" s="48">
        <v>9901.84</v>
      </c>
      <c r="C38" s="48"/>
      <c r="D38" s="48"/>
      <c r="E38" s="48"/>
    </row>
    <row r="39" spans="1:5" x14ac:dyDescent="0.25">
      <c r="A39" s="2" t="s">
        <v>49</v>
      </c>
      <c r="B39" s="48">
        <v>6404.36</v>
      </c>
      <c r="C39" s="48"/>
      <c r="D39" s="48"/>
      <c r="E39" s="48"/>
    </row>
    <row r="40" spans="1:5" x14ac:dyDescent="0.25">
      <c r="A40" s="2" t="s">
        <v>240</v>
      </c>
      <c r="B40" s="48">
        <v>55071.4</v>
      </c>
      <c r="C40" s="48"/>
      <c r="D40" s="48"/>
      <c r="E40" s="48"/>
    </row>
    <row r="41" spans="1:5" x14ac:dyDescent="0.25">
      <c r="A41" s="2" t="s">
        <v>241</v>
      </c>
      <c r="B41" s="48">
        <v>2505.0700000000002</v>
      </c>
      <c r="C41" s="48"/>
      <c r="D41" s="48"/>
      <c r="E41" s="48"/>
    </row>
    <row r="42" spans="1:5" x14ac:dyDescent="0.25">
      <c r="A42" s="2" t="s">
        <v>292</v>
      </c>
      <c r="B42" s="48">
        <v>29582.14</v>
      </c>
      <c r="C42" s="48"/>
      <c r="D42" s="48"/>
      <c r="E42" s="48"/>
    </row>
    <row r="43" spans="1:5" x14ac:dyDescent="0.25">
      <c r="A43" s="2" t="s">
        <v>71</v>
      </c>
      <c r="B43" s="48">
        <v>37258.660000000003</v>
      </c>
      <c r="C43" s="48"/>
      <c r="D43" s="48"/>
      <c r="E43" s="48"/>
    </row>
    <row r="44" spans="1:5" x14ac:dyDescent="0.25">
      <c r="A44" s="2" t="s">
        <v>317</v>
      </c>
      <c r="B44" s="48">
        <v>42344775.340000004</v>
      </c>
      <c r="C44" s="48"/>
      <c r="D44" s="48"/>
      <c r="E44" s="48"/>
    </row>
    <row r="45" spans="1:5" x14ac:dyDescent="0.25">
      <c r="A45" s="3" t="s">
        <v>318</v>
      </c>
      <c r="B45" s="48"/>
      <c r="C45" s="48"/>
      <c r="D45" s="49">
        <f>SUM(B46)</f>
        <v>1305443.96</v>
      </c>
      <c r="E45" s="48"/>
    </row>
    <row r="46" spans="1:5" x14ac:dyDescent="0.25">
      <c r="A46" s="3" t="s">
        <v>319</v>
      </c>
      <c r="B46" s="49">
        <f>SUM(B47:B54)</f>
        <v>1305443.96</v>
      </c>
      <c r="C46" s="48"/>
      <c r="D46" s="48"/>
      <c r="E46" s="48"/>
    </row>
    <row r="47" spans="1:5" x14ac:dyDescent="0.25">
      <c r="A47" s="2" t="s">
        <v>320</v>
      </c>
      <c r="B47" s="48">
        <v>670118.37</v>
      </c>
      <c r="C47" s="48"/>
      <c r="D47" s="48"/>
      <c r="E47" s="48"/>
    </row>
    <row r="48" spans="1:5" x14ac:dyDescent="0.25">
      <c r="A48" s="2" t="s">
        <v>368</v>
      </c>
      <c r="B48" s="48">
        <v>14768.34</v>
      </c>
      <c r="C48" s="48"/>
      <c r="D48" s="48"/>
      <c r="E48" s="48"/>
    </row>
    <row r="49" spans="1:5" x14ac:dyDescent="0.25">
      <c r="A49" s="2" t="s">
        <v>321</v>
      </c>
      <c r="B49" s="48">
        <v>41320.82</v>
      </c>
      <c r="C49" s="48"/>
      <c r="D49" s="48"/>
      <c r="E49" s="48"/>
    </row>
    <row r="50" spans="1:5" x14ac:dyDescent="0.25">
      <c r="A50" s="2" t="s">
        <v>322</v>
      </c>
      <c r="B50" s="48">
        <v>280065.53999999998</v>
      </c>
      <c r="C50" s="48"/>
      <c r="D50" s="48"/>
      <c r="E50" s="48"/>
    </row>
    <row r="51" spans="1:5" x14ac:dyDescent="0.25">
      <c r="A51" s="2" t="s">
        <v>323</v>
      </c>
      <c r="B51" s="48">
        <v>13988.81</v>
      </c>
      <c r="C51" s="48"/>
      <c r="D51" s="48"/>
      <c r="E51" s="48"/>
    </row>
    <row r="52" spans="1:5" x14ac:dyDescent="0.25">
      <c r="A52" s="2" t="s">
        <v>324</v>
      </c>
      <c r="B52" s="48">
        <v>2241288.11</v>
      </c>
      <c r="C52" s="48"/>
      <c r="D52" s="48"/>
      <c r="E52" s="48"/>
    </row>
    <row r="53" spans="1:5" x14ac:dyDescent="0.25">
      <c r="A53" s="2" t="s">
        <v>325</v>
      </c>
      <c r="B53" s="48">
        <v>847199.52</v>
      </c>
      <c r="C53" s="48"/>
      <c r="D53" s="48"/>
      <c r="E53" s="48"/>
    </row>
    <row r="54" spans="1:5" x14ac:dyDescent="0.25">
      <c r="A54" s="2" t="s">
        <v>360</v>
      </c>
      <c r="B54" s="48">
        <v>-2803305.55</v>
      </c>
      <c r="C54" s="48"/>
      <c r="D54" s="48"/>
      <c r="E54" s="48"/>
    </row>
    <row r="55" spans="1:5" x14ac:dyDescent="0.25">
      <c r="A55" s="3" t="s">
        <v>326</v>
      </c>
      <c r="B55" s="48"/>
      <c r="C55" s="48"/>
      <c r="D55" s="54">
        <f>D8+D21+D34+D45</f>
        <v>141796759.05000001</v>
      </c>
      <c r="E55" s="48"/>
    </row>
    <row r="56" spans="1:5" s="1" customFormat="1" x14ac:dyDescent="0.25">
      <c r="A56" s="3"/>
      <c r="B56" s="48"/>
      <c r="C56" s="48"/>
      <c r="D56" s="54"/>
      <c r="E56" s="48"/>
    </row>
    <row r="57" spans="1:5" s="1" customFormat="1" x14ac:dyDescent="0.25">
      <c r="A57" s="90" t="s">
        <v>207</v>
      </c>
      <c r="B57" s="90"/>
      <c r="C57" s="90"/>
      <c r="D57" s="90"/>
      <c r="E57" s="48"/>
    </row>
    <row r="58" spans="1:5" s="1" customFormat="1" x14ac:dyDescent="0.25">
      <c r="A58" s="90" t="s">
        <v>352</v>
      </c>
      <c r="B58" s="90"/>
      <c r="C58" s="90"/>
      <c r="D58" s="90"/>
      <c r="E58" s="48"/>
    </row>
    <row r="59" spans="1:5" s="1" customFormat="1" x14ac:dyDescent="0.25">
      <c r="A59" s="90" t="s">
        <v>388</v>
      </c>
      <c r="B59" s="90"/>
      <c r="C59" s="90"/>
      <c r="D59" s="90"/>
      <c r="E59" s="48"/>
    </row>
    <row r="60" spans="1:5" s="1" customFormat="1" x14ac:dyDescent="0.25">
      <c r="A60" s="90" t="s">
        <v>155</v>
      </c>
      <c r="B60" s="90"/>
      <c r="C60" s="90"/>
      <c r="D60" s="90"/>
      <c r="E60" s="48"/>
    </row>
    <row r="61" spans="1:5" s="1" customFormat="1" x14ac:dyDescent="0.25">
      <c r="A61" s="3" t="s">
        <v>156</v>
      </c>
      <c r="B61" s="3"/>
      <c r="C61" s="3"/>
      <c r="D61" s="2"/>
      <c r="E61" s="48"/>
    </row>
    <row r="62" spans="1:5" s="16" customFormat="1" ht="15" customHeight="1" x14ac:dyDescent="0.2"/>
    <row r="63" spans="1:5" x14ac:dyDescent="0.25">
      <c r="A63" s="23" t="s">
        <v>345</v>
      </c>
      <c r="B63" s="53" t="s">
        <v>293</v>
      </c>
      <c r="C63" s="54"/>
      <c r="D63" s="53" t="s">
        <v>294</v>
      </c>
    </row>
    <row r="64" spans="1:5" x14ac:dyDescent="0.25">
      <c r="A64" s="3" t="s">
        <v>327</v>
      </c>
      <c r="B64" s="48"/>
      <c r="C64" s="48"/>
      <c r="D64" s="49">
        <f>B65+B69</f>
        <v>1613243.19</v>
      </c>
    </row>
    <row r="65" spans="1:4" x14ac:dyDescent="0.25">
      <c r="A65" s="3" t="s">
        <v>328</v>
      </c>
      <c r="B65" s="49">
        <f>SUM(B66:B68)</f>
        <v>1226227.4099999999</v>
      </c>
      <c r="C65" s="48"/>
      <c r="D65" s="48"/>
    </row>
    <row r="66" spans="1:4" x14ac:dyDescent="0.25">
      <c r="A66" s="2" t="s">
        <v>224</v>
      </c>
      <c r="B66" s="48">
        <v>1225924.99</v>
      </c>
      <c r="C66" s="48"/>
      <c r="D66" s="48"/>
    </row>
    <row r="67" spans="1:4" s="1" customFormat="1" x14ac:dyDescent="0.25">
      <c r="A67" s="2" t="s">
        <v>359</v>
      </c>
      <c r="B67" s="48">
        <v>0</v>
      </c>
      <c r="C67" s="48"/>
      <c r="D67" s="48"/>
    </row>
    <row r="68" spans="1:4" x14ac:dyDescent="0.25">
      <c r="A68" s="2" t="s">
        <v>225</v>
      </c>
      <c r="B68" s="48">
        <v>302.42</v>
      </c>
      <c r="C68" s="48"/>
      <c r="D68" s="49"/>
    </row>
    <row r="69" spans="1:4" x14ac:dyDescent="0.25">
      <c r="A69" s="3" t="s">
        <v>329</v>
      </c>
      <c r="B69" s="49">
        <f>SUM(B70:B75)</f>
        <v>387015.78</v>
      </c>
      <c r="C69" s="48"/>
      <c r="D69" s="48"/>
    </row>
    <row r="70" spans="1:4" s="1" customFormat="1" x14ac:dyDescent="0.25">
      <c r="A70" s="2" t="s">
        <v>216</v>
      </c>
      <c r="B70" s="48">
        <v>164740.92000000001</v>
      </c>
      <c r="C70" s="48"/>
      <c r="D70" s="48"/>
    </row>
    <row r="71" spans="1:4" s="1" customFormat="1" x14ac:dyDescent="0.25">
      <c r="A71" s="2" t="s">
        <v>217</v>
      </c>
      <c r="B71" s="48">
        <v>169360.25</v>
      </c>
      <c r="C71" s="48"/>
      <c r="D71" s="48"/>
    </row>
    <row r="72" spans="1:4" s="1" customFormat="1" x14ac:dyDescent="0.25">
      <c r="A72" s="2" t="s">
        <v>218</v>
      </c>
      <c r="B72" s="48">
        <v>8374.42</v>
      </c>
      <c r="C72" s="48"/>
      <c r="D72" s="48"/>
    </row>
    <row r="73" spans="1:4" s="1" customFormat="1" x14ac:dyDescent="0.25">
      <c r="A73" s="2" t="s">
        <v>219</v>
      </c>
      <c r="B73" s="48">
        <v>2575</v>
      </c>
      <c r="C73" s="48"/>
      <c r="D73" s="48"/>
    </row>
    <row r="74" spans="1:4" s="1" customFormat="1" x14ac:dyDescent="0.25">
      <c r="A74" s="2" t="s">
        <v>376</v>
      </c>
      <c r="B74" s="48">
        <v>12352.5</v>
      </c>
      <c r="C74" s="48"/>
      <c r="D74" s="48"/>
    </row>
    <row r="75" spans="1:4" s="1" customFormat="1" x14ac:dyDescent="0.25">
      <c r="A75" s="2" t="s">
        <v>220</v>
      </c>
      <c r="B75" s="48">
        <v>29612.69</v>
      </c>
      <c r="C75" s="48"/>
      <c r="D75" s="48"/>
    </row>
    <row r="76" spans="1:4" x14ac:dyDescent="0.25">
      <c r="A76" s="3" t="s">
        <v>347</v>
      </c>
      <c r="B76" s="48"/>
      <c r="C76" s="48"/>
      <c r="D76" s="49">
        <f>B77+B80</f>
        <v>243908490.06</v>
      </c>
    </row>
    <row r="77" spans="1:4" x14ac:dyDescent="0.25">
      <c r="A77" s="3" t="s">
        <v>330</v>
      </c>
      <c r="B77" s="49">
        <f>SUM(B78:B79)</f>
        <v>162378997.59999999</v>
      </c>
      <c r="C77" s="48"/>
      <c r="D77" s="48"/>
    </row>
    <row r="78" spans="1:4" x14ac:dyDescent="0.25">
      <c r="A78" s="2" t="s">
        <v>331</v>
      </c>
      <c r="B78" s="48">
        <v>48190719.520000003</v>
      </c>
      <c r="C78" s="48"/>
      <c r="D78" s="48"/>
    </row>
    <row r="79" spans="1:4" x14ac:dyDescent="0.25">
      <c r="A79" s="2" t="s">
        <v>332</v>
      </c>
      <c r="B79" s="48">
        <v>114188278.08</v>
      </c>
      <c r="C79" s="48"/>
      <c r="D79" s="48"/>
    </row>
    <row r="80" spans="1:4" x14ac:dyDescent="0.25">
      <c r="A80" s="3" t="s">
        <v>333</v>
      </c>
      <c r="B80" s="49">
        <f>SUM(B81:B82)</f>
        <v>81529492.460000008</v>
      </c>
      <c r="C80" s="48"/>
      <c r="D80" s="48"/>
    </row>
    <row r="81" spans="1:4" x14ac:dyDescent="0.25">
      <c r="A81" s="2" t="s">
        <v>334</v>
      </c>
      <c r="B81" s="48">
        <v>8632579.6199999992</v>
      </c>
      <c r="C81" s="48"/>
      <c r="D81" s="48"/>
    </row>
    <row r="82" spans="1:4" x14ac:dyDescent="0.25">
      <c r="A82" s="2" t="s">
        <v>335</v>
      </c>
      <c r="B82" s="48">
        <v>72896912.840000004</v>
      </c>
      <c r="C82" s="48"/>
      <c r="D82" s="48"/>
    </row>
    <row r="83" spans="1:4" x14ac:dyDescent="0.25">
      <c r="A83" s="3" t="s">
        <v>336</v>
      </c>
      <c r="B83" s="48"/>
      <c r="C83" s="48"/>
      <c r="D83" s="49">
        <f>B84+B89</f>
        <v>-81329312.299999997</v>
      </c>
    </row>
    <row r="84" spans="1:4" x14ac:dyDescent="0.25">
      <c r="A84" s="3" t="s">
        <v>337</v>
      </c>
      <c r="B84" s="49">
        <f>SUM(B85:B88)</f>
        <v>-81328234.519999996</v>
      </c>
      <c r="C84" s="48"/>
    </row>
    <row r="85" spans="1:4" x14ac:dyDescent="0.25">
      <c r="A85" s="2" t="s">
        <v>338</v>
      </c>
      <c r="B85" s="48">
        <v>21052789.75</v>
      </c>
      <c r="C85" s="48"/>
      <c r="D85" s="48"/>
    </row>
    <row r="86" spans="1:4" x14ac:dyDescent="0.25">
      <c r="A86" s="2" t="s">
        <v>339</v>
      </c>
      <c r="B86" s="48">
        <v>530099.53</v>
      </c>
      <c r="C86" s="48"/>
      <c r="D86" s="48"/>
    </row>
    <row r="87" spans="1:4" x14ac:dyDescent="0.25">
      <c r="A87" s="2" t="s">
        <v>340</v>
      </c>
      <c r="B87" s="48">
        <v>-102464754.89</v>
      </c>
      <c r="C87" s="48"/>
      <c r="D87" s="48"/>
    </row>
    <row r="88" spans="1:4" s="1" customFormat="1" x14ac:dyDescent="0.25">
      <c r="A88" s="2" t="s">
        <v>370</v>
      </c>
      <c r="B88" s="48">
        <v>-446368.91</v>
      </c>
      <c r="C88" s="48"/>
      <c r="D88" s="48"/>
    </row>
    <row r="89" spans="1:4" s="1" customFormat="1" x14ac:dyDescent="0.25">
      <c r="A89" s="3" t="s">
        <v>349</v>
      </c>
      <c r="B89" s="49">
        <f>B90+B91</f>
        <v>-1077.78</v>
      </c>
      <c r="C89" s="48"/>
      <c r="D89" s="48"/>
    </row>
    <row r="90" spans="1:4" s="1" customFormat="1" x14ac:dyDescent="0.25">
      <c r="A90" s="2" t="s">
        <v>369</v>
      </c>
      <c r="B90" s="48">
        <v>-297.45999999999998</v>
      </c>
      <c r="C90" s="48"/>
      <c r="D90" s="48"/>
    </row>
    <row r="91" spans="1:4" s="1" customFormat="1" x14ac:dyDescent="0.25">
      <c r="A91" s="2" t="s">
        <v>350</v>
      </c>
      <c r="B91" s="48">
        <v>-780.32</v>
      </c>
      <c r="C91" s="48"/>
      <c r="D91" s="48"/>
    </row>
    <row r="92" spans="1:4" x14ac:dyDescent="0.25">
      <c r="A92" s="3" t="s">
        <v>341</v>
      </c>
      <c r="B92" s="49">
        <f>D55-D64-D76-D83</f>
        <v>-22395661.899999991</v>
      </c>
      <c r="C92" s="48"/>
      <c r="D92" s="49">
        <f>B92</f>
        <v>-22395661.899999991</v>
      </c>
    </row>
    <row r="93" spans="1:4" x14ac:dyDescent="0.25">
      <c r="A93" s="3" t="s">
        <v>343</v>
      </c>
      <c r="B93" s="48"/>
      <c r="C93" s="48"/>
      <c r="D93" s="49">
        <f>SUM(D64+D76+D92+D83)</f>
        <v>141796759.05000001</v>
      </c>
    </row>
    <row r="94" spans="1:4" x14ac:dyDescent="0.25">
      <c r="A94" s="2"/>
      <c r="B94" s="48"/>
      <c r="C94" s="48"/>
      <c r="D94" s="48"/>
    </row>
    <row r="95" spans="1:4" x14ac:dyDescent="0.25">
      <c r="A95" s="2"/>
      <c r="B95" s="48"/>
      <c r="C95" s="48"/>
      <c r="D95" s="48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8"/>
  <sheetViews>
    <sheetView topLeftCell="A49" workbookViewId="0">
      <selection activeCell="G68" sqref="G68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0" t="s">
        <v>207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x14ac:dyDescent="0.25">
      <c r="A2" s="90" t="s">
        <v>228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x14ac:dyDescent="0.25">
      <c r="A3" s="90" t="s">
        <v>385</v>
      </c>
      <c r="B3" s="90"/>
      <c r="C3" s="90"/>
      <c r="D3" s="90"/>
      <c r="E3" s="90"/>
      <c r="F3" s="90"/>
      <c r="G3" s="90"/>
      <c r="H3" s="90"/>
      <c r="I3" s="90"/>
      <c r="J3" s="90"/>
    </row>
    <row r="4" spans="1:12" x14ac:dyDescent="0.25">
      <c r="A4" s="90" t="s">
        <v>155</v>
      </c>
      <c r="B4" s="90"/>
      <c r="C4" s="90"/>
      <c r="D4" s="90"/>
      <c r="E4" s="90"/>
      <c r="F4" s="90"/>
      <c r="G4" s="90"/>
      <c r="H4" s="90"/>
      <c r="I4" s="90"/>
      <c r="J4" s="90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39073846.479999997</v>
      </c>
      <c r="D8" s="2"/>
      <c r="E8" s="50">
        <v>0</v>
      </c>
      <c r="F8" s="2"/>
      <c r="G8" s="3" t="s">
        <v>255</v>
      </c>
      <c r="H8" s="2"/>
      <c r="I8" s="49">
        <f>SUM(I9:I11)</f>
        <v>36651158.640000001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921945.34</v>
      </c>
      <c r="D9" s="2"/>
      <c r="E9" s="50">
        <v>0</v>
      </c>
      <c r="F9" s="2"/>
      <c r="G9" s="2" t="s">
        <v>256</v>
      </c>
      <c r="H9" s="2"/>
      <c r="I9" s="48">
        <v>13419398.23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29576144.920000002</v>
      </c>
      <c r="D10" s="2"/>
      <c r="E10" s="50">
        <v>0</v>
      </c>
      <c r="F10" s="2"/>
      <c r="G10" s="2" t="s">
        <v>257</v>
      </c>
      <c r="H10" s="2"/>
      <c r="I10" s="48">
        <v>23205762.510000002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2539343.36</v>
      </c>
      <c r="D11" s="2"/>
      <c r="E11" s="50">
        <v>0</v>
      </c>
      <c r="F11" s="2"/>
      <c r="G11" s="2" t="s">
        <v>365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2135244.19</v>
      </c>
      <c r="D12" s="2"/>
      <c r="E12" s="50">
        <v>0</v>
      </c>
      <c r="F12" s="2"/>
      <c r="G12" s="3" t="s">
        <v>258</v>
      </c>
      <c r="H12" s="2"/>
      <c r="I12" s="49">
        <f>SUM(I13:I14)</f>
        <v>27818187.5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1549423.22</v>
      </c>
      <c r="D13" s="2"/>
      <c r="E13" s="50">
        <v>0</v>
      </c>
      <c r="F13" s="2"/>
      <c r="G13" s="2" t="s">
        <v>259</v>
      </c>
      <c r="H13" s="2"/>
      <c r="I13" s="48">
        <v>23812347.899999999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1571159.98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9883648.8599999994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343789.59</v>
      </c>
      <c r="D17" s="2"/>
      <c r="E17" s="50">
        <v>0</v>
      </c>
      <c r="F17" s="2"/>
      <c r="G17" s="3" t="s">
        <v>263</v>
      </c>
      <c r="H17" s="2"/>
      <c r="I17" s="49">
        <f>SUM(I18:I23)</f>
        <v>6801245.4399999995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75169.350000000006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102020.08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82751.41</v>
      </c>
      <c r="D20" s="2"/>
      <c r="E20" s="50">
        <v>0</v>
      </c>
      <c r="F20" s="2"/>
      <c r="G20" s="2" t="s">
        <v>266</v>
      </c>
      <c r="H20" s="2"/>
      <c r="I20" s="48">
        <v>6123638.7699999996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460186.55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91162.65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105739.46</v>
      </c>
      <c r="D23" s="2"/>
      <c r="E23" s="50">
        <v>0</v>
      </c>
      <c r="F23" s="2"/>
      <c r="G23" s="2" t="s">
        <v>269</v>
      </c>
      <c r="H23" s="2"/>
      <c r="I23" s="48">
        <v>13166.41</v>
      </c>
      <c r="J23" s="2"/>
      <c r="K23" s="50">
        <v>0</v>
      </c>
      <c r="L23" s="2"/>
    </row>
    <row r="24" spans="1:12" x14ac:dyDescent="0.25">
      <c r="A24" s="2" t="s">
        <v>361</v>
      </c>
      <c r="B24" s="2"/>
      <c r="C24" s="48">
        <v>953420.86</v>
      </c>
      <c r="D24" s="2"/>
      <c r="E24" s="50">
        <v>0</v>
      </c>
      <c r="F24" s="2"/>
      <c r="G24" s="3" t="s">
        <v>270</v>
      </c>
      <c r="H24" s="2"/>
      <c r="I24" s="49">
        <f>SUM(I25:I28)</f>
        <v>122346359.48999999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71433.16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167721.56</v>
      </c>
      <c r="D26" s="2"/>
      <c r="E26" s="50">
        <v>0</v>
      </c>
      <c r="F26" s="2"/>
      <c r="G26" s="2" t="s">
        <v>272</v>
      </c>
      <c r="H26" s="2"/>
      <c r="I26" s="48">
        <v>2810334.67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510026.31</v>
      </c>
      <c r="D27" s="2"/>
      <c r="E27" s="50">
        <v>0</v>
      </c>
      <c r="F27" s="2"/>
      <c r="G27" s="2" t="s">
        <v>366</v>
      </c>
      <c r="H27" s="2"/>
      <c r="I27" s="48">
        <v>26721744.870000001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4035527.19</v>
      </c>
      <c r="D28" s="2"/>
      <c r="E28" s="50">
        <v>0</v>
      </c>
      <c r="F28" s="2"/>
      <c r="G28" s="2" t="s">
        <v>273</v>
      </c>
      <c r="H28" s="2"/>
      <c r="I28" s="48">
        <v>92772689.549999997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153966.1</v>
      </c>
      <c r="D29" s="2"/>
      <c r="E29" s="50">
        <v>0</v>
      </c>
      <c r="F29" s="2"/>
      <c r="G29" s="52" t="s">
        <v>274</v>
      </c>
      <c r="H29" s="2"/>
      <c r="I29" s="49">
        <f>I24+I17+I15+I12+I8</f>
        <v>324440727.04999995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918229.3</v>
      </c>
      <c r="D30" s="2"/>
      <c r="E30" s="50">
        <v>0</v>
      </c>
      <c r="F30" s="2"/>
      <c r="G30" s="52" t="s">
        <v>341</v>
      </c>
      <c r="H30" s="2"/>
      <c r="I30" s="49">
        <f>C68-I29</f>
        <v>22395661.900000036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1812505.29</v>
      </c>
      <c r="D31" s="2"/>
      <c r="E31" s="51">
        <v>0</v>
      </c>
      <c r="F31" s="2"/>
      <c r="G31" s="52" t="s">
        <v>367</v>
      </c>
      <c r="H31" s="2"/>
      <c r="I31" s="49">
        <f>I29+I30</f>
        <v>346836388.94999999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436311.32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323</v>
      </c>
      <c r="B34" s="2"/>
      <c r="C34" s="48">
        <v>860.81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103581.73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2" s="1" customFormat="1" x14ac:dyDescent="0.25">
      <c r="A40" s="90" t="s">
        <v>228</v>
      </c>
      <c r="B40" s="90"/>
      <c r="C40" s="90"/>
      <c r="D40" s="90"/>
      <c r="E40" s="90"/>
      <c r="F40" s="90"/>
      <c r="G40" s="90"/>
      <c r="H40" s="90"/>
      <c r="I40" s="90"/>
      <c r="J40" s="90"/>
    </row>
    <row r="41" spans="1:12" s="1" customFormat="1" x14ac:dyDescent="0.25">
      <c r="A41" s="90" t="s">
        <v>386</v>
      </c>
      <c r="B41" s="90"/>
      <c r="C41" s="90"/>
      <c r="D41" s="90"/>
      <c r="E41" s="90"/>
      <c r="F41" s="90"/>
      <c r="G41" s="90"/>
      <c r="H41" s="90"/>
      <c r="I41" s="90"/>
      <c r="J41" s="90"/>
    </row>
    <row r="42" spans="1:12" s="1" customFormat="1" x14ac:dyDescent="0.25">
      <c r="A42" s="90" t="s">
        <v>155</v>
      </c>
      <c r="B42" s="90"/>
      <c r="C42" s="90"/>
      <c r="D42" s="90"/>
      <c r="E42" s="90"/>
      <c r="F42" s="90"/>
      <c r="G42" s="90"/>
      <c r="H42" s="90"/>
      <c r="I42" s="90"/>
      <c r="J42" s="90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374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120610624.73999998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362</v>
      </c>
      <c r="B46" s="2"/>
      <c r="C46" s="48">
        <v>79728.429999999993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115489.94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363</v>
      </c>
      <c r="B48" s="2"/>
      <c r="C48" s="48">
        <v>38792688.469999999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8718009.7899999991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47947994.57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706970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210367.15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SUM(C58:C63)</f>
        <v>53230521.549999997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283</v>
      </c>
      <c r="B58" s="2"/>
      <c r="C58" s="48">
        <v>4191090.22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364</v>
      </c>
      <c r="B59" s="2"/>
      <c r="C59" s="48">
        <v>1416.71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377</v>
      </c>
      <c r="B60" s="2"/>
      <c r="C60" s="48">
        <v>31317.61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284</v>
      </c>
      <c r="B61" s="2"/>
      <c r="C61" s="48">
        <v>47481243.460000001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285</v>
      </c>
      <c r="B62" s="2"/>
      <c r="C62" s="48">
        <v>1523460.9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286</v>
      </c>
      <c r="B63" s="2"/>
      <c r="C63" s="48">
        <v>1992.65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287</v>
      </c>
      <c r="B64" s="2"/>
      <c r="C64" s="49">
        <f>SUM(C65:C67)</f>
        <v>75653441.429999992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288</v>
      </c>
      <c r="B65" s="2"/>
      <c r="C65" s="48">
        <v>757579.16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289</v>
      </c>
      <c r="B66" s="2"/>
      <c r="C66" s="48">
        <v>21716.25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273</v>
      </c>
      <c r="B67" s="2"/>
      <c r="C67" s="48">
        <v>74874146.019999996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2" t="s">
        <v>290</v>
      </c>
      <c r="C68" s="49">
        <f>C64+C57+C51+C45+C32+C16+C8</f>
        <v>346836388.94999999</v>
      </c>
      <c r="E68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2018-07-04T16:42:19Z</dcterms:modified>
</cp:coreProperties>
</file>