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zuniga\Desktop\UAIP 2018\INFORMACIÓN OFICIOSA\ESTADOS FINANCIEROS\"/>
    </mc:Choice>
  </mc:AlternateContent>
  <bookViews>
    <workbookView xWindow="0" yWindow="0" windowWidth="20490" windowHeight="7155" tabRatio="1000"/>
  </bookViews>
  <sheets>
    <sheet name="Estado Situacion Financiera 18" sheetId="7" r:id="rId1"/>
    <sheet name="EstadRendimiento Economico 2018" sheetId="5" r:id="rId2"/>
    <sheet name="ESTADO DE EJEC. PRES.EGRESOS 18" sheetId="2" r:id="rId3"/>
    <sheet name="ESTADO EJEC. PRES. INGRESOS 18" sheetId="3" r:id="rId4"/>
    <sheet name=" FLUJO DE FONDOS SEP 2018" sheetId="4" r:id="rId5"/>
    <sheet name="composicion de Flujo fondos" sheetId="6" r:id="rId6"/>
  </sheets>
  <calcPr calcId="152511"/>
</workbook>
</file>

<file path=xl/calcChain.xml><?xml version="1.0" encoding="utf-8"?>
<calcChain xmlns="http://schemas.openxmlformats.org/spreadsheetml/2006/main">
  <c r="E13" i="2" l="1"/>
  <c r="B68" i="7"/>
  <c r="B18" i="7"/>
  <c r="B9" i="7"/>
  <c r="E51" i="2" l="1"/>
  <c r="B82" i="7"/>
  <c r="B87" i="7" l="1"/>
  <c r="D81" i="7" s="1"/>
  <c r="D14" i="3" l="1"/>
  <c r="B22" i="7"/>
  <c r="C32" i="5" l="1"/>
  <c r="D22" i="3" l="1"/>
  <c r="D21" i="3" s="1"/>
  <c r="D19" i="3"/>
  <c r="D18" i="3" s="1"/>
  <c r="D16" i="3"/>
  <c r="D13" i="3" s="1"/>
  <c r="D11" i="3"/>
  <c r="D9" i="3"/>
  <c r="C14" i="3"/>
  <c r="C13" i="3" s="1"/>
  <c r="C22" i="3"/>
  <c r="C21" i="3" s="1"/>
  <c r="C19" i="3"/>
  <c r="C18" i="3" s="1"/>
  <c r="C16" i="3"/>
  <c r="C11" i="3"/>
  <c r="C9" i="3"/>
  <c r="I24" i="5"/>
  <c r="I17" i="5"/>
  <c r="I15" i="5"/>
  <c r="I12" i="5"/>
  <c r="I8" i="5"/>
  <c r="C64" i="5"/>
  <c r="C57" i="5"/>
  <c r="C51" i="5"/>
  <c r="C45" i="5"/>
  <c r="C16" i="5"/>
  <c r="C8" i="5"/>
  <c r="D8" i="3" l="1"/>
  <c r="C8" i="3"/>
  <c r="I29" i="5"/>
  <c r="D100" i="2"/>
  <c r="D94" i="2"/>
  <c r="D93" i="2" s="1"/>
  <c r="D90" i="2"/>
  <c r="D88" i="2"/>
  <c r="D80" i="2"/>
  <c r="D76" i="2"/>
  <c r="D74" i="2"/>
  <c r="D70" i="2"/>
  <c r="D67" i="2"/>
  <c r="D57" i="2"/>
  <c r="D53" i="2"/>
  <c r="D28" i="2"/>
  <c r="D23" i="2"/>
  <c r="D19" i="2"/>
  <c r="D17" i="2"/>
  <c r="D14" i="2"/>
  <c r="D9" i="2"/>
  <c r="C100" i="2"/>
  <c r="C94" i="2"/>
  <c r="C90" i="2"/>
  <c r="C88" i="2"/>
  <c r="C80" i="2"/>
  <c r="C76" i="2"/>
  <c r="C74" i="2"/>
  <c r="C70" i="2"/>
  <c r="C67" i="2"/>
  <c r="C57" i="2"/>
  <c r="C53" i="2"/>
  <c r="C28" i="2"/>
  <c r="C23" i="2"/>
  <c r="C19" i="2"/>
  <c r="C17" i="2"/>
  <c r="C14" i="2"/>
  <c r="C9" i="2"/>
  <c r="D8" i="2" l="1"/>
  <c r="C93" i="2"/>
  <c r="C8" i="2"/>
  <c r="C87" i="2"/>
  <c r="C73" i="2"/>
  <c r="D73" i="2"/>
  <c r="C27" i="2"/>
  <c r="D87" i="2"/>
  <c r="D27" i="2"/>
  <c r="D102" i="2" l="1"/>
  <c r="B78" i="7"/>
  <c r="B75" i="7"/>
  <c r="B65" i="7"/>
  <c r="B46" i="7"/>
  <c r="B35" i="7"/>
  <c r="B30" i="7"/>
  <c r="B26" i="7"/>
  <c r="B24" i="7"/>
  <c r="B14" i="7"/>
  <c r="E98" i="2" l="1"/>
  <c r="E81" i="2"/>
  <c r="H14" i="6" l="1"/>
  <c r="H9" i="6"/>
  <c r="E38" i="2"/>
  <c r="C16" i="6" l="1"/>
  <c r="E37" i="2" l="1"/>
  <c r="D74" i="7" l="1"/>
  <c r="C9" i="6"/>
  <c r="C9" i="4"/>
  <c r="C14" i="4"/>
  <c r="C11" i="4"/>
  <c r="C17" i="4" l="1"/>
  <c r="D24" i="3"/>
  <c r="H22" i="6" l="1"/>
  <c r="C20" i="6" s="1"/>
  <c r="C22" i="6" s="1"/>
  <c r="C102" i="2"/>
  <c r="E97" i="2"/>
  <c r="D64" i="7" l="1"/>
  <c r="D45" i="7"/>
  <c r="D21" i="7"/>
  <c r="D34" i="7"/>
  <c r="C68" i="5" l="1"/>
  <c r="D8" i="7"/>
  <c r="D55" i="7" s="1"/>
  <c r="B90" i="7" s="1"/>
  <c r="D90" i="7" s="1"/>
  <c r="D91" i="7" s="1"/>
  <c r="D25" i="3"/>
  <c r="D26" i="3" s="1"/>
  <c r="C24" i="3"/>
  <c r="E24" i="3" s="1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D103" i="2"/>
  <c r="D104" i="2" s="1"/>
  <c r="C103" i="2"/>
  <c r="C104" i="2" s="1"/>
  <c r="E101" i="2"/>
  <c r="E100" i="2"/>
  <c r="E99" i="2"/>
  <c r="E96" i="2"/>
  <c r="E95" i="2"/>
  <c r="E94" i="2"/>
  <c r="E93" i="2"/>
  <c r="E92" i="2"/>
  <c r="E91" i="2"/>
  <c r="E90" i="2"/>
  <c r="E89" i="2"/>
  <c r="E88" i="2"/>
  <c r="E87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0" i="2"/>
  <c r="E49" i="2"/>
  <c r="E48" i="2"/>
  <c r="E42" i="2"/>
  <c r="E41" i="2"/>
  <c r="E40" i="2"/>
  <c r="E39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2" i="2"/>
  <c r="E11" i="2"/>
  <c r="E10" i="2"/>
  <c r="E9" i="2"/>
  <c r="E8" i="2"/>
  <c r="I30" i="5" l="1"/>
  <c r="I31" i="5" s="1"/>
  <c r="C25" i="3"/>
  <c r="C26" i="3" s="1"/>
  <c r="E25" i="3"/>
  <c r="E26" i="3" s="1"/>
  <c r="E102" i="2"/>
  <c r="E103" i="2" s="1"/>
  <c r="E104" i="2" s="1"/>
</calcChain>
</file>

<file path=xl/sharedStrings.xml><?xml version="1.0" encoding="utf-8"?>
<sst xmlns="http://schemas.openxmlformats.org/spreadsheetml/2006/main" count="467" uniqueCount="391">
  <si>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</si>
  <si>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</si>
  <si>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</si>
  <si>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</si>
  <si>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</si>
  <si>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</si>
  <si>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</si>
  <si>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</si>
  <si>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</si>
  <si>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</si>
  <si>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</si>
  <si>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</si>
  <si>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</si>
  <si>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</si>
  <si>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</si>
  <si>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</si>
  <si>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</si>
  <si>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</si>
  <si>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</si>
  <si>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</si>
  <si>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</si>
  <si>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</si>
  <si>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</si>
  <si>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</si>
  <si>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</si>
  <si>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</si>
  <si>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</si>
  <si>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</si>
  <si>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</si>
  <si>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</si>
  <si>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</si>
  <si>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</si>
  <si>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</si>
  <si>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Indemnizaciones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</si>
  <si>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</si>
  <si>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</si>
  <si>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</si>
  <si>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</si>
  <si>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</si>
  <si>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</si>
  <si>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</si>
  <si>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</si>
  <si>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</si>
  <si>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</si>
  <si>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</si>
  <si>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</si>
  <si>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</si>
  <si>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</si>
  <si>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</si>
  <si>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</si>
  <si>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</si>
  <si>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</si>
  <si>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</si>
  <si>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</si>
  <si>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</si>
  <si>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</si>
  <si>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</si>
  <si>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</si>
  <si>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</si>
  <si>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</si>
  <si>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</si>
  <si>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</si>
  <si>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</si>
  <si>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</si>
  <si>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</si>
  <si>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</si>
  <si>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</si>
  <si>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</si>
  <si>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</si>
  <si>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</si>
  <si>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</si>
  <si>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</si>
  <si>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</si>
  <si>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</si>
  <si>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</si>
  <si>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</si>
  <si>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</si>
  <si>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</si>
  <si>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</si>
  <si>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</si>
  <si>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</si>
  <si>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</si>
  <si>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</si>
  <si>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</si>
  <si>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</si>
  <si>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</si>
  <si>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</si>
  <si>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</si>
  <si>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</si>
  <si>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</si>
  <si>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</si>
  <si>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</si>
  <si>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</si>
  <si>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</si>
  <si>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</si>
  <si>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</si>
  <si>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</si>
  <si>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</si>
  <si>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</si>
  <si>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</si>
  <si>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</si>
  <si>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</si>
  <si>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</si>
  <si>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</si>
  <si>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</si>
  <si>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</si>
  <si>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</si>
  <si>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</si>
  <si>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54503</t>
  </si>
  <si>
    <t>Servicios Jurídicos</t>
  </si>
  <si>
    <t>54505</t>
  </si>
  <si>
    <t>Servicios de Capacitación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</si>
  <si>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</si>
  <si>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</si>
  <si>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</si>
  <si>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</si>
  <si>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</si>
  <si>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</si>
  <si>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</si>
  <si>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</si>
  <si>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</si>
  <si>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</si>
  <si>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</si>
  <si>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</si>
  <si>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</si>
  <si>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</si>
  <si>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</t>
  </si>
  <si>
    <t>Otros Gastos no Clasificados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</si>
  <si>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</si>
  <si>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</si>
  <si>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</si>
  <si>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</si>
  <si>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</si>
  <si>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</si>
  <si>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</si>
  <si>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</si>
  <si>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</si>
  <si>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</si>
  <si>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</si>
  <si>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</si>
  <si>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</si>
  <si>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</si>
  <si>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</si>
  <si>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</si>
  <si>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</si>
  <si>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</si>
  <si>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</si>
  <si>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</si>
  <si>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</si>
  <si>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</si>
  <si>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</si>
  <si>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</si>
  <si>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</si>
  <si>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</si>
  <si>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INSTITUTO SALVADOREÑO DE TRANSFORMACION AGRARIA</t>
  </si>
  <si>
    <t>(EN DOLARES)</t>
  </si>
  <si>
    <t>Institucional</t>
  </si>
  <si>
    <t>CODIGO</t>
  </si>
  <si>
    <t>CONCEPTO</t>
  </si>
  <si>
    <t>CREDITO PRESUPUESTARIO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</si>
  <si>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</si>
  <si>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</si>
  <si>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</si>
  <si>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</si>
  <si>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</si>
  <si>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</si>
  <si>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</si>
  <si>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141</t>
  </si>
  <si>
    <t xml:space="preserve">Venta de Bienes                                                                                     </t>
  </si>
  <si>
    <t>14199</t>
  </si>
  <si>
    <t xml:space="preserve">Ventas de Bienes Diversos  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</si>
  <si>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</si>
  <si>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</si>
  <si>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</si>
  <si>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</si>
  <si>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</si>
  <si>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</si>
  <si>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</si>
  <si>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</si>
  <si>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</si>
  <si>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</si>
  <si>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154</t>
  </si>
  <si>
    <t xml:space="preserve">Arrendamientos de Bienes                                                                            </t>
  </si>
  <si>
    <t>15402</t>
  </si>
  <si>
    <t xml:space="preserve">Arrendamientos de Bienes Inmuebles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</si>
  <si>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</si>
  <si>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</si>
  <si>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</si>
  <si>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</si>
  <si>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</si>
  <si>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</si>
  <si>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23</t>
  </si>
  <si>
    <t xml:space="preserve">RECUPERACION DE INVERSIONES FINANCIERAS                                                             </t>
  </si>
  <si>
    <t>232</t>
  </si>
  <si>
    <t xml:space="preserve">Recuperación de Préstamos                                                                           </t>
  </si>
  <si>
    <t>23210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</si>
  <si>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</si>
  <si>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</si>
  <si>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</si>
  <si>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</si>
  <si>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</si>
  <si>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</si>
  <si>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</si>
  <si>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</si>
  <si>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</si>
  <si>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</si>
  <si>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</si>
  <si>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Instituto Salvadoreño de Transformacion  Agraria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</si>
  <si>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</si>
  <si>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</si>
  <si>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</si>
  <si>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</si>
  <si>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</si>
  <si>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</si>
  <si>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Recuperacion de Inversiones Financieras</t>
  </si>
  <si>
    <t>D.M. x Operaciones de Ejercicios Anteriores</t>
  </si>
  <si>
    <t>A.M. x Remuneraciones</t>
  </si>
  <si>
    <t>A.M. x Adquisicion de Bienes y Servicios</t>
  </si>
  <si>
    <t>A.M. x Gastos Financieros y Otros</t>
  </si>
  <si>
    <t>A.M. x Transferencias Corrientes Otorgadas</t>
  </si>
  <si>
    <t>A.M. x Operaciones de Ejercicios Anteriores</t>
  </si>
  <si>
    <t>NO OPERACIONAL</t>
  </si>
  <si>
    <t>Anticipos a Empleados</t>
  </si>
  <si>
    <t>Anticipos por Servicios</t>
  </si>
  <si>
    <t>Depositos Ajenos</t>
  </si>
  <si>
    <t>Anticipo de Impuesto Retenido IVA</t>
  </si>
  <si>
    <t>TOTAL USOS-</t>
  </si>
  <si>
    <t>TOTAL FUENTES-</t>
  </si>
  <si>
    <t>ESTADO DE RENDIMIENTO ECONOMICO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</si>
  <si>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</si>
  <si>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</si>
  <si>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</si>
  <si>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</si>
  <si>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</si>
  <si>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</si>
  <si>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</si>
  <si>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</si>
  <si>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</si>
  <si>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</si>
  <si>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</si>
  <si>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Productos Quimicos, combustibles y Lubricantes</t>
  </si>
  <si>
    <t>Minerales y Productos Derivados</t>
  </si>
  <si>
    <t>Servicios Basicos</t>
  </si>
  <si>
    <t>Mantenimiento y Reparacion</t>
  </si>
  <si>
    <t>Servicios Comerciales</t>
  </si>
  <si>
    <t>Otros Servicios y Arrendamientos Diversos</t>
  </si>
  <si>
    <t>Arrendamientos y Derechos</t>
  </si>
  <si>
    <t>Pasajes y Viaticos</t>
  </si>
  <si>
    <t>Servicios Tecnicos y Profesionales</t>
  </si>
  <si>
    <t>Gastos en Bienes Capitalizables</t>
  </si>
  <si>
    <t>Maquinarias y Equipos de Produccion</t>
  </si>
  <si>
    <t>Equipos Medicos y de Laboratorio</t>
  </si>
  <si>
    <t>Equipos de Transporte</t>
  </si>
  <si>
    <t>Maquinaria, Equipo y Mobiliario Diverso</t>
  </si>
  <si>
    <t>Libros y Colecciones</t>
  </si>
  <si>
    <t>Semovientes</t>
  </si>
  <si>
    <t>Ingresos Financieros y Otros</t>
  </si>
  <si>
    <t>Rentabilidad de Inversiones Financieras</t>
  </si>
  <si>
    <t>Intereses de Prestamos Otorgados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</si>
  <si>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</si>
  <si>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</si>
  <si>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</si>
  <si>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</si>
  <si>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</si>
  <si>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</si>
  <si>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Tasas de Servicios Publicos</t>
  </si>
  <si>
    <t>Venta de Bienes</t>
  </si>
  <si>
    <t>Venta de Servicios Publicos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</si>
  <si>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</si>
  <si>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</si>
  <si>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</si>
  <si>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</si>
  <si>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</si>
  <si>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</si>
  <si>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Ajustes de Ejercicios Anteriores</t>
  </si>
  <si>
    <t>SUB TOTAL INGRESOS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</si>
  <si>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</si>
  <si>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</si>
  <si>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</si>
  <si>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</si>
  <si>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</si>
  <si>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</si>
  <si>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Transferencias entre Depedencias Institucionales</t>
  </si>
  <si>
    <t>Costos de Ventas y Cargos Calculados</t>
  </si>
  <si>
    <t>Gastos por Descargo de Bienes de Larga Duracion</t>
  </si>
  <si>
    <t>Amortizacion de Inversiones Intagibles</t>
  </si>
  <si>
    <t>Gastos por Inversiones no Recuperables</t>
  </si>
  <si>
    <t>Depreciacion de Bienes de Uso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</si>
  <si>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</si>
  <si>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</si>
  <si>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</si>
  <si>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</si>
  <si>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</si>
  <si>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</si>
  <si>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</si>
  <si>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</si>
  <si>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</si>
  <si>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</si>
  <si>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</si>
  <si>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</si>
  <si>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</si>
  <si>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Fondos Depositos en Tesoro Publico</t>
  </si>
  <si>
    <t>Anticipos de Fondos</t>
  </si>
  <si>
    <t>Anticipos de Fondos a Depedencias Institucionales</t>
  </si>
  <si>
    <t>Deudores Monetarios</t>
  </si>
  <si>
    <t>Inverrsiones Financieras</t>
  </si>
  <si>
    <t>Inversiones Temporales</t>
  </si>
  <si>
    <t>Depositos a Plazo en el Sector Financiero en el Interior</t>
  </si>
  <si>
    <t>Prestamos de Fomento Agropecuario</t>
  </si>
  <si>
    <t>Deudores Financieros</t>
  </si>
  <si>
    <t>Deudores por Reintegro</t>
  </si>
  <si>
    <t>Bienes Muebles e Inmuebles entregados a Terceros</t>
  </si>
  <si>
    <t>Deudores Monetarios por Percibir</t>
  </si>
  <si>
    <t>Seguros Pagados por Anticipado</t>
  </si>
  <si>
    <t>Amortizaciones Acumuladas</t>
  </si>
  <si>
    <t>Inversiones en Existencias</t>
  </si>
  <si>
    <t>Existencias Institucionales</t>
  </si>
  <si>
    <t>Productos Alimenticios Agropecuarios y Forestales</t>
  </si>
  <si>
    <t>Materiales de Oficina, Productos de Papel e Impresos</t>
  </si>
  <si>
    <t>Materiales de Uso y Consumo</t>
  </si>
  <si>
    <t>Inmuebles para la Venta</t>
  </si>
  <si>
    <t>Inversiones en Bienes de Uso</t>
  </si>
  <si>
    <t>Bienes Depreciables</t>
  </si>
  <si>
    <t>Bienes Inmuebles</t>
  </si>
  <si>
    <t>Instalaciones Electricas y Comunicaciones</t>
  </si>
  <si>
    <t>Maquinaria y equipo de Produccion</t>
  </si>
  <si>
    <t>Equipos Medicos y de Laboratorios</t>
  </si>
  <si>
    <t>Equipo de Transporte, Traccion y Elevacion</t>
  </si>
  <si>
    <t>Mquinaria, Equipo y Mobiliario Diverso</t>
  </si>
  <si>
    <t>TOTAL DE RECURSOS</t>
  </si>
  <si>
    <t>Deuda Corriente</t>
  </si>
  <si>
    <t>Depositos de Terceros</t>
  </si>
  <si>
    <t>Acredores Monetarios</t>
  </si>
  <si>
    <t>Endeudamiento Interno</t>
  </si>
  <si>
    <t>Titulos Valores en el Mercado Nacional</t>
  </si>
  <si>
    <t>Emprestitos del Gobierno Central</t>
  </si>
  <si>
    <t>Acredores Financieros</t>
  </si>
  <si>
    <t>Acredores Monetarios por Pagar</t>
  </si>
  <si>
    <t>Provision para Financiamiento de Terceros por Aplicar</t>
  </si>
  <si>
    <t>Patrimonio Estatal</t>
  </si>
  <si>
    <t>Patrimonio</t>
  </si>
  <si>
    <t>Patrimonio Instituciones Descentralizadas</t>
  </si>
  <si>
    <t>Donaciones y Legados Bienes Corporales</t>
  </si>
  <si>
    <t>Resultados  Ejercicios Anteriores</t>
  </si>
  <si>
    <t>RESULTADO DEL EJERCICIO</t>
  </si>
  <si>
    <t>Inversiones Intangibles</t>
  </si>
  <si>
    <t>TOTAL DE OBLIGACIONES</t>
  </si>
  <si>
    <t>RECURSOS (ACTIVOS)</t>
  </si>
  <si>
    <t>OBLIGACIONES (PASIVOS)</t>
  </si>
  <si>
    <t xml:space="preserve">ESTADO DE EJECUCION PRESUPUESTARIA DE EGRESOS </t>
  </si>
  <si>
    <t>Financiamiento de Terceros</t>
  </si>
  <si>
    <t>ESTADO DE EJECUCION PRESUPUESTARIA DE INGRESOS</t>
  </si>
  <si>
    <t>Detrimento Patrimonial</t>
  </si>
  <si>
    <t>Detrimentos de Inversiones en Bienes de Uso</t>
  </si>
  <si>
    <t>Llantas y Neumáticos</t>
  </si>
  <si>
    <t>ESTADO DE SITUACION FINANCIERA</t>
  </si>
  <si>
    <t>Derechos de Propiedad Intangible</t>
  </si>
  <si>
    <t>Combustibles y Lubricantes</t>
  </si>
  <si>
    <t>ESTADO DE FLUJO DE FONDOS</t>
  </si>
  <si>
    <t>FLUJO DE FONDOS - COMPOSICION</t>
  </si>
  <si>
    <t>Gastos Diversos</t>
  </si>
  <si>
    <t>Herramientas y Repuestos Principales</t>
  </si>
  <si>
    <t>Depositos Retenciones Fiscales</t>
  </si>
  <si>
    <t>Depreciacion Acumulada</t>
  </si>
  <si>
    <t>Bienes de Uso y Consumo Diverso</t>
  </si>
  <si>
    <t>Primas y Gastos por Seguros y Comisiones Bancarias</t>
  </si>
  <si>
    <t>Intereses y Comisiones de Titulos valores en el Mercado Nacional</t>
  </si>
  <si>
    <t>Costo por Descargo de Materiales y Suministros</t>
  </si>
  <si>
    <t>Arrendamientos de Bienes</t>
  </si>
  <si>
    <t>Correccion de Recursos</t>
  </si>
  <si>
    <t>TOTAL DE INGRESOS DE GESTION</t>
  </si>
  <si>
    <t>Obras para servicios de Salud y Saneamiento Ambiental</t>
  </si>
  <si>
    <t>Detrimentos de Inversiones en Existencias</t>
  </si>
  <si>
    <t>Resultado Ejercicio Corriente</t>
  </si>
  <si>
    <t>DISMINUCION NETA DE DISPONIBILIDADES</t>
  </si>
  <si>
    <t>al  31  de  Enero de 2018</t>
  </si>
  <si>
    <t>Caja General</t>
  </si>
  <si>
    <t>D.M. X Operaciones de Ejercicios Anteriores</t>
  </si>
  <si>
    <t>Inversiones en Prestamos,  Largo Plazo</t>
  </si>
  <si>
    <t>A.M. x Transferencias Corrientes Oorgadas</t>
  </si>
  <si>
    <t>Gastos en Activo Intangibles</t>
  </si>
  <si>
    <t>Reporte Acumulado del 1 de Enero al 31 de Enero de 2018</t>
  </si>
  <si>
    <t>Reporte Acumulado del 1 de Enero al  31 de Enero de 2018</t>
  </si>
  <si>
    <t>Reporte Acumulado del 1 de Enero al 31  de Enero del  2018</t>
  </si>
  <si>
    <t>Del  1  de  Enero  al  31  de  Enero  de  2018</t>
  </si>
  <si>
    <t>Del 1 de Enero al 31 de Enero de 2018</t>
  </si>
  <si>
    <t>al  31  de  Enero  del  2018</t>
  </si>
  <si>
    <t>Reporte Acumulado del  1  de  Enero  al  31  de  Enero  de  2018</t>
  </si>
  <si>
    <t>Del  1  de  Enero  al  31  de  Enero de  2018</t>
  </si>
  <si>
    <t>Del  1  de  Enero  al  31  de  Enero del  2018</t>
  </si>
  <si>
    <t>D.M. x Reintegro de Fondos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</si>
</sst>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Protection="1">
      <protection locked="0"/>
    </xf>
    <xf numFmtId="44" fontId="3" fillId="0" borderId="0" xfId="1" applyFont="1" applyProtection="1">
      <protection locked="0"/>
    </xf>
    <xf numFmtId="4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44" fontId="2" fillId="0" borderId="4" xfId="0" applyNumberFormat="1" applyFont="1" applyBorder="1"/>
    <xf numFmtId="0" fontId="2" fillId="0" borderId="0" xfId="0" applyFont="1" applyProtection="1">
      <protection locked="0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/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2" fillId="2" borderId="0" xfId="0" applyFont="1" applyFill="1"/>
    <xf numFmtId="0" fontId="2" fillId="2" borderId="0" xfId="0" applyFont="1" applyFill="1" applyProtection="1">
      <protection locked="0"/>
    </xf>
    <xf numFmtId="164" fontId="3" fillId="0" borderId="0" xfId="2" applyNumberFormat="1" applyFont="1"/>
    <xf numFmtId="44" fontId="3" fillId="0" borderId="0" xfId="1" applyFont="1" applyAlignment="1" applyProtection="1">
      <protection locked="0"/>
    </xf>
    <xf numFmtId="44" fontId="3" fillId="0" borderId="0" xfId="1" applyFont="1"/>
    <xf numFmtId="0" fontId="2" fillId="3" borderId="0" xfId="0" applyFont="1" applyFill="1" applyProtection="1">
      <protection locked="0"/>
    </xf>
    <xf numFmtId="44" fontId="3" fillId="3" borderId="0" xfId="1" applyFont="1" applyFill="1" applyProtection="1">
      <protection locked="0"/>
    </xf>
    <xf numFmtId="164" fontId="3" fillId="3" borderId="0" xfId="2" applyNumberFormat="1" applyFont="1" applyFill="1"/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protection locked="0"/>
    </xf>
    <xf numFmtId="44" fontId="3" fillId="3" borderId="0" xfId="1" applyFont="1" applyFill="1" applyAlignment="1" applyProtection="1">
      <protection locked="0"/>
    </xf>
    <xf numFmtId="0" fontId="2" fillId="3" borderId="0" xfId="0" applyFont="1" applyFill="1"/>
    <xf numFmtId="44" fontId="3" fillId="3" borderId="0" xfId="1" applyFont="1" applyFill="1"/>
    <xf numFmtId="0" fontId="0" fillId="3" borderId="0" xfId="0" applyFill="1"/>
    <xf numFmtId="43" fontId="3" fillId="3" borderId="0" xfId="2" applyFont="1" applyFill="1" applyProtection="1">
      <protection locked="0"/>
    </xf>
    <xf numFmtId="164" fontId="3" fillId="2" borderId="0" xfId="2" applyNumberFormat="1" applyFont="1" applyFill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44" fontId="2" fillId="2" borderId="0" xfId="1" applyFont="1" applyFill="1" applyProtection="1">
      <protection locked="0"/>
    </xf>
    <xf numFmtId="164" fontId="2" fillId="2" borderId="0" xfId="2" applyNumberFormat="1" applyFont="1" applyFill="1"/>
    <xf numFmtId="164" fontId="2" fillId="3" borderId="0" xfId="2" applyNumberFormat="1" applyFont="1" applyFill="1"/>
    <xf numFmtId="4" fontId="2" fillId="3" borderId="0" xfId="0" applyNumberFormat="1" applyFont="1" applyFill="1" applyProtection="1">
      <protection locked="0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3" fillId="0" borderId="0" xfId="2" applyFont="1"/>
    <xf numFmtId="43" fontId="2" fillId="0" borderId="0" xfId="2" applyFont="1"/>
    <xf numFmtId="2" fontId="3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43" fontId="2" fillId="2" borderId="0" xfId="2" applyFont="1" applyFill="1"/>
    <xf numFmtId="43" fontId="2" fillId="3" borderId="0" xfId="2" applyFont="1" applyFill="1"/>
    <xf numFmtId="0" fontId="3" fillId="0" borderId="0" xfId="0" applyFont="1" applyBorder="1"/>
    <xf numFmtId="44" fontId="3" fillId="0" borderId="0" xfId="1" applyFont="1" applyBorder="1" applyProtection="1">
      <protection locked="0"/>
    </xf>
    <xf numFmtId="44" fontId="3" fillId="0" borderId="0" xfId="0" applyNumberFormat="1" applyFont="1" applyBorder="1"/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right"/>
    </xf>
    <xf numFmtId="44" fontId="2" fillId="0" borderId="0" xfId="0" applyNumberFormat="1" applyFont="1" applyBorder="1"/>
    <xf numFmtId="0" fontId="0" fillId="0" borderId="0" xfId="0" applyBorder="1"/>
    <xf numFmtId="0" fontId="2" fillId="0" borderId="0" xfId="0" applyFont="1" applyBorder="1" applyAlignment="1" applyProtection="1">
      <alignment horizontal="right"/>
      <protection locked="0"/>
    </xf>
    <xf numFmtId="43" fontId="2" fillId="0" borderId="0" xfId="2" applyFont="1" applyBorder="1" applyAlignment="1">
      <alignment horizontal="right"/>
    </xf>
    <xf numFmtId="44" fontId="3" fillId="0" borderId="0" xfId="1" applyFont="1" applyAlignment="1">
      <alignment horizontal="right"/>
    </xf>
    <xf numFmtId="44" fontId="3" fillId="0" borderId="0" xfId="1" applyFont="1" applyAlignment="1" applyProtection="1">
      <alignment horizontal="right"/>
      <protection locked="0"/>
    </xf>
    <xf numFmtId="44" fontId="2" fillId="0" borderId="4" xfId="1" applyFont="1" applyBorder="1" applyAlignment="1">
      <alignment horizontal="right"/>
    </xf>
    <xf numFmtId="44" fontId="2" fillId="0" borderId="0" xfId="1" applyFont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0" fillId="0" borderId="0" xfId="0" applyNumberFormat="1"/>
    <xf numFmtId="164" fontId="3" fillId="0" borderId="0" xfId="2" applyNumberFormat="1" applyFont="1" applyFill="1"/>
    <xf numFmtId="0" fontId="2" fillId="0" borderId="2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44" fontId="2" fillId="0" borderId="0" xfId="1" applyFont="1" applyProtection="1">
      <protection locked="0"/>
    </xf>
    <xf numFmtId="44" fontId="2" fillId="0" borderId="0" xfId="1" applyFont="1" applyAlignment="1" applyProtection="1">
      <alignment horizontal="right"/>
      <protection locked="0"/>
    </xf>
    <xf numFmtId="0" fontId="2" fillId="0" borderId="0" xfId="0" applyFont="1" applyFill="1" applyProtection="1">
      <protection locked="0"/>
    </xf>
    <xf numFmtId="4" fontId="2" fillId="0" borderId="0" xfId="0" applyNumberFormat="1" applyFont="1" applyFill="1" applyProtection="1">
      <protection locked="0"/>
    </xf>
    <xf numFmtId="164" fontId="2" fillId="0" borderId="0" xfId="2" applyNumberFormat="1" applyFont="1" applyFill="1"/>
    <xf numFmtId="43" fontId="3" fillId="4" borderId="0" xfId="2" applyFont="1" applyFill="1" applyProtection="1">
      <protection locked="0"/>
    </xf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93"/>
  <sheetViews>
    <sheetView tabSelected="1" workbookViewId="0">
      <selection activeCell="A51" sqref="A51"/>
    </sheetView>
  </sheetViews>
  <sheetFormatPr baseColWidth="10" defaultRowHeight="15" x14ac:dyDescent="0.25"/>
  <cols>
    <col min="1" max="1" width="50" bestFit="1" customWidth="1"/>
    <col min="2" max="2" width="13.85546875" customWidth="1"/>
    <col min="3" max="3" width="2.140625" style="1" customWidth="1"/>
    <col min="4" max="4" width="13.42578125" bestFit="1" customWidth="1"/>
    <col min="5" max="5" width="15.140625" bestFit="1" customWidth="1"/>
  </cols>
  <sheetData>
    <row r="1" spans="1:11" x14ac:dyDescent="0.25">
      <c r="A1" s="87" t="s">
        <v>207</v>
      </c>
      <c r="B1" s="87"/>
      <c r="C1" s="87"/>
      <c r="D1" s="87"/>
      <c r="E1" s="13"/>
      <c r="F1" s="13"/>
      <c r="G1" s="13"/>
      <c r="H1" s="13"/>
      <c r="I1" s="13"/>
      <c r="J1" s="13"/>
      <c r="K1" s="13"/>
    </row>
    <row r="2" spans="1:11" x14ac:dyDescent="0.25">
      <c r="A2" s="87" t="s">
        <v>355</v>
      </c>
      <c r="B2" s="87"/>
      <c r="C2" s="87"/>
      <c r="D2" s="87"/>
      <c r="E2" s="13"/>
      <c r="F2" s="13"/>
      <c r="G2" s="13"/>
      <c r="H2" s="13"/>
      <c r="I2" s="13"/>
      <c r="J2" s="13"/>
      <c r="K2" s="13"/>
    </row>
    <row r="3" spans="1:11" x14ac:dyDescent="0.25">
      <c r="A3" s="87" t="s">
        <v>375</v>
      </c>
      <c r="B3" s="87"/>
      <c r="C3" s="87"/>
      <c r="D3" s="87"/>
      <c r="E3" s="13"/>
      <c r="F3" s="13"/>
      <c r="G3" s="13"/>
      <c r="H3" s="13"/>
      <c r="I3" s="13"/>
      <c r="J3" s="13"/>
      <c r="K3" s="13"/>
    </row>
    <row r="4" spans="1:11" x14ac:dyDescent="0.25">
      <c r="A4" s="87" t="s">
        <v>155</v>
      </c>
      <c r="B4" s="87"/>
      <c r="C4" s="87"/>
      <c r="D4" s="87"/>
      <c r="E4" s="13"/>
      <c r="F4" s="13"/>
      <c r="G4" s="13"/>
      <c r="H4" s="13"/>
      <c r="I4" s="13"/>
      <c r="J4" s="13"/>
      <c r="K4" s="13"/>
    </row>
    <row r="5" spans="1:11" x14ac:dyDescent="0.25">
      <c r="A5" s="3" t="s">
        <v>156</v>
      </c>
      <c r="B5" s="3"/>
      <c r="C5" s="3"/>
      <c r="D5" s="2"/>
      <c r="E5" s="2"/>
      <c r="F5" s="2"/>
      <c r="G5" s="2"/>
      <c r="H5" s="2"/>
      <c r="I5" s="1"/>
      <c r="J5" s="1"/>
      <c r="K5" s="1"/>
    </row>
    <row r="6" spans="1:11" s="1" customFormat="1" x14ac:dyDescent="0.25">
      <c r="A6" s="3"/>
      <c r="B6" s="3"/>
      <c r="C6" s="3"/>
      <c r="D6" s="2"/>
      <c r="E6" s="2"/>
      <c r="F6" s="2"/>
      <c r="G6" s="2"/>
      <c r="H6" s="2"/>
    </row>
    <row r="7" spans="1:11" x14ac:dyDescent="0.25">
      <c r="A7" s="23" t="s">
        <v>347</v>
      </c>
      <c r="B7" s="23" t="s">
        <v>295</v>
      </c>
      <c r="C7" s="34"/>
      <c r="D7" s="23" t="s">
        <v>296</v>
      </c>
    </row>
    <row r="8" spans="1:11" x14ac:dyDescent="0.25">
      <c r="A8" s="3" t="s">
        <v>297</v>
      </c>
      <c r="B8" s="49"/>
      <c r="C8" s="49"/>
      <c r="D8" s="50">
        <f>B9+B14+B18</f>
        <v>3814232.09</v>
      </c>
      <c r="E8" s="49"/>
    </row>
    <row r="9" spans="1:11" x14ac:dyDescent="0.25">
      <c r="A9" s="3" t="s">
        <v>298</v>
      </c>
      <c r="B9" s="50">
        <f>SUM(B10:B13)</f>
        <v>1586797.2</v>
      </c>
      <c r="C9" s="49"/>
      <c r="D9" s="49"/>
      <c r="E9" s="49"/>
    </row>
    <row r="10" spans="1:11" s="1" customFormat="1" x14ac:dyDescent="0.25">
      <c r="A10" s="2" t="s">
        <v>376</v>
      </c>
      <c r="B10" s="49">
        <v>596.83000000000004</v>
      </c>
      <c r="C10" s="49"/>
      <c r="D10" s="49"/>
      <c r="E10" s="49"/>
    </row>
    <row r="11" spans="1:11" x14ac:dyDescent="0.25">
      <c r="A11" s="2" t="s">
        <v>299</v>
      </c>
      <c r="B11" s="49">
        <v>853377.83</v>
      </c>
      <c r="C11" s="49"/>
      <c r="D11" s="49"/>
      <c r="E11" s="49"/>
    </row>
    <row r="12" spans="1:11" x14ac:dyDescent="0.25">
      <c r="A12" s="2" t="s">
        <v>300</v>
      </c>
      <c r="B12" s="49">
        <v>712781.24</v>
      </c>
      <c r="C12" s="49"/>
      <c r="D12" s="49"/>
      <c r="E12" s="49"/>
    </row>
    <row r="13" spans="1:11" x14ac:dyDescent="0.25">
      <c r="A13" s="2" t="s">
        <v>301</v>
      </c>
      <c r="B13" s="49">
        <v>20041.3</v>
      </c>
      <c r="C13" s="49"/>
      <c r="D13" s="49"/>
      <c r="E13" s="49"/>
    </row>
    <row r="14" spans="1:11" x14ac:dyDescent="0.25">
      <c r="A14" s="3" t="s">
        <v>302</v>
      </c>
      <c r="B14" s="50">
        <f>B15+B16+B17</f>
        <v>1579873.1699999997</v>
      </c>
      <c r="C14" s="49"/>
      <c r="D14" s="49"/>
      <c r="E14" s="49"/>
    </row>
    <row r="15" spans="1:11" x14ac:dyDescent="0.25">
      <c r="A15" s="2" t="s">
        <v>222</v>
      </c>
      <c r="B15" s="49">
        <v>92439.89</v>
      </c>
      <c r="C15" s="49"/>
      <c r="D15" s="49"/>
      <c r="E15" s="49"/>
    </row>
    <row r="16" spans="1:11" x14ac:dyDescent="0.25">
      <c r="A16" s="2" t="s">
        <v>223</v>
      </c>
      <c r="B16" s="49">
        <v>1487022.39</v>
      </c>
      <c r="C16" s="49"/>
      <c r="D16" s="49"/>
      <c r="E16" s="49"/>
    </row>
    <row r="17" spans="1:5" x14ac:dyDescent="0.25">
      <c r="A17" s="2" t="s">
        <v>303</v>
      </c>
      <c r="B17" s="49">
        <v>410.89</v>
      </c>
      <c r="C17" s="49"/>
      <c r="D17" s="49"/>
      <c r="E17" s="49"/>
    </row>
    <row r="18" spans="1:5" x14ac:dyDescent="0.25">
      <c r="A18" s="3" t="s">
        <v>304</v>
      </c>
      <c r="B18" s="50">
        <f>SUM(B19:B20)</f>
        <v>647561.72</v>
      </c>
      <c r="C18" s="49"/>
      <c r="D18" s="49"/>
      <c r="E18" s="49"/>
    </row>
    <row r="19" spans="1:5" s="1" customFormat="1" x14ac:dyDescent="0.25">
      <c r="A19" s="3" t="s">
        <v>213</v>
      </c>
      <c r="B19" s="50">
        <v>33024.85</v>
      </c>
      <c r="C19" s="49"/>
      <c r="D19" s="49"/>
      <c r="E19" s="49"/>
    </row>
    <row r="20" spans="1:5" s="1" customFormat="1" x14ac:dyDescent="0.25">
      <c r="A20" s="3" t="s">
        <v>377</v>
      </c>
      <c r="B20" s="50">
        <v>614536.87</v>
      </c>
      <c r="C20" s="49"/>
      <c r="D20" s="49"/>
      <c r="E20" s="49"/>
    </row>
    <row r="21" spans="1:5" x14ac:dyDescent="0.25">
      <c r="A21" s="3" t="s">
        <v>305</v>
      </c>
      <c r="B21" s="49"/>
      <c r="C21" s="49"/>
      <c r="D21" s="50">
        <f>B22+B24+B26+B30</f>
        <v>93901505.230000004</v>
      </c>
      <c r="E21" s="49"/>
    </row>
    <row r="22" spans="1:5" x14ac:dyDescent="0.25">
      <c r="A22" s="3" t="s">
        <v>306</v>
      </c>
      <c r="B22" s="50">
        <f>B23</f>
        <v>2341199.04</v>
      </c>
      <c r="C22" s="49"/>
      <c r="D22" s="49"/>
      <c r="E22" s="49"/>
    </row>
    <row r="23" spans="1:5" x14ac:dyDescent="0.25">
      <c r="A23" s="2" t="s">
        <v>307</v>
      </c>
      <c r="B23" s="49">
        <v>2341199.04</v>
      </c>
      <c r="C23" s="49"/>
      <c r="D23" s="49"/>
      <c r="E23" s="49"/>
    </row>
    <row r="24" spans="1:5" x14ac:dyDescent="0.25">
      <c r="A24" s="3" t="s">
        <v>378</v>
      </c>
      <c r="B24" s="50">
        <f>B25</f>
        <v>71571469.959999993</v>
      </c>
      <c r="C24" s="49"/>
      <c r="D24" s="49"/>
      <c r="E24" s="49"/>
    </row>
    <row r="25" spans="1:5" x14ac:dyDescent="0.25">
      <c r="A25" s="2" t="s">
        <v>308</v>
      </c>
      <c r="B25" s="49">
        <v>71571469.959999993</v>
      </c>
      <c r="C25" s="49"/>
      <c r="D25" s="49"/>
      <c r="E25" s="49"/>
    </row>
    <row r="26" spans="1:5" x14ac:dyDescent="0.25">
      <c r="A26" s="3" t="s">
        <v>309</v>
      </c>
      <c r="B26" s="50">
        <f>B27+B28+B29</f>
        <v>19961063.969999999</v>
      </c>
      <c r="C26" s="49"/>
      <c r="D26" s="49"/>
      <c r="E26" s="49"/>
    </row>
    <row r="27" spans="1:5" x14ac:dyDescent="0.25">
      <c r="A27" s="2" t="s">
        <v>310</v>
      </c>
      <c r="B27" s="49">
        <v>2792.1</v>
      </c>
      <c r="C27" s="49"/>
      <c r="D27" s="49"/>
      <c r="E27" s="49"/>
    </row>
    <row r="28" spans="1:5" x14ac:dyDescent="0.25">
      <c r="A28" s="2" t="s">
        <v>311</v>
      </c>
      <c r="B28" s="49">
        <v>74792.73</v>
      </c>
      <c r="C28" s="49"/>
      <c r="D28" s="49"/>
      <c r="E28" s="49"/>
    </row>
    <row r="29" spans="1:5" x14ac:dyDescent="0.25">
      <c r="A29" s="2" t="s">
        <v>312</v>
      </c>
      <c r="B29" s="49">
        <v>19883479.140000001</v>
      </c>
      <c r="C29" s="49"/>
      <c r="D29" s="49"/>
      <c r="E29" s="49"/>
    </row>
    <row r="30" spans="1:5" x14ac:dyDescent="0.25">
      <c r="A30" s="3" t="s">
        <v>345</v>
      </c>
      <c r="B30" s="50">
        <f>B31+B32+B33</f>
        <v>27772.260000000009</v>
      </c>
      <c r="C30" s="49"/>
      <c r="D30" s="49"/>
      <c r="E30" s="49"/>
    </row>
    <row r="31" spans="1:5" x14ac:dyDescent="0.25">
      <c r="A31" s="2" t="s">
        <v>313</v>
      </c>
      <c r="B31" s="49">
        <v>51519.87</v>
      </c>
      <c r="C31" s="49"/>
      <c r="D31" s="49"/>
      <c r="E31" s="49"/>
    </row>
    <row r="32" spans="1:5" x14ac:dyDescent="0.25">
      <c r="A32" s="2" t="s">
        <v>356</v>
      </c>
      <c r="B32" s="49">
        <v>76501.009999999995</v>
      </c>
      <c r="C32" s="49"/>
      <c r="D32" s="49"/>
      <c r="E32" s="49"/>
    </row>
    <row r="33" spans="1:5" x14ac:dyDescent="0.25">
      <c r="A33" s="2" t="s">
        <v>314</v>
      </c>
      <c r="B33" s="49">
        <v>-100248.62</v>
      </c>
      <c r="C33" s="49"/>
      <c r="D33" s="49"/>
      <c r="E33" s="49"/>
    </row>
    <row r="34" spans="1:5" x14ac:dyDescent="0.25">
      <c r="A34" s="3" t="s">
        <v>315</v>
      </c>
      <c r="B34" s="49"/>
      <c r="C34" s="49"/>
      <c r="D34" s="50">
        <f>SUM(B35)</f>
        <v>42533907.489999995</v>
      </c>
      <c r="E34" s="49"/>
    </row>
    <row r="35" spans="1:5" x14ac:dyDescent="0.25">
      <c r="A35" s="3" t="s">
        <v>316</v>
      </c>
      <c r="B35" s="50">
        <f>SUM(B36:B44)</f>
        <v>42533907.489999995</v>
      </c>
      <c r="C35" s="49"/>
      <c r="D35" s="49"/>
      <c r="E35" s="49"/>
    </row>
    <row r="36" spans="1:5" x14ac:dyDescent="0.25">
      <c r="A36" s="2" t="s">
        <v>317</v>
      </c>
      <c r="B36" s="49">
        <v>593.84</v>
      </c>
      <c r="C36" s="49"/>
      <c r="D36" s="49"/>
      <c r="E36" s="49"/>
    </row>
    <row r="37" spans="1:5" x14ac:dyDescent="0.25">
      <c r="A37" s="2" t="s">
        <v>45</v>
      </c>
      <c r="B37" s="49">
        <v>1027.5</v>
      </c>
      <c r="C37" s="49"/>
      <c r="D37" s="49"/>
      <c r="E37" s="49"/>
    </row>
    <row r="38" spans="1:5" x14ac:dyDescent="0.25">
      <c r="A38" s="2" t="s">
        <v>318</v>
      </c>
      <c r="B38" s="49">
        <v>12735.15</v>
      </c>
      <c r="C38" s="49"/>
      <c r="D38" s="49"/>
      <c r="E38" s="49"/>
    </row>
    <row r="39" spans="1:5" x14ac:dyDescent="0.25">
      <c r="A39" s="2" t="s">
        <v>49</v>
      </c>
      <c r="B39" s="49">
        <v>8817.56</v>
      </c>
      <c r="C39" s="49"/>
      <c r="D39" s="49"/>
      <c r="E39" s="49"/>
    </row>
    <row r="40" spans="1:5" x14ac:dyDescent="0.25">
      <c r="A40" s="2" t="s">
        <v>240</v>
      </c>
      <c r="B40" s="49">
        <v>83223.320000000007</v>
      </c>
      <c r="C40" s="49"/>
      <c r="D40" s="49"/>
      <c r="E40" s="49"/>
    </row>
    <row r="41" spans="1:5" x14ac:dyDescent="0.25">
      <c r="A41" s="2" t="s">
        <v>241</v>
      </c>
      <c r="B41" s="49">
        <v>2443.3200000000002</v>
      </c>
      <c r="C41" s="49"/>
      <c r="D41" s="49"/>
      <c r="E41" s="49"/>
    </row>
    <row r="42" spans="1:5" x14ac:dyDescent="0.25">
      <c r="A42" s="2" t="s">
        <v>319</v>
      </c>
      <c r="B42" s="49">
        <v>32250.73</v>
      </c>
      <c r="C42" s="49"/>
      <c r="D42" s="49"/>
      <c r="E42" s="49"/>
    </row>
    <row r="43" spans="1:5" x14ac:dyDescent="0.25">
      <c r="A43" s="2" t="s">
        <v>71</v>
      </c>
      <c r="B43" s="49">
        <v>40522.199999999997</v>
      </c>
      <c r="C43" s="49"/>
      <c r="D43" s="49"/>
      <c r="E43" s="49"/>
    </row>
    <row r="44" spans="1:5" x14ac:dyDescent="0.25">
      <c r="A44" s="2" t="s">
        <v>320</v>
      </c>
      <c r="B44" s="49">
        <v>42352293.869999997</v>
      </c>
      <c r="C44" s="49"/>
      <c r="D44" s="49"/>
      <c r="E44" s="49"/>
    </row>
    <row r="45" spans="1:5" x14ac:dyDescent="0.25">
      <c r="A45" s="3" t="s">
        <v>321</v>
      </c>
      <c r="B45" s="49"/>
      <c r="C45" s="49"/>
      <c r="D45" s="50">
        <f>SUM(B46)</f>
        <v>1331050.71</v>
      </c>
      <c r="E45" s="49"/>
    </row>
    <row r="46" spans="1:5" x14ac:dyDescent="0.25">
      <c r="A46" s="3" t="s">
        <v>322</v>
      </c>
      <c r="B46" s="50">
        <f>SUM(B47:B54)</f>
        <v>1331050.71</v>
      </c>
      <c r="C46" s="49"/>
      <c r="D46" s="49"/>
      <c r="E46" s="49"/>
    </row>
    <row r="47" spans="1:5" x14ac:dyDescent="0.25">
      <c r="A47" s="2" t="s">
        <v>323</v>
      </c>
      <c r="B47" s="49">
        <v>670118.37</v>
      </c>
      <c r="C47" s="49"/>
      <c r="D47" s="49"/>
      <c r="E47" s="49"/>
    </row>
    <row r="48" spans="1:5" x14ac:dyDescent="0.25">
      <c r="A48" s="2" t="s">
        <v>371</v>
      </c>
      <c r="B48" s="49">
        <v>14768.34</v>
      </c>
      <c r="C48" s="49"/>
      <c r="D48" s="49"/>
      <c r="E48" s="49"/>
    </row>
    <row r="49" spans="1:5" x14ac:dyDescent="0.25">
      <c r="A49" s="2" t="s">
        <v>324</v>
      </c>
      <c r="B49" s="49">
        <v>41320.82</v>
      </c>
      <c r="C49" s="49"/>
      <c r="D49" s="49"/>
      <c r="E49" s="49"/>
    </row>
    <row r="50" spans="1:5" x14ac:dyDescent="0.25">
      <c r="A50" s="2" t="s">
        <v>325</v>
      </c>
      <c r="B50" s="49">
        <v>280065.53999999998</v>
      </c>
      <c r="C50" s="49"/>
      <c r="D50" s="49"/>
      <c r="E50" s="49"/>
    </row>
    <row r="51" spans="1:5" x14ac:dyDescent="0.25">
      <c r="A51" s="2" t="s">
        <v>326</v>
      </c>
      <c r="B51" s="49">
        <v>13988.81</v>
      </c>
      <c r="C51" s="49"/>
      <c r="D51" s="49"/>
      <c r="E51" s="49"/>
    </row>
    <row r="52" spans="1:5" x14ac:dyDescent="0.25">
      <c r="A52" s="2" t="s">
        <v>327</v>
      </c>
      <c r="B52" s="49">
        <v>2241288.11</v>
      </c>
      <c r="C52" s="49"/>
      <c r="D52" s="49"/>
      <c r="E52" s="49"/>
    </row>
    <row r="53" spans="1:5" x14ac:dyDescent="0.25">
      <c r="A53" s="2" t="s">
        <v>328</v>
      </c>
      <c r="B53" s="49">
        <v>845164.52</v>
      </c>
      <c r="C53" s="49"/>
      <c r="D53" s="49"/>
      <c r="E53" s="49"/>
    </row>
    <row r="54" spans="1:5" x14ac:dyDescent="0.25">
      <c r="A54" s="2" t="s">
        <v>363</v>
      </c>
      <c r="B54" s="49">
        <v>-2775663.8</v>
      </c>
      <c r="C54" s="49"/>
      <c r="D54" s="49"/>
      <c r="E54" s="49"/>
    </row>
    <row r="55" spans="1:5" x14ac:dyDescent="0.25">
      <c r="A55" s="3" t="s">
        <v>329</v>
      </c>
      <c r="B55" s="49"/>
      <c r="C55" s="49"/>
      <c r="D55" s="55">
        <f>D8+D21+D34+D45</f>
        <v>141580695.52000001</v>
      </c>
      <c r="E55" s="49"/>
    </row>
    <row r="56" spans="1:5" s="1" customFormat="1" x14ac:dyDescent="0.25">
      <c r="A56" s="3"/>
      <c r="B56" s="49"/>
      <c r="C56" s="49"/>
      <c r="D56" s="55"/>
      <c r="E56" s="49"/>
    </row>
    <row r="57" spans="1:5" s="1" customFormat="1" x14ac:dyDescent="0.25">
      <c r="A57" s="87" t="s">
        <v>207</v>
      </c>
      <c r="B57" s="87"/>
      <c r="C57" s="87"/>
      <c r="D57" s="87"/>
      <c r="E57" s="49"/>
    </row>
    <row r="58" spans="1:5" s="1" customFormat="1" x14ac:dyDescent="0.25">
      <c r="A58" s="87" t="s">
        <v>355</v>
      </c>
      <c r="B58" s="87"/>
      <c r="C58" s="87"/>
      <c r="D58" s="87"/>
      <c r="E58" s="49"/>
    </row>
    <row r="59" spans="1:5" s="1" customFormat="1" x14ac:dyDescent="0.25">
      <c r="A59" s="87" t="s">
        <v>386</v>
      </c>
      <c r="B59" s="87"/>
      <c r="C59" s="87"/>
      <c r="D59" s="87"/>
      <c r="E59" s="49"/>
    </row>
    <row r="60" spans="1:5" s="1" customFormat="1" x14ac:dyDescent="0.25">
      <c r="A60" s="87" t="s">
        <v>155</v>
      </c>
      <c r="B60" s="87"/>
      <c r="C60" s="87"/>
      <c r="D60" s="87"/>
      <c r="E60" s="49"/>
    </row>
    <row r="61" spans="1:5" s="1" customFormat="1" x14ac:dyDescent="0.25">
      <c r="A61" s="3" t="s">
        <v>156</v>
      </c>
      <c r="B61" s="3"/>
      <c r="C61" s="3"/>
      <c r="D61" s="2"/>
      <c r="E61" s="49"/>
    </row>
    <row r="62" spans="1:5" s="16" customFormat="1" ht="15" customHeight="1" x14ac:dyDescent="0.2"/>
    <row r="63" spans="1:5" x14ac:dyDescent="0.25">
      <c r="A63" s="23" t="s">
        <v>348</v>
      </c>
      <c r="B63" s="54" t="s">
        <v>295</v>
      </c>
      <c r="C63" s="55"/>
      <c r="D63" s="54" t="s">
        <v>296</v>
      </c>
    </row>
    <row r="64" spans="1:5" x14ac:dyDescent="0.25">
      <c r="A64" s="3" t="s">
        <v>330</v>
      </c>
      <c r="B64" s="49"/>
      <c r="C64" s="49"/>
      <c r="D64" s="50">
        <f>B65+B68</f>
        <v>1351106.34</v>
      </c>
    </row>
    <row r="65" spans="1:4" x14ac:dyDescent="0.25">
      <c r="A65" s="3" t="s">
        <v>331</v>
      </c>
      <c r="B65" s="50">
        <f>SUM(B66:B67)</f>
        <v>1207140.0900000001</v>
      </c>
      <c r="C65" s="49"/>
      <c r="D65" s="49"/>
    </row>
    <row r="66" spans="1:4" x14ac:dyDescent="0.25">
      <c r="A66" s="2" t="s">
        <v>224</v>
      </c>
      <c r="B66" s="49">
        <v>1207058</v>
      </c>
      <c r="C66" s="49"/>
      <c r="D66" s="49"/>
    </row>
    <row r="67" spans="1:4" x14ac:dyDescent="0.25">
      <c r="A67" s="2" t="s">
        <v>225</v>
      </c>
      <c r="B67" s="49">
        <v>82.09</v>
      </c>
      <c r="C67" s="49"/>
      <c r="D67" s="50"/>
    </row>
    <row r="68" spans="1:4" x14ac:dyDescent="0.25">
      <c r="A68" s="3" t="s">
        <v>332</v>
      </c>
      <c r="B68" s="50">
        <f>SUM(B69:B73)</f>
        <v>143966.25</v>
      </c>
      <c r="C68" s="49"/>
      <c r="D68" s="49"/>
    </row>
    <row r="69" spans="1:4" s="1" customFormat="1" x14ac:dyDescent="0.25">
      <c r="A69" s="2" t="s">
        <v>216</v>
      </c>
      <c r="B69" s="49">
        <v>86314.05</v>
      </c>
      <c r="C69" s="49"/>
      <c r="D69" s="49"/>
    </row>
    <row r="70" spans="1:4" s="1" customFormat="1" x14ac:dyDescent="0.25">
      <c r="A70" s="2" t="s">
        <v>217</v>
      </c>
      <c r="B70" s="50">
        <v>26410.02</v>
      </c>
      <c r="C70" s="49"/>
      <c r="D70" s="49"/>
    </row>
    <row r="71" spans="1:4" s="1" customFormat="1" x14ac:dyDescent="0.25">
      <c r="A71" s="2" t="s">
        <v>218</v>
      </c>
      <c r="B71" s="50">
        <v>1073.8499999999999</v>
      </c>
      <c r="C71" s="49"/>
      <c r="D71" s="49"/>
    </row>
    <row r="72" spans="1:4" s="1" customFormat="1" x14ac:dyDescent="0.25">
      <c r="A72" s="2" t="s">
        <v>379</v>
      </c>
      <c r="B72" s="50">
        <v>291</v>
      </c>
      <c r="C72" s="49"/>
      <c r="D72" s="49"/>
    </row>
    <row r="73" spans="1:4" s="1" customFormat="1" x14ac:dyDescent="0.25">
      <c r="A73" s="2" t="s">
        <v>220</v>
      </c>
      <c r="B73" s="50">
        <v>29877.33</v>
      </c>
      <c r="C73" s="49"/>
      <c r="D73" s="49"/>
    </row>
    <row r="74" spans="1:4" x14ac:dyDescent="0.25">
      <c r="A74" s="3" t="s">
        <v>350</v>
      </c>
      <c r="B74" s="49"/>
      <c r="C74" s="49"/>
      <c r="D74" s="50">
        <f>B75+B78</f>
        <v>244131940.26999998</v>
      </c>
    </row>
    <row r="75" spans="1:4" x14ac:dyDescent="0.25">
      <c r="A75" s="3" t="s">
        <v>333</v>
      </c>
      <c r="B75" s="50">
        <f>SUM(B76:B77)</f>
        <v>162378997.59999999</v>
      </c>
      <c r="C75" s="49"/>
      <c r="D75" s="49"/>
    </row>
    <row r="76" spans="1:4" x14ac:dyDescent="0.25">
      <c r="A76" s="2" t="s">
        <v>334</v>
      </c>
      <c r="B76" s="49">
        <v>48190719.520000003</v>
      </c>
      <c r="C76" s="49"/>
      <c r="D76" s="49"/>
    </row>
    <row r="77" spans="1:4" x14ac:dyDescent="0.25">
      <c r="A77" s="2" t="s">
        <v>335</v>
      </c>
      <c r="B77" s="49">
        <v>114188278.08</v>
      </c>
      <c r="C77" s="49"/>
      <c r="D77" s="49"/>
    </row>
    <row r="78" spans="1:4" x14ac:dyDescent="0.25">
      <c r="A78" s="3" t="s">
        <v>336</v>
      </c>
      <c r="B78" s="50">
        <f>SUM(B79:B80)</f>
        <v>81752942.670000002</v>
      </c>
      <c r="C78" s="49"/>
      <c r="D78" s="49"/>
    </row>
    <row r="79" spans="1:4" x14ac:dyDescent="0.25">
      <c r="A79" s="2" t="s">
        <v>337</v>
      </c>
      <c r="B79" s="49">
        <v>8856029.8300000001</v>
      </c>
      <c r="C79" s="49"/>
      <c r="D79" s="49"/>
    </row>
    <row r="80" spans="1:4" x14ac:dyDescent="0.25">
      <c r="A80" s="2" t="s">
        <v>338</v>
      </c>
      <c r="B80" s="49">
        <v>72896912.840000004</v>
      </c>
      <c r="C80" s="49"/>
      <c r="D80" s="49"/>
    </row>
    <row r="81" spans="1:4" x14ac:dyDescent="0.25">
      <c r="A81" s="3" t="s">
        <v>339</v>
      </c>
      <c r="B81" s="49"/>
      <c r="C81" s="49"/>
      <c r="D81" s="50">
        <f>B82+B87</f>
        <v>-81329312.299999997</v>
      </c>
    </row>
    <row r="82" spans="1:4" x14ac:dyDescent="0.25">
      <c r="A82" s="3" t="s">
        <v>340</v>
      </c>
      <c r="B82" s="50">
        <f>SUM(B83:B86)</f>
        <v>-81328234.519999996</v>
      </c>
      <c r="C82" s="49"/>
    </row>
    <row r="83" spans="1:4" x14ac:dyDescent="0.25">
      <c r="A83" s="2" t="s">
        <v>341</v>
      </c>
      <c r="B83" s="49">
        <v>21052789.75</v>
      </c>
      <c r="C83" s="49"/>
      <c r="D83" s="49"/>
    </row>
    <row r="84" spans="1:4" x14ac:dyDescent="0.25">
      <c r="A84" s="2" t="s">
        <v>342</v>
      </c>
      <c r="B84" s="49">
        <v>530099.53</v>
      </c>
      <c r="C84" s="49"/>
      <c r="D84" s="49"/>
    </row>
    <row r="85" spans="1:4" x14ac:dyDescent="0.25">
      <c r="A85" s="2" t="s">
        <v>343</v>
      </c>
      <c r="B85" s="49">
        <v>-102464754.89</v>
      </c>
      <c r="C85" s="49"/>
      <c r="D85" s="49"/>
    </row>
    <row r="86" spans="1:4" s="1" customFormat="1" x14ac:dyDescent="0.25">
      <c r="A86" s="2" t="s">
        <v>373</v>
      </c>
      <c r="B86" s="49">
        <v>-446368.91</v>
      </c>
      <c r="C86" s="49"/>
      <c r="D86" s="49"/>
    </row>
    <row r="87" spans="1:4" s="1" customFormat="1" x14ac:dyDescent="0.25">
      <c r="A87" s="3" t="s">
        <v>352</v>
      </c>
      <c r="B87" s="50">
        <f>B88+B89</f>
        <v>-1077.78</v>
      </c>
      <c r="C87" s="49"/>
      <c r="D87" s="49"/>
    </row>
    <row r="88" spans="1:4" s="1" customFormat="1" x14ac:dyDescent="0.25">
      <c r="A88" s="2" t="s">
        <v>372</v>
      </c>
      <c r="B88" s="49">
        <v>-297.45999999999998</v>
      </c>
      <c r="C88" s="49"/>
      <c r="D88" s="49"/>
    </row>
    <row r="89" spans="1:4" s="1" customFormat="1" x14ac:dyDescent="0.25">
      <c r="A89" s="2" t="s">
        <v>353</v>
      </c>
      <c r="B89" s="49">
        <v>-780.32</v>
      </c>
      <c r="C89" s="49"/>
      <c r="D89" s="49"/>
    </row>
    <row r="90" spans="1:4" x14ac:dyDescent="0.25">
      <c r="A90" s="3" t="s">
        <v>344</v>
      </c>
      <c r="B90" s="50">
        <f>D55-D64-D74-D81</f>
        <v>-22573038.789999977</v>
      </c>
      <c r="C90" s="49"/>
      <c r="D90" s="50">
        <f>B90</f>
        <v>-22573038.789999977</v>
      </c>
    </row>
    <row r="91" spans="1:4" x14ac:dyDescent="0.25">
      <c r="A91" s="3" t="s">
        <v>346</v>
      </c>
      <c r="B91" s="49"/>
      <c r="C91" s="49"/>
      <c r="D91" s="50">
        <f>SUM(D64+D74+D90+D81)</f>
        <v>141580695.51999998</v>
      </c>
    </row>
    <row r="92" spans="1:4" x14ac:dyDescent="0.25">
      <c r="A92" s="2"/>
      <c r="B92" s="49"/>
      <c r="C92" s="49"/>
      <c r="D92" s="49"/>
    </row>
    <row r="93" spans="1:4" x14ac:dyDescent="0.25">
      <c r="A93" s="2"/>
      <c r="B93" s="49"/>
      <c r="C93" s="49"/>
      <c r="D93" s="49"/>
    </row>
  </sheetData>
  <mergeCells count="8">
    <mergeCell ref="A57:D57"/>
    <mergeCell ref="A58:D58"/>
    <mergeCell ref="A59:D59"/>
    <mergeCell ref="A60:D60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68"/>
  <sheetViews>
    <sheetView workbookViewId="0">
      <selection activeCell="F83" sqref="F83"/>
    </sheetView>
  </sheetViews>
  <sheetFormatPr baseColWidth="10" defaultRowHeight="15" x14ac:dyDescent="0.25"/>
  <cols>
    <col min="1" max="1" width="47.28515625" customWidth="1"/>
    <col min="2" max="2" width="1.7109375" customWidth="1"/>
    <col min="3" max="3" width="15.140625" bestFit="1" customWidth="1"/>
    <col min="4" max="4" width="1.85546875" customWidth="1"/>
    <col min="5" max="5" width="9.140625" customWidth="1"/>
    <col min="6" max="6" width="3.5703125" customWidth="1"/>
    <col min="7" max="7" width="41.28515625" customWidth="1"/>
    <col min="8" max="8" width="1.85546875" customWidth="1"/>
    <col min="9" max="9" width="12.85546875" bestFit="1" customWidth="1"/>
    <col min="10" max="10" width="1.85546875" customWidth="1"/>
  </cols>
  <sheetData>
    <row r="1" spans="1:12" x14ac:dyDescent="0.25">
      <c r="A1" s="87" t="s">
        <v>207</v>
      </c>
      <c r="B1" s="87"/>
      <c r="C1" s="87"/>
      <c r="D1" s="87"/>
      <c r="E1" s="87"/>
      <c r="F1" s="87"/>
      <c r="G1" s="87"/>
      <c r="H1" s="87"/>
      <c r="I1" s="87"/>
      <c r="J1" s="87"/>
    </row>
    <row r="2" spans="1:12" x14ac:dyDescent="0.25">
      <c r="A2" s="87" t="s">
        <v>228</v>
      </c>
      <c r="B2" s="87"/>
      <c r="C2" s="87"/>
      <c r="D2" s="87"/>
      <c r="E2" s="87"/>
      <c r="F2" s="87"/>
      <c r="G2" s="87"/>
      <c r="H2" s="87"/>
      <c r="I2" s="87"/>
      <c r="J2" s="87"/>
    </row>
    <row r="3" spans="1:12" x14ac:dyDescent="0.25">
      <c r="A3" s="87" t="s">
        <v>384</v>
      </c>
      <c r="B3" s="87"/>
      <c r="C3" s="87"/>
      <c r="D3" s="87"/>
      <c r="E3" s="87"/>
      <c r="F3" s="87"/>
      <c r="G3" s="87"/>
      <c r="H3" s="87"/>
      <c r="I3" s="87"/>
      <c r="J3" s="87"/>
    </row>
    <row r="4" spans="1:12" x14ac:dyDescent="0.25">
      <c r="A4" s="87" t="s">
        <v>155</v>
      </c>
      <c r="B4" s="87"/>
      <c r="C4" s="87"/>
      <c r="D4" s="87"/>
      <c r="E4" s="87"/>
      <c r="F4" s="87"/>
      <c r="G4" s="87"/>
      <c r="H4" s="87"/>
      <c r="I4" s="87"/>
      <c r="J4" s="87"/>
    </row>
    <row r="5" spans="1:12" x14ac:dyDescent="0.25">
      <c r="A5" s="3" t="s">
        <v>156</v>
      </c>
      <c r="B5" s="3"/>
      <c r="C5" s="2"/>
      <c r="D5" s="2"/>
      <c r="E5" s="2"/>
      <c r="F5" s="2"/>
      <c r="G5" s="2"/>
      <c r="H5" s="1"/>
      <c r="I5" s="1"/>
      <c r="J5" s="1"/>
    </row>
    <row r="7" spans="1:12" x14ac:dyDescent="0.25">
      <c r="A7" s="23" t="s">
        <v>229</v>
      </c>
      <c r="B7" s="3"/>
      <c r="C7" s="23" t="s">
        <v>198</v>
      </c>
      <c r="D7" s="3"/>
      <c r="E7" s="23" t="s">
        <v>199</v>
      </c>
      <c r="F7" s="3"/>
      <c r="G7" s="23" t="s">
        <v>293</v>
      </c>
      <c r="H7" s="3"/>
      <c r="I7" s="23" t="s">
        <v>198</v>
      </c>
      <c r="J7" s="3"/>
      <c r="K7" s="23" t="s">
        <v>199</v>
      </c>
      <c r="L7" s="2"/>
    </row>
    <row r="8" spans="1:12" x14ac:dyDescent="0.25">
      <c r="A8" s="3" t="s">
        <v>230</v>
      </c>
      <c r="B8" s="2"/>
      <c r="C8" s="50">
        <f>SUM(C9:C15)</f>
        <v>38295836.859999999</v>
      </c>
      <c r="D8" s="2"/>
      <c r="E8" s="51">
        <v>0</v>
      </c>
      <c r="F8" s="2"/>
      <c r="G8" s="3" t="s">
        <v>256</v>
      </c>
      <c r="H8" s="2"/>
      <c r="I8" s="50">
        <f>SUM(I9:I11)</f>
        <v>36630655.25</v>
      </c>
      <c r="J8" s="2"/>
      <c r="K8" s="52">
        <v>0</v>
      </c>
      <c r="L8" s="2"/>
    </row>
    <row r="9" spans="1:12" x14ac:dyDescent="0.25">
      <c r="A9" s="2" t="s">
        <v>231</v>
      </c>
      <c r="B9" s="2"/>
      <c r="C9" s="49">
        <v>677397.09</v>
      </c>
      <c r="D9" s="2"/>
      <c r="E9" s="51">
        <v>0</v>
      </c>
      <c r="F9" s="2"/>
      <c r="G9" s="2" t="s">
        <v>257</v>
      </c>
      <c r="H9" s="2"/>
      <c r="I9" s="49">
        <v>13398941.529999999</v>
      </c>
      <c r="J9" s="2"/>
      <c r="K9" s="51">
        <v>0</v>
      </c>
      <c r="L9" s="2"/>
    </row>
    <row r="10" spans="1:12" x14ac:dyDescent="0.25">
      <c r="A10" s="2" t="s">
        <v>232</v>
      </c>
      <c r="B10" s="2"/>
      <c r="C10" s="49">
        <v>29162155.710000001</v>
      </c>
      <c r="D10" s="2"/>
      <c r="E10" s="51">
        <v>0</v>
      </c>
      <c r="F10" s="2"/>
      <c r="G10" s="2" t="s">
        <v>258</v>
      </c>
      <c r="H10" s="2"/>
      <c r="I10" s="49">
        <v>23205715.82</v>
      </c>
      <c r="J10" s="2"/>
      <c r="K10" s="51">
        <v>0</v>
      </c>
      <c r="L10" s="2"/>
    </row>
    <row r="11" spans="1:12" x14ac:dyDescent="0.25">
      <c r="A11" s="2" t="s">
        <v>233</v>
      </c>
      <c r="B11" s="2"/>
      <c r="C11" s="49">
        <v>2534044.46</v>
      </c>
      <c r="D11" s="2"/>
      <c r="E11" s="51">
        <v>0</v>
      </c>
      <c r="F11" s="2"/>
      <c r="G11" s="2" t="s">
        <v>368</v>
      </c>
      <c r="H11" s="2"/>
      <c r="I11" s="49">
        <v>25997.9</v>
      </c>
      <c r="J11" s="2"/>
      <c r="K11" s="51">
        <v>0</v>
      </c>
      <c r="L11" s="2"/>
    </row>
    <row r="12" spans="1:12" x14ac:dyDescent="0.25">
      <c r="A12" s="2" t="s">
        <v>234</v>
      </c>
      <c r="B12" s="2"/>
      <c r="C12" s="49">
        <v>2087874.96</v>
      </c>
      <c r="D12" s="2"/>
      <c r="E12" s="51">
        <v>0</v>
      </c>
      <c r="F12" s="2"/>
      <c r="G12" s="3" t="s">
        <v>259</v>
      </c>
      <c r="H12" s="2"/>
      <c r="I12" s="50">
        <f>SUM(I13:I14)</f>
        <v>26373104.350000001</v>
      </c>
      <c r="J12" s="2"/>
      <c r="K12" s="52">
        <v>0</v>
      </c>
      <c r="L12" s="2"/>
    </row>
    <row r="13" spans="1:12" x14ac:dyDescent="0.25">
      <c r="A13" s="2" t="s">
        <v>235</v>
      </c>
      <c r="B13" s="2"/>
      <c r="C13" s="49">
        <v>1506242.65</v>
      </c>
      <c r="D13" s="2"/>
      <c r="E13" s="51">
        <v>0</v>
      </c>
      <c r="F13" s="2"/>
      <c r="G13" s="2" t="s">
        <v>260</v>
      </c>
      <c r="H13" s="2"/>
      <c r="I13" s="49">
        <v>22367264.75</v>
      </c>
      <c r="J13" s="2"/>
      <c r="K13" s="51">
        <v>0</v>
      </c>
      <c r="L13" s="2"/>
    </row>
    <row r="14" spans="1:12" x14ac:dyDescent="0.25">
      <c r="A14" s="2" t="s">
        <v>33</v>
      </c>
      <c r="B14" s="2"/>
      <c r="C14" s="49">
        <v>1547536.52</v>
      </c>
      <c r="D14" s="2"/>
      <c r="E14" s="51">
        <v>0</v>
      </c>
      <c r="F14" s="2"/>
      <c r="G14" s="2" t="s">
        <v>261</v>
      </c>
      <c r="H14" s="2"/>
      <c r="I14" s="49">
        <v>4005839.6</v>
      </c>
      <c r="J14" s="2"/>
      <c r="K14" s="51">
        <v>0</v>
      </c>
      <c r="L14" s="2"/>
    </row>
    <row r="15" spans="1:12" x14ac:dyDescent="0.25">
      <c r="A15" s="2" t="s">
        <v>236</v>
      </c>
      <c r="B15" s="2"/>
      <c r="C15" s="49">
        <v>780585.47</v>
      </c>
      <c r="D15" s="2"/>
      <c r="E15" s="51">
        <v>0</v>
      </c>
      <c r="F15" s="2"/>
      <c r="G15" s="3" t="s">
        <v>262</v>
      </c>
      <c r="H15" s="2"/>
      <c r="I15" s="50">
        <f>I16</f>
        <v>130823775.98</v>
      </c>
      <c r="J15" s="2"/>
      <c r="K15" s="51">
        <v>0</v>
      </c>
      <c r="L15" s="2"/>
    </row>
    <row r="16" spans="1:12" x14ac:dyDescent="0.25">
      <c r="A16" s="3" t="s">
        <v>237</v>
      </c>
      <c r="B16" s="3"/>
      <c r="C16" s="50">
        <f>SUM(C17:C31)</f>
        <v>9651683.7400000002</v>
      </c>
      <c r="D16" s="3"/>
      <c r="E16" s="52">
        <v>0</v>
      </c>
      <c r="F16" s="2"/>
      <c r="G16" s="2" t="s">
        <v>263</v>
      </c>
      <c r="H16" s="2"/>
      <c r="I16" s="49">
        <v>130823775.98</v>
      </c>
      <c r="J16" s="2"/>
      <c r="K16" s="51">
        <v>0</v>
      </c>
      <c r="L16" s="2"/>
    </row>
    <row r="17" spans="1:12" x14ac:dyDescent="0.25">
      <c r="A17" s="2" t="s">
        <v>238</v>
      </c>
      <c r="B17" s="2"/>
      <c r="C17" s="49">
        <v>287091.32</v>
      </c>
      <c r="D17" s="2"/>
      <c r="E17" s="51">
        <v>0</v>
      </c>
      <c r="F17" s="2"/>
      <c r="G17" s="3" t="s">
        <v>264</v>
      </c>
      <c r="H17" s="2"/>
      <c r="I17" s="50">
        <f>SUM(I18:I23)</f>
        <v>6767420.3099999996</v>
      </c>
      <c r="J17" s="2"/>
      <c r="K17" s="52">
        <v>0</v>
      </c>
      <c r="L17" s="2"/>
    </row>
    <row r="18" spans="1:12" x14ac:dyDescent="0.25">
      <c r="A18" s="2" t="s">
        <v>45</v>
      </c>
      <c r="B18" s="2"/>
      <c r="C18" s="49">
        <v>75111.350000000006</v>
      </c>
      <c r="D18" s="2"/>
      <c r="E18" s="51">
        <v>0</v>
      </c>
      <c r="F18" s="2"/>
      <c r="G18" s="2" t="s">
        <v>265</v>
      </c>
      <c r="H18" s="2"/>
      <c r="I18" s="49">
        <v>223858.34</v>
      </c>
      <c r="J18" s="2"/>
      <c r="K18" s="51">
        <v>0</v>
      </c>
      <c r="L18" s="2"/>
    </row>
    <row r="19" spans="1:12" x14ac:dyDescent="0.25">
      <c r="A19" s="2" t="s">
        <v>239</v>
      </c>
      <c r="B19" s="2"/>
      <c r="C19" s="49">
        <v>97784.27</v>
      </c>
      <c r="D19" s="2"/>
      <c r="E19" s="51">
        <v>0</v>
      </c>
      <c r="F19" s="2"/>
      <c r="G19" s="2" t="s">
        <v>266</v>
      </c>
      <c r="H19" s="2"/>
      <c r="I19" s="49">
        <v>405402.4</v>
      </c>
      <c r="J19" s="2"/>
      <c r="K19" s="51">
        <v>0</v>
      </c>
      <c r="L19" s="2"/>
    </row>
    <row r="20" spans="1:12" x14ac:dyDescent="0.25">
      <c r="A20" s="2" t="s">
        <v>49</v>
      </c>
      <c r="B20" s="2"/>
      <c r="C20" s="49">
        <v>80266.41</v>
      </c>
      <c r="D20" s="2"/>
      <c r="E20" s="51">
        <v>0</v>
      </c>
      <c r="F20" s="2"/>
      <c r="G20" s="2" t="s">
        <v>267</v>
      </c>
      <c r="H20" s="2"/>
      <c r="I20" s="49">
        <v>6089813.6399999997</v>
      </c>
      <c r="J20" s="2"/>
      <c r="K20" s="51">
        <v>0</v>
      </c>
      <c r="L20" s="2"/>
    </row>
    <row r="21" spans="1:12" x14ac:dyDescent="0.25">
      <c r="A21" s="2" t="s">
        <v>240</v>
      </c>
      <c r="B21" s="2"/>
      <c r="C21" s="49">
        <v>426532.3</v>
      </c>
      <c r="D21" s="2"/>
      <c r="E21" s="51">
        <v>0</v>
      </c>
      <c r="F21" s="2"/>
      <c r="G21" s="2" t="s">
        <v>268</v>
      </c>
      <c r="H21" s="2"/>
      <c r="I21" s="49">
        <v>2106.4699999999998</v>
      </c>
      <c r="J21" s="2"/>
      <c r="K21" s="51">
        <v>0</v>
      </c>
      <c r="L21" s="2"/>
    </row>
    <row r="22" spans="1:12" x14ac:dyDescent="0.25">
      <c r="A22" s="2" t="s">
        <v>241</v>
      </c>
      <c r="B22" s="2"/>
      <c r="C22" s="49">
        <v>88056.45</v>
      </c>
      <c r="D22" s="2"/>
      <c r="E22" s="51">
        <v>0</v>
      </c>
      <c r="F22" s="2"/>
      <c r="G22" s="2" t="s">
        <v>269</v>
      </c>
      <c r="H22" s="2"/>
      <c r="I22" s="49">
        <v>33073.050000000003</v>
      </c>
      <c r="J22" s="2"/>
      <c r="K22" s="51">
        <v>0</v>
      </c>
      <c r="L22" s="2"/>
    </row>
    <row r="23" spans="1:12" x14ac:dyDescent="0.25">
      <c r="A23" s="2" t="s">
        <v>294</v>
      </c>
      <c r="B23" s="2"/>
      <c r="C23" s="49">
        <v>101072.18</v>
      </c>
      <c r="D23" s="2"/>
      <c r="E23" s="51">
        <v>0</v>
      </c>
      <c r="F23" s="2"/>
      <c r="G23" s="2" t="s">
        <v>270</v>
      </c>
      <c r="H23" s="2"/>
      <c r="I23" s="49">
        <v>13166.41</v>
      </c>
      <c r="J23" s="2"/>
      <c r="K23" s="51">
        <v>0</v>
      </c>
      <c r="L23" s="2"/>
    </row>
    <row r="24" spans="1:12" x14ac:dyDescent="0.25">
      <c r="A24" s="2" t="s">
        <v>364</v>
      </c>
      <c r="B24" s="2"/>
      <c r="C24" s="49">
        <v>946137.83</v>
      </c>
      <c r="D24" s="2"/>
      <c r="E24" s="51">
        <v>0</v>
      </c>
      <c r="F24" s="2"/>
      <c r="G24" s="3" t="s">
        <v>271</v>
      </c>
      <c r="H24" s="2"/>
      <c r="I24" s="50">
        <f>SUM(I25:I28)</f>
        <v>122108458.43000001</v>
      </c>
      <c r="J24" s="2"/>
      <c r="K24" s="52">
        <v>0</v>
      </c>
      <c r="L24" s="2"/>
    </row>
    <row r="25" spans="1:12" x14ac:dyDescent="0.25">
      <c r="A25" s="2" t="s">
        <v>242</v>
      </c>
      <c r="B25" s="2"/>
      <c r="C25" s="49">
        <v>46707.76</v>
      </c>
      <c r="D25" s="2"/>
      <c r="E25" s="51">
        <v>0</v>
      </c>
      <c r="F25" s="2"/>
      <c r="G25" s="2" t="s">
        <v>272</v>
      </c>
      <c r="H25" s="2"/>
      <c r="I25" s="49">
        <v>38455.9</v>
      </c>
      <c r="J25" s="2"/>
      <c r="K25" s="51">
        <v>0</v>
      </c>
      <c r="L25" s="2"/>
    </row>
    <row r="26" spans="1:12" x14ac:dyDescent="0.25">
      <c r="A26" s="2" t="s">
        <v>243</v>
      </c>
      <c r="B26" s="2"/>
      <c r="C26" s="49">
        <v>164211.32</v>
      </c>
      <c r="D26" s="2"/>
      <c r="E26" s="51">
        <v>0</v>
      </c>
      <c r="F26" s="2"/>
      <c r="G26" s="2" t="s">
        <v>273</v>
      </c>
      <c r="H26" s="2"/>
      <c r="I26" s="49">
        <v>2805674.73</v>
      </c>
      <c r="J26" s="2"/>
      <c r="K26" s="51">
        <v>0</v>
      </c>
      <c r="L26" s="2"/>
    </row>
    <row r="27" spans="1:12" x14ac:dyDescent="0.25">
      <c r="A27" s="2" t="s">
        <v>244</v>
      </c>
      <c r="B27" s="2"/>
      <c r="C27" s="49">
        <v>492946.4</v>
      </c>
      <c r="D27" s="2"/>
      <c r="E27" s="51">
        <v>0</v>
      </c>
      <c r="F27" s="2"/>
      <c r="G27" s="2" t="s">
        <v>369</v>
      </c>
      <c r="H27" s="2"/>
      <c r="I27" s="49">
        <v>26607799.18</v>
      </c>
      <c r="J27" s="2"/>
      <c r="K27" s="51">
        <v>0</v>
      </c>
      <c r="L27" s="2"/>
    </row>
    <row r="28" spans="1:12" x14ac:dyDescent="0.25">
      <c r="A28" s="2" t="s">
        <v>245</v>
      </c>
      <c r="B28" s="2"/>
      <c r="C28" s="49">
        <v>4007409.41</v>
      </c>
      <c r="D28" s="2"/>
      <c r="E28" s="51">
        <v>0</v>
      </c>
      <c r="F28" s="2"/>
      <c r="G28" s="2" t="s">
        <v>274</v>
      </c>
      <c r="H28" s="2"/>
      <c r="I28" s="49">
        <v>92656528.620000005</v>
      </c>
      <c r="J28" s="2"/>
      <c r="K28" s="51">
        <v>0</v>
      </c>
      <c r="L28" s="2"/>
    </row>
    <row r="29" spans="1:12" x14ac:dyDescent="0.25">
      <c r="A29" s="2" t="s">
        <v>246</v>
      </c>
      <c r="B29" s="2"/>
      <c r="C29" s="49">
        <v>147312.35</v>
      </c>
      <c r="D29" s="2"/>
      <c r="E29" s="51">
        <v>0</v>
      </c>
      <c r="F29" s="2"/>
      <c r="G29" s="53" t="s">
        <v>275</v>
      </c>
      <c r="H29" s="2"/>
      <c r="I29" s="50">
        <f>I24+I17+I15+I12+I8</f>
        <v>322703414.32000005</v>
      </c>
      <c r="J29" s="2"/>
      <c r="K29" s="51">
        <v>0</v>
      </c>
      <c r="L29" s="2"/>
    </row>
    <row r="30" spans="1:12" x14ac:dyDescent="0.25">
      <c r="A30" s="2" t="s">
        <v>247</v>
      </c>
      <c r="B30" s="2"/>
      <c r="C30" s="49">
        <v>880819</v>
      </c>
      <c r="D30" s="2"/>
      <c r="E30" s="51">
        <v>0</v>
      </c>
      <c r="F30" s="2"/>
      <c r="G30" s="53" t="s">
        <v>344</v>
      </c>
      <c r="H30" s="2"/>
      <c r="I30" s="50">
        <f>C68-I29</f>
        <v>22573038.789999962</v>
      </c>
      <c r="J30" s="2"/>
      <c r="K30" s="51">
        <v>0</v>
      </c>
      <c r="L30" s="2"/>
    </row>
    <row r="31" spans="1:12" x14ac:dyDescent="0.25">
      <c r="A31" s="2" t="s">
        <v>248</v>
      </c>
      <c r="B31" s="2"/>
      <c r="C31" s="49">
        <v>1810225.39</v>
      </c>
      <c r="D31" s="2"/>
      <c r="E31" s="52">
        <v>0</v>
      </c>
      <c r="F31" s="2"/>
      <c r="G31" s="53" t="s">
        <v>370</v>
      </c>
      <c r="H31" s="2"/>
      <c r="I31" s="50">
        <f>I29+I30</f>
        <v>345276453.11000001</v>
      </c>
      <c r="J31" s="2"/>
      <c r="K31" s="52">
        <v>0</v>
      </c>
      <c r="L31" s="2"/>
    </row>
    <row r="32" spans="1:12" x14ac:dyDescent="0.25">
      <c r="A32" s="3" t="s">
        <v>249</v>
      </c>
      <c r="B32" s="2"/>
      <c r="C32" s="50">
        <f>SUM(C33:C44)</f>
        <v>435868.82</v>
      </c>
      <c r="D32" s="2"/>
      <c r="E32" s="51">
        <v>0</v>
      </c>
      <c r="F32" s="2"/>
      <c r="L32" s="2"/>
    </row>
    <row r="33" spans="1:12" x14ac:dyDescent="0.25">
      <c r="A33" s="2" t="s">
        <v>250</v>
      </c>
      <c r="B33" s="2"/>
      <c r="C33" s="49">
        <v>23285.18</v>
      </c>
      <c r="D33" s="2"/>
      <c r="E33" s="51">
        <v>0</v>
      </c>
      <c r="F33" s="2"/>
      <c r="G33" s="2"/>
      <c r="H33" s="2"/>
      <c r="I33" s="2"/>
      <c r="J33" s="2"/>
      <c r="K33" s="2"/>
      <c r="L33" s="2"/>
    </row>
    <row r="34" spans="1:12" x14ac:dyDescent="0.25">
      <c r="A34" s="2" t="s">
        <v>251</v>
      </c>
      <c r="B34" s="2"/>
      <c r="C34" s="49">
        <v>860.81</v>
      </c>
      <c r="D34" s="2"/>
      <c r="E34" s="51">
        <v>0</v>
      </c>
      <c r="F34" s="2"/>
      <c r="G34" s="2"/>
      <c r="H34" s="2"/>
      <c r="I34" s="2"/>
      <c r="J34" s="2"/>
      <c r="K34" s="2"/>
      <c r="L34" s="2"/>
    </row>
    <row r="35" spans="1:12" x14ac:dyDescent="0.25">
      <c r="A35" s="2" t="s">
        <v>252</v>
      </c>
      <c r="B35" s="2"/>
      <c r="C35" s="49">
        <v>5600.98</v>
      </c>
      <c r="D35" s="2"/>
      <c r="E35" s="51">
        <v>0</v>
      </c>
      <c r="F35" s="2"/>
      <c r="G35" s="2"/>
      <c r="H35" s="2"/>
      <c r="I35" s="2"/>
      <c r="J35" s="2"/>
      <c r="K35" s="2"/>
      <c r="L35" s="2"/>
    </row>
    <row r="36" spans="1:12" x14ac:dyDescent="0.25">
      <c r="A36" s="2" t="s">
        <v>253</v>
      </c>
      <c r="B36" s="2"/>
      <c r="C36" s="49">
        <v>103139.23</v>
      </c>
      <c r="D36" s="2"/>
      <c r="E36" s="51">
        <v>0</v>
      </c>
      <c r="F36" s="2"/>
      <c r="G36" s="2"/>
      <c r="H36" s="2"/>
      <c r="I36" s="2"/>
      <c r="J36" s="2"/>
      <c r="K36" s="2"/>
      <c r="L36" s="2"/>
    </row>
    <row r="37" spans="1:12" x14ac:dyDescent="0.25">
      <c r="A37" s="2" t="s">
        <v>254</v>
      </c>
      <c r="B37" s="2"/>
      <c r="C37" s="49">
        <v>1711.26</v>
      </c>
      <c r="D37" s="2"/>
      <c r="E37" s="51">
        <v>0</v>
      </c>
      <c r="F37" s="2"/>
      <c r="G37" s="2"/>
      <c r="H37" s="2"/>
      <c r="I37" s="2"/>
      <c r="J37" s="2"/>
      <c r="K37" s="2"/>
      <c r="L37" s="2"/>
    </row>
    <row r="38" spans="1:12" s="1" customFormat="1" x14ac:dyDescent="0.25">
      <c r="A38" s="2" t="s">
        <v>255</v>
      </c>
      <c r="B38" s="2"/>
      <c r="C38" s="49">
        <v>215714.29</v>
      </c>
      <c r="D38" s="2"/>
      <c r="E38" s="51">
        <v>0</v>
      </c>
      <c r="F38" s="2"/>
      <c r="G38" s="2"/>
      <c r="H38" s="2"/>
      <c r="I38" s="2"/>
      <c r="J38" s="2"/>
      <c r="K38" s="2"/>
      <c r="L38" s="2"/>
    </row>
    <row r="39" spans="1:12" s="1" customFormat="1" x14ac:dyDescent="0.25">
      <c r="A39" s="87"/>
      <c r="B39" s="87"/>
      <c r="C39" s="87"/>
      <c r="D39" s="87"/>
      <c r="E39" s="87"/>
      <c r="F39" s="87"/>
      <c r="G39" s="87"/>
      <c r="H39" s="87"/>
      <c r="I39" s="87"/>
      <c r="J39" s="87"/>
    </row>
    <row r="40" spans="1:12" s="1" customFormat="1" x14ac:dyDescent="0.25">
      <c r="A40" s="87" t="s">
        <v>228</v>
      </c>
      <c r="B40" s="87"/>
      <c r="C40" s="87"/>
      <c r="D40" s="87"/>
      <c r="E40" s="87"/>
      <c r="F40" s="87"/>
      <c r="G40" s="87"/>
      <c r="H40" s="87"/>
      <c r="I40" s="87"/>
      <c r="J40" s="87"/>
    </row>
    <row r="41" spans="1:12" s="1" customFormat="1" x14ac:dyDescent="0.25">
      <c r="A41" s="87" t="s">
        <v>385</v>
      </c>
      <c r="B41" s="87"/>
      <c r="C41" s="87"/>
      <c r="D41" s="87"/>
      <c r="E41" s="87"/>
      <c r="F41" s="87"/>
      <c r="G41" s="87"/>
      <c r="H41" s="87"/>
      <c r="I41" s="87"/>
      <c r="J41" s="87"/>
    </row>
    <row r="42" spans="1:12" s="1" customFormat="1" x14ac:dyDescent="0.25">
      <c r="A42" s="87" t="s">
        <v>155</v>
      </c>
      <c r="B42" s="87"/>
      <c r="C42" s="87"/>
      <c r="D42" s="87"/>
      <c r="E42" s="87"/>
      <c r="F42" s="87"/>
      <c r="G42" s="87"/>
      <c r="H42" s="87"/>
      <c r="I42" s="87"/>
      <c r="J42" s="87"/>
    </row>
    <row r="43" spans="1:12" s="1" customFormat="1" x14ac:dyDescent="0.25">
      <c r="A43" s="3" t="s">
        <v>156</v>
      </c>
      <c r="B43" s="3"/>
      <c r="C43" s="2"/>
      <c r="D43" s="2"/>
      <c r="E43" s="2"/>
      <c r="F43" s="2"/>
      <c r="G43" s="2"/>
    </row>
    <row r="44" spans="1:12" x14ac:dyDescent="0.25">
      <c r="A44" s="2" t="s">
        <v>380</v>
      </c>
      <c r="B44" s="2"/>
      <c r="C44" s="49">
        <v>85557.07</v>
      </c>
      <c r="D44" s="2"/>
      <c r="E44" s="51">
        <v>0</v>
      </c>
      <c r="F44" s="2"/>
      <c r="G44" s="2"/>
      <c r="H44" s="2"/>
      <c r="I44" s="2"/>
      <c r="J44" s="2"/>
      <c r="K44" s="2"/>
      <c r="L44" s="2"/>
    </row>
    <row r="45" spans="1:12" x14ac:dyDescent="0.25">
      <c r="A45" s="3" t="s">
        <v>113</v>
      </c>
      <c r="B45" s="2"/>
      <c r="C45" s="50">
        <f>SUM(C46:C50)</f>
        <v>120602250.31999999</v>
      </c>
      <c r="D45" s="2"/>
      <c r="E45" s="51">
        <v>0</v>
      </c>
      <c r="F45" s="2"/>
      <c r="G45" s="2"/>
      <c r="H45" s="2"/>
      <c r="I45" s="2"/>
      <c r="J45" s="2"/>
      <c r="K45" s="2"/>
      <c r="L45" s="2"/>
    </row>
    <row r="46" spans="1:12" x14ac:dyDescent="0.25">
      <c r="A46" s="2" t="s">
        <v>365</v>
      </c>
      <c r="B46" s="2"/>
      <c r="C46" s="49">
        <v>79728.429999999993</v>
      </c>
      <c r="D46" s="2"/>
      <c r="E46" s="51">
        <v>0</v>
      </c>
      <c r="F46" s="2"/>
      <c r="G46" s="2"/>
      <c r="H46" s="2"/>
      <c r="I46" s="2"/>
      <c r="J46" s="2"/>
      <c r="K46" s="2"/>
      <c r="L46" s="2"/>
    </row>
    <row r="47" spans="1:12" x14ac:dyDescent="0.25">
      <c r="A47" s="2" t="s">
        <v>115</v>
      </c>
      <c r="B47" s="2"/>
      <c r="C47" s="49">
        <v>107915.52</v>
      </c>
      <c r="D47" s="2"/>
      <c r="E47" s="51">
        <v>0</v>
      </c>
      <c r="F47" s="2"/>
      <c r="G47" s="2"/>
      <c r="H47" s="2"/>
      <c r="I47" s="2"/>
      <c r="J47" s="2"/>
      <c r="K47" s="2"/>
      <c r="L47" s="2"/>
    </row>
    <row r="48" spans="1:12" x14ac:dyDescent="0.25">
      <c r="A48" s="2" t="s">
        <v>366</v>
      </c>
      <c r="B48" s="2"/>
      <c r="C48" s="49">
        <v>38792688.469999999</v>
      </c>
      <c r="D48" s="2"/>
      <c r="E48" s="51">
        <v>0</v>
      </c>
      <c r="F48" s="2"/>
      <c r="G48" s="2"/>
      <c r="H48" s="2"/>
      <c r="I48" s="2"/>
      <c r="J48" s="2"/>
      <c r="K48" s="2"/>
      <c r="L48" s="2"/>
    </row>
    <row r="49" spans="1:12" x14ac:dyDescent="0.25">
      <c r="A49" s="2" t="s">
        <v>276</v>
      </c>
      <c r="B49" s="2"/>
      <c r="C49" s="49">
        <v>72904708.109999999</v>
      </c>
      <c r="D49" s="2"/>
      <c r="E49" s="51">
        <v>0</v>
      </c>
      <c r="F49" s="2"/>
      <c r="G49" s="2"/>
      <c r="H49" s="2"/>
      <c r="I49" s="2"/>
      <c r="J49" s="2"/>
      <c r="K49" s="2"/>
      <c r="L49" s="2"/>
    </row>
    <row r="50" spans="1:12" x14ac:dyDescent="0.25">
      <c r="A50" s="2" t="s">
        <v>277</v>
      </c>
      <c r="B50" s="2"/>
      <c r="C50" s="49">
        <v>8717209.7899999991</v>
      </c>
      <c r="D50" s="2"/>
      <c r="E50" s="51">
        <v>0</v>
      </c>
      <c r="F50" s="2"/>
      <c r="G50" s="2"/>
      <c r="H50" s="2"/>
      <c r="I50" s="2"/>
      <c r="J50" s="2"/>
      <c r="K50" s="2"/>
      <c r="L50" s="2"/>
    </row>
    <row r="51" spans="1:12" x14ac:dyDescent="0.25">
      <c r="A51" s="3" t="s">
        <v>278</v>
      </c>
      <c r="B51" s="2"/>
      <c r="C51" s="50">
        <f>SUM(C52:C56)</f>
        <v>47455540.57</v>
      </c>
      <c r="D51" s="2"/>
      <c r="E51" s="51">
        <v>0</v>
      </c>
      <c r="F51" s="2"/>
      <c r="G51" s="2"/>
      <c r="H51" s="2"/>
      <c r="I51" s="2"/>
      <c r="J51" s="2"/>
      <c r="K51" s="2"/>
      <c r="L51" s="2"/>
    </row>
    <row r="52" spans="1:12" x14ac:dyDescent="0.25">
      <c r="A52" s="2" t="s">
        <v>279</v>
      </c>
      <c r="B52" s="2"/>
      <c r="C52" s="49">
        <v>216800</v>
      </c>
      <c r="D52" s="2"/>
      <c r="E52" s="51">
        <v>0</v>
      </c>
      <c r="F52" s="2"/>
      <c r="G52" s="2"/>
      <c r="H52" s="2"/>
      <c r="I52" s="2"/>
      <c r="J52" s="2"/>
      <c r="K52" s="2"/>
      <c r="L52" s="2"/>
    </row>
    <row r="53" spans="1:12" x14ac:dyDescent="0.25">
      <c r="A53" s="2" t="s">
        <v>280</v>
      </c>
      <c r="B53" s="2"/>
      <c r="C53" s="49">
        <v>17280350.73</v>
      </c>
      <c r="D53" s="2"/>
      <c r="E53" s="51">
        <v>0</v>
      </c>
      <c r="F53" s="2"/>
      <c r="G53" s="2"/>
      <c r="H53" s="2"/>
      <c r="I53" s="2"/>
      <c r="J53" s="2"/>
      <c r="K53" s="2"/>
      <c r="L53" s="2"/>
    </row>
    <row r="54" spans="1:12" x14ac:dyDescent="0.25">
      <c r="A54" s="2" t="s">
        <v>134</v>
      </c>
      <c r="B54" s="2"/>
      <c r="C54" s="49">
        <v>208083.15</v>
      </c>
      <c r="D54" s="2"/>
      <c r="E54" s="51">
        <v>0</v>
      </c>
      <c r="F54" s="2"/>
      <c r="G54" s="2"/>
      <c r="H54" s="2"/>
      <c r="I54" s="2"/>
      <c r="J54" s="2"/>
      <c r="K54" s="2"/>
      <c r="L54" s="2"/>
    </row>
    <row r="55" spans="1:12" x14ac:dyDescent="0.25">
      <c r="A55" s="2" t="s">
        <v>281</v>
      </c>
      <c r="B55" s="2"/>
      <c r="C55" s="49">
        <v>25717924.960000001</v>
      </c>
      <c r="D55" s="2"/>
      <c r="E55" s="51">
        <v>0</v>
      </c>
      <c r="F55" s="2"/>
      <c r="G55" s="2"/>
      <c r="H55" s="2"/>
      <c r="I55" s="2"/>
      <c r="J55" s="2"/>
      <c r="K55" s="2"/>
      <c r="L55" s="2"/>
    </row>
    <row r="56" spans="1:12" x14ac:dyDescent="0.25">
      <c r="A56" s="2" t="s">
        <v>282</v>
      </c>
      <c r="B56" s="2"/>
      <c r="C56" s="49">
        <v>4032381.73</v>
      </c>
      <c r="D56" s="2"/>
      <c r="E56" s="51">
        <v>0</v>
      </c>
      <c r="F56" s="2"/>
      <c r="G56" s="2"/>
      <c r="H56" s="2"/>
      <c r="I56" s="2"/>
      <c r="J56" s="2"/>
      <c r="K56" s="2"/>
      <c r="L56" s="2"/>
    </row>
    <row r="57" spans="1:12" x14ac:dyDescent="0.25">
      <c r="A57" s="3" t="s">
        <v>283</v>
      </c>
      <c r="B57" s="2"/>
      <c r="C57" s="50">
        <f>SUM(C58:C63)</f>
        <v>53182274.140000001</v>
      </c>
      <c r="D57" s="2"/>
      <c r="E57" s="51">
        <v>0</v>
      </c>
      <c r="F57" s="2"/>
      <c r="G57" s="2"/>
      <c r="H57" s="2"/>
      <c r="I57" s="2"/>
      <c r="J57" s="2"/>
      <c r="K57" s="2"/>
      <c r="L57" s="2"/>
    </row>
    <row r="58" spans="1:12" x14ac:dyDescent="0.25">
      <c r="A58" s="2" t="s">
        <v>284</v>
      </c>
      <c r="B58" s="2"/>
      <c r="C58" s="49">
        <v>4182725.21</v>
      </c>
      <c r="D58" s="2"/>
      <c r="E58" s="51">
        <v>0</v>
      </c>
      <c r="F58" s="2"/>
      <c r="G58" s="2"/>
      <c r="H58" s="2"/>
      <c r="I58" s="2"/>
      <c r="J58" s="2"/>
      <c r="K58" s="2"/>
      <c r="L58" s="2"/>
    </row>
    <row r="59" spans="1:12" x14ac:dyDescent="0.25">
      <c r="A59" s="2" t="s">
        <v>367</v>
      </c>
      <c r="B59" s="2"/>
      <c r="C59" s="49">
        <v>1416.71</v>
      </c>
      <c r="D59" s="2"/>
      <c r="E59" s="51">
        <v>0</v>
      </c>
      <c r="F59" s="2"/>
      <c r="G59" s="2"/>
      <c r="H59" s="2"/>
      <c r="I59" s="2"/>
      <c r="J59" s="2"/>
      <c r="K59" s="2"/>
      <c r="L59" s="2"/>
    </row>
    <row r="60" spans="1:12" x14ac:dyDescent="0.25">
      <c r="A60" s="2" t="s">
        <v>285</v>
      </c>
      <c r="B60" s="2"/>
      <c r="C60" s="49">
        <v>25921.46</v>
      </c>
      <c r="D60" s="2"/>
      <c r="E60" s="51">
        <v>0</v>
      </c>
      <c r="F60" s="2"/>
      <c r="G60" s="2"/>
      <c r="H60" s="2"/>
      <c r="I60" s="2"/>
      <c r="J60" s="2"/>
      <c r="K60" s="2"/>
      <c r="L60" s="2"/>
    </row>
    <row r="61" spans="1:12" x14ac:dyDescent="0.25">
      <c r="A61" s="2" t="s">
        <v>286</v>
      </c>
      <c r="B61" s="2"/>
      <c r="C61" s="49">
        <v>47481243.460000001</v>
      </c>
      <c r="D61" s="2"/>
      <c r="E61" s="51">
        <v>0</v>
      </c>
      <c r="F61" s="2"/>
      <c r="G61" s="2"/>
      <c r="H61" s="2"/>
      <c r="I61" s="2"/>
      <c r="J61" s="2"/>
      <c r="K61" s="2"/>
      <c r="L61" s="2"/>
    </row>
    <row r="62" spans="1:12" x14ac:dyDescent="0.25">
      <c r="A62" s="2" t="s">
        <v>287</v>
      </c>
      <c r="B62" s="2"/>
      <c r="C62" s="49">
        <v>1488974.65</v>
      </c>
      <c r="D62" s="2"/>
      <c r="E62" s="51">
        <v>0</v>
      </c>
      <c r="F62" s="2"/>
      <c r="G62" s="2"/>
      <c r="H62" s="2"/>
      <c r="I62" s="2"/>
      <c r="J62" s="2"/>
      <c r="K62" s="2"/>
      <c r="L62" s="2"/>
    </row>
    <row r="63" spans="1:12" x14ac:dyDescent="0.25">
      <c r="A63" s="2" t="s">
        <v>288</v>
      </c>
      <c r="B63" s="2"/>
      <c r="C63" s="49">
        <v>1992.65</v>
      </c>
      <c r="D63" s="2"/>
      <c r="E63" s="51">
        <v>0</v>
      </c>
      <c r="F63" s="2"/>
      <c r="G63" s="2"/>
      <c r="H63" s="2"/>
      <c r="I63" s="2"/>
      <c r="J63" s="2"/>
      <c r="K63" s="2"/>
      <c r="L63" s="2"/>
    </row>
    <row r="64" spans="1:12" x14ac:dyDescent="0.25">
      <c r="A64" s="3" t="s">
        <v>289</v>
      </c>
      <c r="B64" s="2"/>
      <c r="C64" s="50">
        <f>SUM(C65:C67)</f>
        <v>75652998.659999996</v>
      </c>
      <c r="D64" s="2"/>
      <c r="E64" s="51">
        <v>0</v>
      </c>
      <c r="F64" s="2"/>
      <c r="G64" s="2"/>
      <c r="H64" s="2"/>
      <c r="I64" s="2"/>
      <c r="J64" s="2"/>
      <c r="K64" s="2"/>
      <c r="L64" s="2"/>
    </row>
    <row r="65" spans="1:12" x14ac:dyDescent="0.25">
      <c r="A65" s="2" t="s">
        <v>290</v>
      </c>
      <c r="B65" s="2"/>
      <c r="C65" s="49">
        <v>757579.16</v>
      </c>
      <c r="D65" s="2"/>
      <c r="E65" s="51">
        <v>0</v>
      </c>
      <c r="F65" s="2"/>
      <c r="G65" s="2"/>
      <c r="H65" s="2"/>
      <c r="I65" s="2"/>
      <c r="J65" s="2"/>
      <c r="K65" s="2"/>
      <c r="L65" s="2"/>
    </row>
    <row r="66" spans="1:12" x14ac:dyDescent="0.25">
      <c r="A66" s="2" t="s">
        <v>291</v>
      </c>
      <c r="B66" s="2"/>
      <c r="C66" s="49">
        <v>21716.25</v>
      </c>
      <c r="D66" s="2"/>
      <c r="E66" s="51">
        <v>0</v>
      </c>
      <c r="F66" s="2"/>
      <c r="G66" s="2"/>
      <c r="H66" s="2"/>
      <c r="I66" s="2"/>
      <c r="J66" s="2"/>
      <c r="K66" s="2"/>
      <c r="L66" s="2"/>
    </row>
    <row r="67" spans="1:12" x14ac:dyDescent="0.25">
      <c r="A67" s="2" t="s">
        <v>274</v>
      </c>
      <c r="B67" s="2"/>
      <c r="C67" s="49">
        <v>74873703.25</v>
      </c>
      <c r="D67" s="2"/>
      <c r="E67" s="51">
        <v>0</v>
      </c>
      <c r="F67" s="2"/>
      <c r="G67" s="2"/>
      <c r="H67" s="2"/>
      <c r="I67" s="2"/>
      <c r="J67" s="2"/>
      <c r="K67" s="2"/>
      <c r="L67" s="2"/>
    </row>
    <row r="68" spans="1:12" x14ac:dyDescent="0.25">
      <c r="A68" s="53" t="s">
        <v>292</v>
      </c>
      <c r="C68" s="50">
        <f>C64+C57+C51+C45+C32+C16+C8</f>
        <v>345276453.11000001</v>
      </c>
      <c r="E68" s="51">
        <v>0</v>
      </c>
    </row>
  </sheetData>
  <mergeCells count="8">
    <mergeCell ref="A41:J41"/>
    <mergeCell ref="A42:J42"/>
    <mergeCell ref="A1:J1"/>
    <mergeCell ref="A2:J2"/>
    <mergeCell ref="A3:J3"/>
    <mergeCell ref="A4:J4"/>
    <mergeCell ref="A39:J39"/>
    <mergeCell ref="A40:J40"/>
  </mergeCells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E116"/>
  <sheetViews>
    <sheetView zoomScaleNormal="100" workbookViewId="0">
      <selection activeCell="A4" sqref="A4:E4"/>
    </sheetView>
  </sheetViews>
  <sheetFormatPr baseColWidth="10" defaultRowHeight="15" x14ac:dyDescent="0.25"/>
  <cols>
    <col min="1" max="1" width="8.42578125" customWidth="1"/>
    <col min="2" max="2" width="45.7109375" bestFit="1" customWidth="1"/>
    <col min="3" max="3" width="14.28515625" customWidth="1"/>
    <col min="4" max="4" width="14.140625" bestFit="1" customWidth="1"/>
    <col min="5" max="5" width="16.7109375" customWidth="1"/>
  </cols>
  <sheetData>
    <row r="1" spans="1:5" s="1" customFormat="1" x14ac:dyDescent="0.25">
      <c r="A1" s="87" t="s">
        <v>154</v>
      </c>
      <c r="B1" s="87"/>
      <c r="C1" s="87"/>
      <c r="D1" s="87"/>
      <c r="E1" s="87"/>
    </row>
    <row r="2" spans="1:5" s="1" customFormat="1" x14ac:dyDescent="0.25">
      <c r="A2" s="87" t="s">
        <v>349</v>
      </c>
      <c r="B2" s="87"/>
      <c r="C2" s="87"/>
      <c r="D2" s="87"/>
      <c r="E2" s="87"/>
    </row>
    <row r="3" spans="1:5" s="1" customFormat="1" x14ac:dyDescent="0.25">
      <c r="A3" s="87" t="s">
        <v>383</v>
      </c>
      <c r="B3" s="87"/>
      <c r="C3" s="87"/>
      <c r="D3" s="87"/>
      <c r="E3" s="87"/>
    </row>
    <row r="4" spans="1:5" s="1" customFormat="1" x14ac:dyDescent="0.25">
      <c r="A4" s="87" t="s">
        <v>155</v>
      </c>
      <c r="B4" s="87"/>
      <c r="C4" s="87"/>
      <c r="D4" s="87"/>
      <c r="E4" s="87"/>
    </row>
    <row r="5" spans="1:5" s="1" customFormat="1" x14ac:dyDescent="0.25">
      <c r="A5" s="3" t="s">
        <v>156</v>
      </c>
      <c r="B5" s="2"/>
      <c r="C5" s="2"/>
      <c r="D5" s="2"/>
      <c r="E5" s="2"/>
    </row>
    <row r="6" spans="1:5" s="1" customFormat="1" ht="15.75" thickBot="1" x14ac:dyDescent="0.3">
      <c r="A6" s="2"/>
      <c r="B6" s="2"/>
      <c r="C6" s="2"/>
      <c r="D6" s="2"/>
      <c r="E6" s="2"/>
    </row>
    <row r="7" spans="1:5" ht="25.5" thickBot="1" x14ac:dyDescent="0.3">
      <c r="A7" s="45" t="s">
        <v>157</v>
      </c>
      <c r="B7" s="46" t="s">
        <v>158</v>
      </c>
      <c r="C7" s="47" t="s">
        <v>159</v>
      </c>
      <c r="D7" s="79" t="s">
        <v>160</v>
      </c>
      <c r="E7" s="48" t="s">
        <v>161</v>
      </c>
    </row>
    <row r="8" spans="1:5" x14ac:dyDescent="0.25">
      <c r="A8" s="12" t="s">
        <v>0</v>
      </c>
      <c r="B8" s="12" t="s">
        <v>1</v>
      </c>
      <c r="C8" s="81">
        <f>C9+C14+C17+C19+C23</f>
        <v>2041105</v>
      </c>
      <c r="D8" s="81">
        <f>D9+D14+D17+D19+D23</f>
        <v>123613.68</v>
      </c>
      <c r="E8" s="6">
        <f>C8-D8</f>
        <v>1917491.32</v>
      </c>
    </row>
    <row r="9" spans="1:5" x14ac:dyDescent="0.25">
      <c r="A9" s="12" t="s">
        <v>2</v>
      </c>
      <c r="B9" s="12" t="s">
        <v>3</v>
      </c>
      <c r="C9" s="81">
        <f>SUM(C10:C13)</f>
        <v>1753951.07</v>
      </c>
      <c r="D9" s="81">
        <f>SUM(D10:D13)</f>
        <v>107086.76999999999</v>
      </c>
      <c r="E9" s="6">
        <f t="shared" ref="E9:E42" si="0">C9-D9</f>
        <v>1646864.3</v>
      </c>
    </row>
    <row r="10" spans="1:5" x14ac:dyDescent="0.25">
      <c r="A10" s="4" t="s">
        <v>4</v>
      </c>
      <c r="B10" s="4" t="s">
        <v>5</v>
      </c>
      <c r="C10" s="5">
        <v>1349591.07</v>
      </c>
      <c r="D10" s="5">
        <v>106446.76</v>
      </c>
      <c r="E10" s="6">
        <f t="shared" si="0"/>
        <v>1243144.31</v>
      </c>
    </row>
    <row r="11" spans="1:5" x14ac:dyDescent="0.25">
      <c r="A11" s="4" t="s">
        <v>6</v>
      </c>
      <c r="B11" s="4" t="s">
        <v>7</v>
      </c>
      <c r="C11" s="5">
        <v>112480</v>
      </c>
      <c r="D11" s="5">
        <v>0</v>
      </c>
      <c r="E11" s="6">
        <f t="shared" si="0"/>
        <v>112480</v>
      </c>
    </row>
    <row r="12" spans="1:5" x14ac:dyDescent="0.25">
      <c r="A12" s="4" t="s">
        <v>8</v>
      </c>
      <c r="B12" s="4" t="s">
        <v>9</v>
      </c>
      <c r="C12" s="5">
        <v>18000</v>
      </c>
      <c r="D12" s="5">
        <v>640.01</v>
      </c>
      <c r="E12" s="6">
        <f t="shared" si="0"/>
        <v>17359.990000000002</v>
      </c>
    </row>
    <row r="13" spans="1:5" x14ac:dyDescent="0.25">
      <c r="A13" s="4" t="s">
        <v>10</v>
      </c>
      <c r="B13" s="4" t="s">
        <v>11</v>
      </c>
      <c r="C13" s="5">
        <v>273880</v>
      </c>
      <c r="D13" s="5">
        <v>0</v>
      </c>
      <c r="E13" s="6">
        <f t="shared" si="0"/>
        <v>273880</v>
      </c>
    </row>
    <row r="14" spans="1:5" x14ac:dyDescent="0.25">
      <c r="A14" s="12" t="s">
        <v>12</v>
      </c>
      <c r="B14" s="12" t="s">
        <v>13</v>
      </c>
      <c r="C14" s="81">
        <f>SUM(C15:C16)</f>
        <v>45270</v>
      </c>
      <c r="D14" s="81">
        <f>SUM(D15:D16)</f>
        <v>0</v>
      </c>
      <c r="E14" s="6">
        <f t="shared" si="0"/>
        <v>45270</v>
      </c>
    </row>
    <row r="15" spans="1:5" x14ac:dyDescent="0.25">
      <c r="A15" s="4" t="s">
        <v>14</v>
      </c>
      <c r="B15" s="4" t="s">
        <v>5</v>
      </c>
      <c r="C15" s="5">
        <v>41785</v>
      </c>
      <c r="D15" s="5">
        <v>0</v>
      </c>
      <c r="E15" s="6">
        <f t="shared" si="0"/>
        <v>41785</v>
      </c>
    </row>
    <row r="16" spans="1:5" x14ac:dyDescent="0.25">
      <c r="A16" s="4" t="s">
        <v>15</v>
      </c>
      <c r="B16" s="4" t="s">
        <v>7</v>
      </c>
      <c r="C16" s="5">
        <v>3485</v>
      </c>
      <c r="D16" s="5">
        <v>0</v>
      </c>
      <c r="E16" s="6">
        <f t="shared" si="0"/>
        <v>3485</v>
      </c>
    </row>
    <row r="17" spans="1:5" x14ac:dyDescent="0.25">
      <c r="A17" s="12" t="s">
        <v>16</v>
      </c>
      <c r="B17" s="12" t="s">
        <v>17</v>
      </c>
      <c r="C17" s="81">
        <f>+C18</f>
        <v>22463.82</v>
      </c>
      <c r="D17" s="81">
        <f>+D18</f>
        <v>1871.82</v>
      </c>
      <c r="E17" s="6">
        <f t="shared" si="0"/>
        <v>20592</v>
      </c>
    </row>
    <row r="18" spans="1:5" x14ac:dyDescent="0.25">
      <c r="A18" s="4" t="s">
        <v>18</v>
      </c>
      <c r="B18" s="4" t="s">
        <v>19</v>
      </c>
      <c r="C18" s="5">
        <v>22463.82</v>
      </c>
      <c r="D18" s="5">
        <v>1871.82</v>
      </c>
      <c r="E18" s="6">
        <f t="shared" si="0"/>
        <v>20592</v>
      </c>
    </row>
    <row r="19" spans="1:5" x14ac:dyDescent="0.25">
      <c r="A19" s="12" t="s">
        <v>20</v>
      </c>
      <c r="B19" s="12" t="s">
        <v>21</v>
      </c>
      <c r="C19" s="81">
        <f>SUM(C20:C22)</f>
        <v>125597.96</v>
      </c>
      <c r="D19" s="81">
        <f>SUM(D20:D22)</f>
        <v>8057.26</v>
      </c>
      <c r="E19" s="6">
        <f t="shared" si="0"/>
        <v>117540.70000000001</v>
      </c>
    </row>
    <row r="20" spans="1:5" x14ac:dyDescent="0.25">
      <c r="A20" s="4" t="s">
        <v>22</v>
      </c>
      <c r="B20" s="4" t="s">
        <v>23</v>
      </c>
      <c r="C20" s="5">
        <v>116990</v>
      </c>
      <c r="D20" s="5">
        <v>7886.68</v>
      </c>
      <c r="E20" s="6">
        <f t="shared" si="0"/>
        <v>109103.32</v>
      </c>
    </row>
    <row r="21" spans="1:5" x14ac:dyDescent="0.25">
      <c r="A21" s="4" t="s">
        <v>24</v>
      </c>
      <c r="B21" s="4" t="s">
        <v>25</v>
      </c>
      <c r="C21" s="5">
        <v>2220</v>
      </c>
      <c r="D21" s="5">
        <v>0</v>
      </c>
      <c r="E21" s="6">
        <f t="shared" si="0"/>
        <v>2220</v>
      </c>
    </row>
    <row r="22" spans="1:5" x14ac:dyDescent="0.25">
      <c r="A22" s="4" t="s">
        <v>26</v>
      </c>
      <c r="B22" s="4" t="s">
        <v>27</v>
      </c>
      <c r="C22" s="5">
        <v>6387.96</v>
      </c>
      <c r="D22" s="5">
        <v>170.58</v>
      </c>
      <c r="E22" s="6">
        <f t="shared" si="0"/>
        <v>6217.38</v>
      </c>
    </row>
    <row r="23" spans="1:5" x14ac:dyDescent="0.25">
      <c r="A23" s="12" t="s">
        <v>28</v>
      </c>
      <c r="B23" s="12" t="s">
        <v>29</v>
      </c>
      <c r="C23" s="81">
        <f>SUM(C24:C26)</f>
        <v>93822.15</v>
      </c>
      <c r="D23" s="81">
        <f>SUM(D24:D26)</f>
        <v>6597.83</v>
      </c>
      <c r="E23" s="6">
        <f t="shared" si="0"/>
        <v>87224.319999999992</v>
      </c>
    </row>
    <row r="24" spans="1:5" x14ac:dyDescent="0.25">
      <c r="A24" s="4" t="s">
        <v>30</v>
      </c>
      <c r="B24" s="4" t="s">
        <v>23</v>
      </c>
      <c r="C24" s="5">
        <v>86608.93</v>
      </c>
      <c r="D24" s="5">
        <v>6476.58</v>
      </c>
      <c r="E24" s="6">
        <f t="shared" si="0"/>
        <v>80132.349999999991</v>
      </c>
    </row>
    <row r="25" spans="1:5" x14ac:dyDescent="0.25">
      <c r="A25" s="4" t="s">
        <v>31</v>
      </c>
      <c r="B25" s="4" t="s">
        <v>25</v>
      </c>
      <c r="C25" s="5">
        <v>2820</v>
      </c>
      <c r="D25" s="5">
        <v>0</v>
      </c>
      <c r="E25" s="6">
        <f t="shared" si="0"/>
        <v>2820</v>
      </c>
    </row>
    <row r="26" spans="1:5" x14ac:dyDescent="0.25">
      <c r="A26" s="4" t="s">
        <v>32</v>
      </c>
      <c r="B26" s="4" t="s">
        <v>27</v>
      </c>
      <c r="C26" s="5">
        <v>4393.22</v>
      </c>
      <c r="D26" s="5">
        <v>121.25</v>
      </c>
      <c r="E26" s="6">
        <f t="shared" si="0"/>
        <v>4271.97</v>
      </c>
    </row>
    <row r="27" spans="1:5" x14ac:dyDescent="0.25">
      <c r="A27" s="12" t="s">
        <v>34</v>
      </c>
      <c r="B27" s="12" t="s">
        <v>35</v>
      </c>
      <c r="C27" s="81">
        <f>C28+C53+C57+C67+C70</f>
        <v>1642480</v>
      </c>
      <c r="D27" s="81">
        <f>D28+D53+D57+D67+D70</f>
        <v>26410.02</v>
      </c>
      <c r="E27" s="6">
        <f t="shared" si="0"/>
        <v>1616069.98</v>
      </c>
    </row>
    <row r="28" spans="1:5" x14ac:dyDescent="0.25">
      <c r="A28" s="12" t="s">
        <v>36</v>
      </c>
      <c r="B28" s="12" t="s">
        <v>37</v>
      </c>
      <c r="C28" s="81">
        <f>SUM(C29:C52)</f>
        <v>879960.83000000007</v>
      </c>
      <c r="D28" s="81">
        <f>SUM(D29:D52)</f>
        <v>2361.69</v>
      </c>
      <c r="E28" s="6">
        <f t="shared" si="0"/>
        <v>877599.14000000013</v>
      </c>
    </row>
    <row r="29" spans="1:5" x14ac:dyDescent="0.25">
      <c r="A29" s="4" t="s">
        <v>38</v>
      </c>
      <c r="B29" s="4" t="s">
        <v>39</v>
      </c>
      <c r="C29" s="5">
        <v>373668.15</v>
      </c>
      <c r="D29" s="5">
        <v>313.14999999999998</v>
      </c>
      <c r="E29" s="6">
        <f t="shared" si="0"/>
        <v>373355</v>
      </c>
    </row>
    <row r="30" spans="1:5" x14ac:dyDescent="0.25">
      <c r="A30" s="4" t="s">
        <v>40</v>
      </c>
      <c r="B30" s="4" t="s">
        <v>41</v>
      </c>
      <c r="C30" s="5">
        <v>28360</v>
      </c>
      <c r="D30" s="5">
        <v>0</v>
      </c>
      <c r="E30" s="6">
        <f t="shared" si="0"/>
        <v>28360</v>
      </c>
    </row>
    <row r="31" spans="1:5" x14ac:dyDescent="0.25">
      <c r="A31" s="4" t="s">
        <v>42</v>
      </c>
      <c r="B31" s="4" t="s">
        <v>43</v>
      </c>
      <c r="C31" s="5">
        <v>2040</v>
      </c>
      <c r="D31" s="5">
        <v>485</v>
      </c>
      <c r="E31" s="6">
        <f t="shared" si="0"/>
        <v>1555</v>
      </c>
    </row>
    <row r="32" spans="1:5" x14ac:dyDescent="0.25">
      <c r="A32" s="4" t="s">
        <v>44</v>
      </c>
      <c r="B32" s="4" t="s">
        <v>45</v>
      </c>
      <c r="C32" s="5">
        <v>88725</v>
      </c>
      <c r="D32" s="5">
        <v>0</v>
      </c>
      <c r="E32" s="6">
        <f t="shared" si="0"/>
        <v>88725</v>
      </c>
    </row>
    <row r="33" spans="1:5" x14ac:dyDescent="0.25">
      <c r="A33" s="4" t="s">
        <v>46</v>
      </c>
      <c r="B33" s="4" t="s">
        <v>47</v>
      </c>
      <c r="C33" s="5">
        <v>5330.7</v>
      </c>
      <c r="D33" s="5">
        <v>85.7</v>
      </c>
      <c r="E33" s="6">
        <f t="shared" si="0"/>
        <v>5245</v>
      </c>
    </row>
    <row r="34" spans="1:5" x14ac:dyDescent="0.25">
      <c r="A34" s="4" t="s">
        <v>48</v>
      </c>
      <c r="B34" s="4" t="s">
        <v>49</v>
      </c>
      <c r="C34" s="5">
        <v>400</v>
      </c>
      <c r="D34" s="5">
        <v>0</v>
      </c>
      <c r="E34" s="6">
        <f t="shared" si="0"/>
        <v>400</v>
      </c>
    </row>
    <row r="35" spans="1:5" x14ac:dyDescent="0.25">
      <c r="A35" s="4" t="s">
        <v>50</v>
      </c>
      <c r="B35" s="4" t="s">
        <v>51</v>
      </c>
      <c r="C35" s="5">
        <v>35305.96</v>
      </c>
      <c r="D35" s="5">
        <v>205.96</v>
      </c>
      <c r="E35" s="6">
        <f t="shared" si="0"/>
        <v>35100</v>
      </c>
    </row>
    <row r="36" spans="1:5" x14ac:dyDescent="0.25">
      <c r="A36" s="4" t="s">
        <v>52</v>
      </c>
      <c r="B36" s="4" t="s">
        <v>53</v>
      </c>
      <c r="C36" s="5">
        <v>28305</v>
      </c>
      <c r="D36" s="5">
        <v>184</v>
      </c>
      <c r="E36" s="6">
        <f t="shared" si="0"/>
        <v>28121</v>
      </c>
    </row>
    <row r="37" spans="1:5" s="1" customFormat="1" x14ac:dyDescent="0.25">
      <c r="A37" s="15">
        <v>54109</v>
      </c>
      <c r="B37" s="4" t="s">
        <v>354</v>
      </c>
      <c r="C37" s="5">
        <v>8470</v>
      </c>
      <c r="D37" s="5">
        <v>0</v>
      </c>
      <c r="E37" s="6">
        <f t="shared" si="0"/>
        <v>8470</v>
      </c>
    </row>
    <row r="38" spans="1:5" s="1" customFormat="1" x14ac:dyDescent="0.25">
      <c r="A38" s="15">
        <v>54110</v>
      </c>
      <c r="B38" s="4" t="s">
        <v>357</v>
      </c>
      <c r="C38" s="5">
        <v>137250</v>
      </c>
      <c r="D38" s="5">
        <v>0</v>
      </c>
      <c r="E38" s="6">
        <f t="shared" si="0"/>
        <v>137250</v>
      </c>
    </row>
    <row r="39" spans="1:5" x14ac:dyDescent="0.25">
      <c r="A39" s="4" t="s">
        <v>54</v>
      </c>
      <c r="B39" s="4" t="s">
        <v>55</v>
      </c>
      <c r="C39" s="5">
        <v>7844.25</v>
      </c>
      <c r="D39" s="5">
        <v>79.25</v>
      </c>
      <c r="E39" s="6">
        <f t="shared" si="0"/>
        <v>7765</v>
      </c>
    </row>
    <row r="40" spans="1:5" x14ac:dyDescent="0.25">
      <c r="A40" s="4" t="s">
        <v>56</v>
      </c>
      <c r="B40" s="4" t="s">
        <v>57</v>
      </c>
      <c r="C40" s="5">
        <v>11040.54</v>
      </c>
      <c r="D40" s="5">
        <v>109.54</v>
      </c>
      <c r="E40" s="6">
        <f t="shared" si="0"/>
        <v>10931</v>
      </c>
    </row>
    <row r="41" spans="1:5" x14ac:dyDescent="0.25">
      <c r="A41" s="4" t="s">
        <v>58</v>
      </c>
      <c r="B41" s="4" t="s">
        <v>59</v>
      </c>
      <c r="C41" s="5">
        <v>2220</v>
      </c>
      <c r="D41" s="5">
        <v>0</v>
      </c>
      <c r="E41" s="6">
        <f t="shared" si="0"/>
        <v>2220</v>
      </c>
    </row>
    <row r="42" spans="1:5" x14ac:dyDescent="0.25">
      <c r="A42" s="4" t="s">
        <v>60</v>
      </c>
      <c r="B42" s="4" t="s">
        <v>61</v>
      </c>
      <c r="C42" s="5">
        <v>289.88</v>
      </c>
      <c r="D42" s="5">
        <v>134.88</v>
      </c>
      <c r="E42" s="6">
        <f t="shared" si="0"/>
        <v>155</v>
      </c>
    </row>
    <row r="43" spans="1:5" x14ac:dyDescent="0.25">
      <c r="A43" s="87"/>
      <c r="B43" s="87"/>
      <c r="C43" s="87"/>
      <c r="D43" s="87"/>
      <c r="E43" s="87"/>
    </row>
    <row r="44" spans="1:5" x14ac:dyDescent="0.25">
      <c r="A44" s="87" t="s">
        <v>154</v>
      </c>
      <c r="B44" s="87"/>
      <c r="C44" s="87"/>
      <c r="D44" s="87"/>
      <c r="E44" s="87"/>
    </row>
    <row r="45" spans="1:5" x14ac:dyDescent="0.25">
      <c r="A45" s="87" t="s">
        <v>349</v>
      </c>
      <c r="B45" s="87"/>
      <c r="C45" s="87"/>
      <c r="D45" s="87"/>
      <c r="E45" s="87"/>
    </row>
    <row r="46" spans="1:5" x14ac:dyDescent="0.25">
      <c r="A46" s="87" t="s">
        <v>382</v>
      </c>
      <c r="B46" s="87"/>
      <c r="C46" s="87"/>
      <c r="D46" s="87"/>
      <c r="E46" s="87"/>
    </row>
    <row r="47" spans="1:5" x14ac:dyDescent="0.25">
      <c r="A47" s="87" t="s">
        <v>155</v>
      </c>
      <c r="B47" s="87"/>
      <c r="C47" s="87"/>
      <c r="D47" s="87"/>
      <c r="E47" s="87"/>
    </row>
    <row r="48" spans="1:5" x14ac:dyDescent="0.25">
      <c r="A48" s="4" t="s">
        <v>62</v>
      </c>
      <c r="B48" s="4" t="s">
        <v>63</v>
      </c>
      <c r="C48" s="5">
        <v>27200</v>
      </c>
      <c r="D48" s="5">
        <v>0</v>
      </c>
      <c r="E48" s="6">
        <f t="shared" ref="E48:E81" si="1">C48-D48</f>
        <v>27200</v>
      </c>
    </row>
    <row r="49" spans="1:5" x14ac:dyDescent="0.25">
      <c r="A49" s="4" t="s">
        <v>64</v>
      </c>
      <c r="B49" s="4" t="s">
        <v>65</v>
      </c>
      <c r="C49" s="5">
        <v>45</v>
      </c>
      <c r="D49" s="5">
        <v>0</v>
      </c>
      <c r="E49" s="6">
        <f t="shared" si="1"/>
        <v>45</v>
      </c>
    </row>
    <row r="50" spans="1:5" x14ac:dyDescent="0.25">
      <c r="A50" s="4" t="s">
        <v>66</v>
      </c>
      <c r="B50" s="4" t="s">
        <v>67</v>
      </c>
      <c r="C50" s="5">
        <v>4385.6400000000003</v>
      </c>
      <c r="D50" s="5">
        <v>596.64</v>
      </c>
      <c r="E50" s="6">
        <f t="shared" si="1"/>
        <v>3789.0000000000005</v>
      </c>
    </row>
    <row r="51" spans="1:5" x14ac:dyDescent="0.25">
      <c r="A51" s="4" t="s">
        <v>68</v>
      </c>
      <c r="B51" s="4" t="s">
        <v>69</v>
      </c>
      <c r="C51" s="5">
        <v>1572.25</v>
      </c>
      <c r="D51" s="5">
        <v>52.25</v>
      </c>
      <c r="E51" s="6">
        <f t="shared" si="1"/>
        <v>1520</v>
      </c>
    </row>
    <row r="52" spans="1:5" s="1" customFormat="1" x14ac:dyDescent="0.25">
      <c r="A52" s="4" t="s">
        <v>70</v>
      </c>
      <c r="B52" s="4" t="s">
        <v>71</v>
      </c>
      <c r="C52" s="5">
        <v>117508.46</v>
      </c>
      <c r="D52" s="5">
        <v>115.32</v>
      </c>
      <c r="E52" s="6">
        <f t="shared" si="1"/>
        <v>117393.14</v>
      </c>
    </row>
    <row r="53" spans="1:5" x14ac:dyDescent="0.25">
      <c r="A53" s="12" t="s">
        <v>72</v>
      </c>
      <c r="B53" s="12" t="s">
        <v>73</v>
      </c>
      <c r="C53" s="81">
        <f>SUM(C54:C56)</f>
        <v>234300</v>
      </c>
      <c r="D53" s="81">
        <f>SUM(D54:D56)</f>
        <v>9758.65</v>
      </c>
      <c r="E53" s="6">
        <f t="shared" si="1"/>
        <v>224541.35</v>
      </c>
    </row>
    <row r="54" spans="1:5" x14ac:dyDescent="0.25">
      <c r="A54" s="4" t="s">
        <v>74</v>
      </c>
      <c r="B54" s="4" t="s">
        <v>75</v>
      </c>
      <c r="C54" s="5">
        <v>108000</v>
      </c>
      <c r="D54" s="5">
        <v>4290.5</v>
      </c>
      <c r="E54" s="6">
        <f t="shared" si="1"/>
        <v>103709.5</v>
      </c>
    </row>
    <row r="55" spans="1:5" s="1" customFormat="1" x14ac:dyDescent="0.25">
      <c r="A55" s="4" t="s">
        <v>76</v>
      </c>
      <c r="B55" s="4" t="s">
        <v>77</v>
      </c>
      <c r="C55" s="5">
        <v>50700</v>
      </c>
      <c r="D55" s="5">
        <v>5468.15</v>
      </c>
      <c r="E55" s="6">
        <f t="shared" si="1"/>
        <v>45231.85</v>
      </c>
    </row>
    <row r="56" spans="1:5" x14ac:dyDescent="0.25">
      <c r="A56" s="4" t="s">
        <v>78</v>
      </c>
      <c r="B56" s="4" t="s">
        <v>79</v>
      </c>
      <c r="C56" s="5">
        <v>75600</v>
      </c>
      <c r="D56" s="5">
        <v>0</v>
      </c>
      <c r="E56" s="6">
        <f t="shared" si="1"/>
        <v>75600</v>
      </c>
    </row>
    <row r="57" spans="1:5" x14ac:dyDescent="0.25">
      <c r="A57" s="12" t="s">
        <v>80</v>
      </c>
      <c r="B57" s="12" t="s">
        <v>81</v>
      </c>
      <c r="C57" s="81">
        <f>SUM(C58:C66)</f>
        <v>264594.17</v>
      </c>
      <c r="D57" s="81">
        <f>SUM(D58:D66)</f>
        <v>2473.6799999999998</v>
      </c>
      <c r="E57" s="6">
        <f t="shared" si="1"/>
        <v>262120.49</v>
      </c>
    </row>
    <row r="58" spans="1:5" x14ac:dyDescent="0.25">
      <c r="A58" s="4" t="s">
        <v>82</v>
      </c>
      <c r="B58" s="4" t="s">
        <v>83</v>
      </c>
      <c r="C58" s="5">
        <v>4935</v>
      </c>
      <c r="D58" s="5">
        <v>0</v>
      </c>
      <c r="E58" s="6">
        <f t="shared" si="1"/>
        <v>4935</v>
      </c>
    </row>
    <row r="59" spans="1:5" x14ac:dyDescent="0.25">
      <c r="A59" s="4" t="s">
        <v>84</v>
      </c>
      <c r="B59" s="4" t="s">
        <v>85</v>
      </c>
      <c r="C59" s="5">
        <v>495.05</v>
      </c>
      <c r="D59" s="5">
        <v>495.05</v>
      </c>
      <c r="E59" s="6">
        <f t="shared" si="1"/>
        <v>0</v>
      </c>
    </row>
    <row r="60" spans="1:5" x14ac:dyDescent="0.25">
      <c r="A60" s="4" t="s">
        <v>86</v>
      </c>
      <c r="B60" s="4" t="s">
        <v>87</v>
      </c>
      <c r="C60" s="5">
        <v>5280</v>
      </c>
      <c r="D60" s="5">
        <v>127.13</v>
      </c>
      <c r="E60" s="6">
        <f t="shared" si="1"/>
        <v>5152.87</v>
      </c>
    </row>
    <row r="61" spans="1:5" x14ac:dyDescent="0.25">
      <c r="A61" s="4" t="s">
        <v>88</v>
      </c>
      <c r="B61" s="4" t="s">
        <v>89</v>
      </c>
      <c r="C61" s="5">
        <v>102000</v>
      </c>
      <c r="D61" s="5">
        <v>0</v>
      </c>
      <c r="E61" s="6">
        <f t="shared" si="1"/>
        <v>102000</v>
      </c>
    </row>
    <row r="62" spans="1:5" x14ac:dyDescent="0.25">
      <c r="A62" s="4" t="s">
        <v>90</v>
      </c>
      <c r="B62" s="4" t="s">
        <v>91</v>
      </c>
      <c r="C62" s="5">
        <v>275</v>
      </c>
      <c r="D62" s="5">
        <v>20</v>
      </c>
      <c r="E62" s="6">
        <f t="shared" si="1"/>
        <v>255</v>
      </c>
    </row>
    <row r="63" spans="1:5" s="1" customFormat="1" x14ac:dyDescent="0.25">
      <c r="A63" s="4" t="s">
        <v>92</v>
      </c>
      <c r="B63" s="4" t="s">
        <v>93</v>
      </c>
      <c r="C63" s="5">
        <v>12935</v>
      </c>
      <c r="D63" s="5">
        <v>0</v>
      </c>
      <c r="E63" s="6">
        <f t="shared" si="1"/>
        <v>12935</v>
      </c>
    </row>
    <row r="64" spans="1:5" s="1" customFormat="1" x14ac:dyDescent="0.25">
      <c r="A64" s="4" t="s">
        <v>94</v>
      </c>
      <c r="B64" s="4" t="s">
        <v>95</v>
      </c>
      <c r="C64" s="5">
        <v>33159.85</v>
      </c>
      <c r="D64" s="5">
        <v>192.4</v>
      </c>
      <c r="E64" s="6">
        <f t="shared" si="1"/>
        <v>32967.449999999997</v>
      </c>
    </row>
    <row r="65" spans="1:5" x14ac:dyDescent="0.25">
      <c r="A65" s="4" t="s">
        <v>96</v>
      </c>
      <c r="B65" s="4" t="s">
        <v>97</v>
      </c>
      <c r="C65" s="5">
        <v>26191.72</v>
      </c>
      <c r="D65" s="5">
        <v>0</v>
      </c>
      <c r="E65" s="6">
        <f t="shared" si="1"/>
        <v>26191.72</v>
      </c>
    </row>
    <row r="66" spans="1:5" x14ac:dyDescent="0.25">
      <c r="A66" s="4" t="s">
        <v>98</v>
      </c>
      <c r="B66" s="4" t="s">
        <v>99</v>
      </c>
      <c r="C66" s="5">
        <v>79322.55</v>
      </c>
      <c r="D66" s="5">
        <v>1639.1</v>
      </c>
      <c r="E66" s="6">
        <f t="shared" si="1"/>
        <v>77683.45</v>
      </c>
    </row>
    <row r="67" spans="1:5" x14ac:dyDescent="0.25">
      <c r="A67" s="20" t="s">
        <v>100</v>
      </c>
      <c r="B67" s="12" t="s">
        <v>101</v>
      </c>
      <c r="C67" s="81">
        <f>SUM(C68:C69)</f>
        <v>177000</v>
      </c>
      <c r="D67" s="81">
        <f>SUM(D68:D69)</f>
        <v>11816</v>
      </c>
      <c r="E67" s="6">
        <f t="shared" si="1"/>
        <v>165184</v>
      </c>
    </row>
    <row r="68" spans="1:5" x14ac:dyDescent="0.25">
      <c r="A68" s="4" t="s">
        <v>102</v>
      </c>
      <c r="B68" s="4" t="s">
        <v>103</v>
      </c>
      <c r="C68" s="5">
        <v>171000</v>
      </c>
      <c r="D68" s="5">
        <v>11816</v>
      </c>
      <c r="E68" s="6">
        <f t="shared" si="1"/>
        <v>159184</v>
      </c>
    </row>
    <row r="69" spans="1:5" x14ac:dyDescent="0.25">
      <c r="A69" s="4" t="s">
        <v>104</v>
      </c>
      <c r="B69" s="4" t="s">
        <v>105</v>
      </c>
      <c r="C69" s="5">
        <v>6000</v>
      </c>
      <c r="D69" s="5">
        <v>0</v>
      </c>
      <c r="E69" s="6">
        <f t="shared" si="1"/>
        <v>6000</v>
      </c>
    </row>
    <row r="70" spans="1:5" x14ac:dyDescent="0.25">
      <c r="A70" s="12" t="s">
        <v>106</v>
      </c>
      <c r="B70" s="12" t="s">
        <v>107</v>
      </c>
      <c r="C70" s="81">
        <f>SUM(C71:C72)</f>
        <v>86625</v>
      </c>
      <c r="D70" s="81">
        <f>SUM(D71:D72)</f>
        <v>0</v>
      </c>
      <c r="E70" s="6">
        <f t="shared" si="1"/>
        <v>86625</v>
      </c>
    </row>
    <row r="71" spans="1:5" x14ac:dyDescent="0.25">
      <c r="A71" s="4" t="s">
        <v>108</v>
      </c>
      <c r="B71" s="4" t="s">
        <v>109</v>
      </c>
      <c r="C71" s="5">
        <v>84750</v>
      </c>
      <c r="D71" s="5">
        <v>0</v>
      </c>
      <c r="E71" s="6">
        <f t="shared" si="1"/>
        <v>84750</v>
      </c>
    </row>
    <row r="72" spans="1:5" x14ac:dyDescent="0.25">
      <c r="A72" s="4" t="s">
        <v>110</v>
      </c>
      <c r="B72" s="4" t="s">
        <v>111</v>
      </c>
      <c r="C72" s="5">
        <v>1875</v>
      </c>
      <c r="D72" s="5">
        <v>0</v>
      </c>
      <c r="E72" s="6">
        <f t="shared" si="1"/>
        <v>1875</v>
      </c>
    </row>
    <row r="73" spans="1:5" x14ac:dyDescent="0.25">
      <c r="A73" s="12" t="s">
        <v>112</v>
      </c>
      <c r="B73" s="12" t="s">
        <v>113</v>
      </c>
      <c r="C73" s="81">
        <f>C74+C76+C80</f>
        <v>109710</v>
      </c>
      <c r="D73" s="81">
        <f>D74+D76+D80</f>
        <v>1073.8499999999999</v>
      </c>
      <c r="E73" s="6">
        <f t="shared" si="1"/>
        <v>108636.15</v>
      </c>
    </row>
    <row r="74" spans="1:5" x14ac:dyDescent="0.25">
      <c r="A74" s="12" t="s">
        <v>114</v>
      </c>
      <c r="B74" s="12" t="s">
        <v>115</v>
      </c>
      <c r="C74" s="81">
        <f>C75</f>
        <v>27738.57</v>
      </c>
      <c r="D74" s="81">
        <f>D75</f>
        <v>102.42</v>
      </c>
      <c r="E74" s="6">
        <f t="shared" si="1"/>
        <v>27636.15</v>
      </c>
    </row>
    <row r="75" spans="1:5" x14ac:dyDescent="0.25">
      <c r="A75" s="4" t="s">
        <v>116</v>
      </c>
      <c r="B75" s="4" t="s">
        <v>117</v>
      </c>
      <c r="C75" s="5">
        <v>27738.57</v>
      </c>
      <c r="D75" s="5">
        <v>102.42</v>
      </c>
      <c r="E75" s="6">
        <f t="shared" si="1"/>
        <v>27636.15</v>
      </c>
    </row>
    <row r="76" spans="1:5" x14ac:dyDescent="0.25">
      <c r="A76" s="12" t="s">
        <v>118</v>
      </c>
      <c r="B76" s="12" t="s">
        <v>119</v>
      </c>
      <c r="C76" s="81">
        <f>SUM(C77:C79)</f>
        <v>80220</v>
      </c>
      <c r="D76" s="81">
        <f>SUM(D77:D79)</f>
        <v>0</v>
      </c>
      <c r="E76" s="6">
        <f t="shared" si="1"/>
        <v>80220</v>
      </c>
    </row>
    <row r="77" spans="1:5" x14ac:dyDescent="0.25">
      <c r="A77" s="4" t="s">
        <v>120</v>
      </c>
      <c r="B77" s="4" t="s">
        <v>121</v>
      </c>
      <c r="C77" s="5">
        <v>4500</v>
      </c>
      <c r="D77" s="5">
        <v>0</v>
      </c>
      <c r="E77" s="6">
        <f t="shared" si="1"/>
        <v>4500</v>
      </c>
    </row>
    <row r="78" spans="1:5" x14ac:dyDescent="0.25">
      <c r="A78" s="4" t="s">
        <v>122</v>
      </c>
      <c r="B78" s="4" t="s">
        <v>123</v>
      </c>
      <c r="C78" s="5">
        <v>67500</v>
      </c>
      <c r="D78" s="5">
        <v>0</v>
      </c>
      <c r="E78" s="6">
        <f t="shared" si="1"/>
        <v>67500</v>
      </c>
    </row>
    <row r="79" spans="1:5" s="1" customFormat="1" x14ac:dyDescent="0.25">
      <c r="A79" s="4" t="s">
        <v>124</v>
      </c>
      <c r="B79" s="4" t="s">
        <v>125</v>
      </c>
      <c r="C79" s="5">
        <v>8220</v>
      </c>
      <c r="D79" s="5">
        <v>0</v>
      </c>
      <c r="E79" s="6">
        <f t="shared" si="1"/>
        <v>8220</v>
      </c>
    </row>
    <row r="80" spans="1:5" s="1" customFormat="1" x14ac:dyDescent="0.25">
      <c r="A80" s="12" t="s">
        <v>126</v>
      </c>
      <c r="B80" s="12" t="s">
        <v>127</v>
      </c>
      <c r="C80" s="81">
        <f>SUM(C81:C81)</f>
        <v>1751.43</v>
      </c>
      <c r="D80" s="81">
        <f>SUM(D81:D81)</f>
        <v>971.43</v>
      </c>
      <c r="E80" s="6">
        <f t="shared" si="1"/>
        <v>780.00000000000011</v>
      </c>
    </row>
    <row r="81" spans="1:5" s="1" customFormat="1" x14ac:dyDescent="0.25">
      <c r="A81" s="15">
        <v>55799</v>
      </c>
      <c r="B81" s="4" t="s">
        <v>360</v>
      </c>
      <c r="C81" s="5">
        <v>1751.43</v>
      </c>
      <c r="D81" s="5">
        <v>971.43</v>
      </c>
      <c r="E81" s="6">
        <f t="shared" si="1"/>
        <v>780.00000000000011</v>
      </c>
    </row>
    <row r="82" spans="1:5" x14ac:dyDescent="0.25">
      <c r="A82" s="87" t="s">
        <v>154</v>
      </c>
      <c r="B82" s="87"/>
      <c r="C82" s="87"/>
      <c r="D82" s="87"/>
      <c r="E82" s="87"/>
    </row>
    <row r="83" spans="1:5" x14ac:dyDescent="0.25">
      <c r="A83" s="87" t="s">
        <v>349</v>
      </c>
      <c r="B83" s="87"/>
      <c r="C83" s="87"/>
      <c r="D83" s="87"/>
      <c r="E83" s="87"/>
    </row>
    <row r="84" spans="1:5" x14ac:dyDescent="0.25">
      <c r="A84" s="87" t="s">
        <v>381</v>
      </c>
      <c r="B84" s="87"/>
      <c r="C84" s="87"/>
      <c r="D84" s="87"/>
      <c r="E84" s="87"/>
    </row>
    <row r="85" spans="1:5" x14ac:dyDescent="0.25">
      <c r="A85" s="87" t="s">
        <v>155</v>
      </c>
      <c r="B85" s="87"/>
      <c r="C85" s="87"/>
      <c r="D85" s="87"/>
      <c r="E85" s="87"/>
    </row>
    <row r="86" spans="1:5" x14ac:dyDescent="0.25">
      <c r="A86" s="3" t="s">
        <v>156</v>
      </c>
      <c r="B86" s="2"/>
      <c r="C86" s="2"/>
      <c r="D86" s="2"/>
      <c r="E86" s="2"/>
    </row>
    <row r="87" spans="1:5" x14ac:dyDescent="0.25">
      <c r="A87" s="12" t="s">
        <v>128</v>
      </c>
      <c r="B87" s="12" t="s">
        <v>129</v>
      </c>
      <c r="C87" s="81">
        <f>C88+C90</f>
        <v>3281775</v>
      </c>
      <c r="D87" s="81">
        <f>D88+D90</f>
        <v>217091</v>
      </c>
      <c r="E87" s="6">
        <f t="shared" ref="E87:E101" si="2">C87-D87</f>
        <v>3064684</v>
      </c>
    </row>
    <row r="88" spans="1:5" x14ac:dyDescent="0.25">
      <c r="A88" s="12" t="s">
        <v>130</v>
      </c>
      <c r="B88" s="12" t="s">
        <v>131</v>
      </c>
      <c r="C88" s="81">
        <f>C89</f>
        <v>3223245</v>
      </c>
      <c r="D88" s="81">
        <f>D89</f>
        <v>216800</v>
      </c>
      <c r="E88" s="6">
        <f t="shared" si="2"/>
        <v>3006445</v>
      </c>
    </row>
    <row r="89" spans="1:5" x14ac:dyDescent="0.25">
      <c r="A89" s="4" t="s">
        <v>132</v>
      </c>
      <c r="B89" s="4" t="s">
        <v>131</v>
      </c>
      <c r="C89" s="5">
        <v>3223245</v>
      </c>
      <c r="D89" s="5">
        <v>216800</v>
      </c>
      <c r="E89" s="6">
        <f t="shared" si="2"/>
        <v>3006445</v>
      </c>
    </row>
    <row r="90" spans="1:5" x14ac:dyDescent="0.25">
      <c r="A90" s="12" t="s">
        <v>133</v>
      </c>
      <c r="B90" s="12" t="s">
        <v>134</v>
      </c>
      <c r="C90" s="81">
        <f>SUM(C91:C92)</f>
        <v>58530</v>
      </c>
      <c r="D90" s="81">
        <f>SUM(D91:D92)</f>
        <v>291</v>
      </c>
      <c r="E90" s="6">
        <f t="shared" si="2"/>
        <v>58239</v>
      </c>
    </row>
    <row r="91" spans="1:5" x14ac:dyDescent="0.25">
      <c r="A91" s="4" t="s">
        <v>135</v>
      </c>
      <c r="B91" s="4" t="s">
        <v>136</v>
      </c>
      <c r="C91" s="5">
        <v>6105</v>
      </c>
      <c r="D91" s="5">
        <v>291</v>
      </c>
      <c r="E91" s="6">
        <f t="shared" si="2"/>
        <v>5814</v>
      </c>
    </row>
    <row r="92" spans="1:5" x14ac:dyDescent="0.25">
      <c r="A92" s="4" t="s">
        <v>137</v>
      </c>
      <c r="B92" s="4" t="s">
        <v>138</v>
      </c>
      <c r="C92" s="5">
        <v>52425</v>
      </c>
      <c r="D92" s="5">
        <v>0</v>
      </c>
      <c r="E92" s="6">
        <f t="shared" si="2"/>
        <v>52425</v>
      </c>
    </row>
    <row r="93" spans="1:5" x14ac:dyDescent="0.25">
      <c r="A93" s="12" t="s">
        <v>139</v>
      </c>
      <c r="B93" s="12" t="s">
        <v>140</v>
      </c>
      <c r="C93" s="5">
        <f>C94+C100</f>
        <v>43336</v>
      </c>
      <c r="D93" s="5">
        <f>D94+D100</f>
        <v>0</v>
      </c>
      <c r="E93" s="6">
        <f t="shared" si="2"/>
        <v>43336</v>
      </c>
    </row>
    <row r="94" spans="1:5" x14ac:dyDescent="0.25">
      <c r="A94" s="12" t="s">
        <v>141</v>
      </c>
      <c r="B94" s="12" t="s">
        <v>142</v>
      </c>
      <c r="C94" s="81">
        <f>SUM(C95:C99)</f>
        <v>19466</v>
      </c>
      <c r="D94" s="81">
        <f>SUM(D95:D99)</f>
        <v>0</v>
      </c>
      <c r="E94" s="6">
        <f t="shared" si="2"/>
        <v>19466</v>
      </c>
    </row>
    <row r="95" spans="1:5" x14ac:dyDescent="0.25">
      <c r="A95" s="4" t="s">
        <v>143</v>
      </c>
      <c r="B95" s="4" t="s">
        <v>144</v>
      </c>
      <c r="C95" s="5">
        <v>7620</v>
      </c>
      <c r="D95" s="5">
        <v>0</v>
      </c>
      <c r="E95" s="6">
        <f t="shared" si="2"/>
        <v>7620</v>
      </c>
    </row>
    <row r="96" spans="1:5" x14ac:dyDescent="0.25">
      <c r="A96" s="4" t="s">
        <v>145</v>
      </c>
      <c r="B96" s="4" t="s">
        <v>146</v>
      </c>
      <c r="C96" s="5">
        <v>2525</v>
      </c>
      <c r="D96" s="5">
        <v>0</v>
      </c>
      <c r="E96" s="6">
        <f t="shared" si="2"/>
        <v>2525</v>
      </c>
    </row>
    <row r="97" spans="1:5" s="1" customFormat="1" x14ac:dyDescent="0.25">
      <c r="A97" s="15">
        <v>61104</v>
      </c>
      <c r="B97" s="4" t="s">
        <v>147</v>
      </c>
      <c r="C97" s="5">
        <v>450</v>
      </c>
      <c r="D97" s="5">
        <v>0</v>
      </c>
      <c r="E97" s="6">
        <f t="shared" si="2"/>
        <v>450</v>
      </c>
    </row>
    <row r="98" spans="1:5" s="1" customFormat="1" x14ac:dyDescent="0.25">
      <c r="A98" s="15">
        <v>61108</v>
      </c>
      <c r="B98" s="4" t="s">
        <v>361</v>
      </c>
      <c r="C98" s="5">
        <v>1464</v>
      </c>
      <c r="D98" s="5">
        <v>0</v>
      </c>
      <c r="E98" s="6">
        <f t="shared" si="2"/>
        <v>1464</v>
      </c>
    </row>
    <row r="99" spans="1:5" x14ac:dyDescent="0.25">
      <c r="A99" s="4" t="s">
        <v>148</v>
      </c>
      <c r="B99" s="4" t="s">
        <v>149</v>
      </c>
      <c r="C99" s="5">
        <v>7407</v>
      </c>
      <c r="D99" s="5">
        <v>0</v>
      </c>
      <c r="E99" s="6">
        <f t="shared" si="2"/>
        <v>7407</v>
      </c>
    </row>
    <row r="100" spans="1:5" x14ac:dyDescent="0.25">
      <c r="A100" s="12" t="s">
        <v>150</v>
      </c>
      <c r="B100" s="12" t="s">
        <v>151</v>
      </c>
      <c r="C100" s="81">
        <f>C101</f>
        <v>23870</v>
      </c>
      <c r="D100" s="81">
        <f>D101</f>
        <v>0</v>
      </c>
      <c r="E100" s="6">
        <f t="shared" si="2"/>
        <v>23870</v>
      </c>
    </row>
    <row r="101" spans="1:5" x14ac:dyDescent="0.25">
      <c r="A101" s="4" t="s">
        <v>152</v>
      </c>
      <c r="B101" s="4" t="s">
        <v>153</v>
      </c>
      <c r="C101" s="5">
        <v>23870</v>
      </c>
      <c r="D101" s="5">
        <v>0</v>
      </c>
      <c r="E101" s="6">
        <f t="shared" si="2"/>
        <v>23870</v>
      </c>
    </row>
    <row r="102" spans="1:5" x14ac:dyDescent="0.25">
      <c r="A102" s="2"/>
      <c r="B102" s="8" t="s">
        <v>162</v>
      </c>
      <c r="C102" s="11">
        <f>C8+C27+C73+C87+C93</f>
        <v>7118406</v>
      </c>
      <c r="D102" s="11">
        <f>D8+D27+D73+D87+D93</f>
        <v>368188.55</v>
      </c>
      <c r="E102" s="11">
        <f>E8+E27+E73+E87+E93</f>
        <v>6750217.4499999993</v>
      </c>
    </row>
    <row r="103" spans="1:5" x14ac:dyDescent="0.25">
      <c r="A103" s="1"/>
      <c r="B103" s="10" t="s">
        <v>163</v>
      </c>
      <c r="C103" s="9">
        <f t="shared" ref="C103:E104" si="3">C102</f>
        <v>7118406</v>
      </c>
      <c r="D103" s="9">
        <f t="shared" si="3"/>
        <v>368188.55</v>
      </c>
      <c r="E103" s="9">
        <f t="shared" si="3"/>
        <v>6750217.4499999993</v>
      </c>
    </row>
    <row r="104" spans="1:5" x14ac:dyDescent="0.25">
      <c r="A104" s="1"/>
      <c r="B104" s="10" t="s">
        <v>164</v>
      </c>
      <c r="C104" s="9">
        <f t="shared" si="3"/>
        <v>7118406</v>
      </c>
      <c r="D104" s="9">
        <f t="shared" si="3"/>
        <v>368188.55</v>
      </c>
      <c r="E104" s="9">
        <f t="shared" si="3"/>
        <v>6750217.4499999993</v>
      </c>
    </row>
    <row r="105" spans="1:5" x14ac:dyDescent="0.25">
      <c r="A105" s="59"/>
      <c r="B105" s="59"/>
      <c r="C105" s="57"/>
      <c r="D105" s="57"/>
      <c r="E105" s="58"/>
    </row>
    <row r="106" spans="1:5" s="1" customFormat="1" x14ac:dyDescent="0.25">
      <c r="A106" s="60"/>
      <c r="B106" s="59"/>
      <c r="C106" s="57"/>
      <c r="D106" s="57"/>
      <c r="E106" s="58"/>
    </row>
    <row r="107" spans="1:5" x14ac:dyDescent="0.25">
      <c r="A107" s="60"/>
      <c r="B107" s="59"/>
      <c r="C107" s="57"/>
      <c r="D107" s="57"/>
      <c r="E107" s="58"/>
    </row>
    <row r="108" spans="1:5" x14ac:dyDescent="0.25">
      <c r="A108" s="59"/>
      <c r="B108" s="59"/>
      <c r="C108" s="57"/>
      <c r="D108" s="57"/>
      <c r="E108" s="58"/>
    </row>
    <row r="109" spans="1:5" x14ac:dyDescent="0.25">
      <c r="A109" s="59"/>
      <c r="B109" s="59"/>
      <c r="C109" s="57"/>
      <c r="D109" s="57"/>
      <c r="E109" s="58"/>
    </row>
    <row r="110" spans="1:5" x14ac:dyDescent="0.25">
      <c r="A110" s="59"/>
      <c r="B110" s="59"/>
      <c r="C110" s="57"/>
      <c r="D110" s="57"/>
      <c r="E110" s="58"/>
    </row>
    <row r="111" spans="1:5" x14ac:dyDescent="0.25">
      <c r="A111" s="59"/>
      <c r="B111" s="59"/>
      <c r="C111" s="57"/>
      <c r="D111" s="57"/>
      <c r="E111" s="58"/>
    </row>
    <row r="112" spans="1:5" x14ac:dyDescent="0.25">
      <c r="A112" s="59"/>
      <c r="B112" s="59"/>
      <c r="C112" s="57"/>
      <c r="D112" s="57"/>
      <c r="E112" s="58"/>
    </row>
    <row r="113" spans="1:5" x14ac:dyDescent="0.25">
      <c r="A113" s="56"/>
      <c r="B113" s="61"/>
      <c r="C113" s="62"/>
      <c r="D113" s="62"/>
      <c r="E113" s="62"/>
    </row>
    <row r="114" spans="1:5" x14ac:dyDescent="0.25">
      <c r="A114" s="63"/>
      <c r="B114" s="64"/>
      <c r="C114" s="62"/>
      <c r="D114" s="62"/>
      <c r="E114" s="62"/>
    </row>
    <row r="115" spans="1:5" x14ac:dyDescent="0.25">
      <c r="A115" s="63"/>
      <c r="B115" s="64"/>
      <c r="C115" s="62"/>
      <c r="D115" s="62"/>
      <c r="E115" s="62"/>
    </row>
    <row r="116" spans="1:5" x14ac:dyDescent="0.25">
      <c r="A116" s="63"/>
      <c r="B116" s="63"/>
      <c r="C116" s="63"/>
      <c r="D116" s="63"/>
      <c r="E116" s="63"/>
    </row>
  </sheetData>
  <mergeCells count="13">
    <mergeCell ref="A83:E83"/>
    <mergeCell ref="A84:E84"/>
    <mergeCell ref="A85:E85"/>
    <mergeCell ref="A1:E1"/>
    <mergeCell ref="A2:E2"/>
    <mergeCell ref="A3:E3"/>
    <mergeCell ref="A4:E4"/>
    <mergeCell ref="A43:E43"/>
    <mergeCell ref="A44:E44"/>
    <mergeCell ref="A45:E45"/>
    <mergeCell ref="A46:E46"/>
    <mergeCell ref="A82:E82"/>
    <mergeCell ref="A47:E47"/>
  </mergeCells>
  <pageMargins left="0.23622047244094491" right="0.23622047244094491" top="0.74803149606299213" bottom="0.74803149606299213" header="0.31496062992125984" footer="0.31496062992125984"/>
  <pageSetup orientation="portrait" r:id="rId1"/>
  <ignoredErrors>
    <ignoredError sqref="D102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F29"/>
  <sheetViews>
    <sheetView workbookViewId="0">
      <selection activeCell="E28" sqref="E28"/>
    </sheetView>
  </sheetViews>
  <sheetFormatPr baseColWidth="10" defaultRowHeight="15" x14ac:dyDescent="0.25"/>
  <cols>
    <col min="1" max="1" width="9" customWidth="1"/>
    <col min="2" max="2" width="49.140625" customWidth="1"/>
    <col min="3" max="4" width="14.140625" bestFit="1" customWidth="1"/>
    <col min="5" max="5" width="15" customWidth="1"/>
    <col min="6" max="6" width="14.5703125" bestFit="1" customWidth="1"/>
  </cols>
  <sheetData>
    <row r="1" spans="1:5" x14ac:dyDescent="0.25">
      <c r="A1" s="87" t="s">
        <v>154</v>
      </c>
      <c r="B1" s="87"/>
      <c r="C1" s="87"/>
      <c r="D1" s="87"/>
      <c r="E1" s="87"/>
    </row>
    <row r="2" spans="1:5" x14ac:dyDescent="0.25">
      <c r="A2" s="87" t="s">
        <v>351</v>
      </c>
      <c r="B2" s="87"/>
      <c r="C2" s="87"/>
      <c r="D2" s="87"/>
      <c r="E2" s="87"/>
    </row>
    <row r="3" spans="1:5" x14ac:dyDescent="0.25">
      <c r="A3" s="87" t="s">
        <v>387</v>
      </c>
      <c r="B3" s="87"/>
      <c r="C3" s="87"/>
      <c r="D3" s="87"/>
      <c r="E3" s="87"/>
    </row>
    <row r="4" spans="1:5" x14ac:dyDescent="0.25">
      <c r="A4" s="87" t="s">
        <v>155</v>
      </c>
      <c r="B4" s="87"/>
      <c r="C4" s="87"/>
      <c r="D4" s="87"/>
      <c r="E4" s="87"/>
    </row>
    <row r="5" spans="1:5" x14ac:dyDescent="0.25">
      <c r="A5" s="3" t="s">
        <v>156</v>
      </c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7" spans="1:5" ht="24.75" x14ac:dyDescent="0.25">
      <c r="A7" s="70" t="s">
        <v>157</v>
      </c>
      <c r="B7" s="71" t="s">
        <v>158</v>
      </c>
      <c r="C7" s="72" t="s">
        <v>159</v>
      </c>
      <c r="D7" s="71" t="s">
        <v>160</v>
      </c>
      <c r="E7" s="73" t="s">
        <v>161</v>
      </c>
    </row>
    <row r="8" spans="1:5" x14ac:dyDescent="0.25">
      <c r="A8" s="19" t="s">
        <v>165</v>
      </c>
      <c r="B8" s="13" t="s">
        <v>166</v>
      </c>
      <c r="C8" s="69">
        <f>C9+C11</f>
        <v>11200</v>
      </c>
      <c r="D8" s="69">
        <f>D9+D11</f>
        <v>114.3</v>
      </c>
      <c r="E8" s="66">
        <f>C8-D8</f>
        <v>11085.7</v>
      </c>
    </row>
    <row r="9" spans="1:5" x14ac:dyDescent="0.25">
      <c r="A9" s="15" t="s">
        <v>167</v>
      </c>
      <c r="B9" s="17" t="s">
        <v>168</v>
      </c>
      <c r="C9" s="82">
        <f>C10</f>
        <v>1800</v>
      </c>
      <c r="D9" s="82">
        <f>D10</f>
        <v>0</v>
      </c>
      <c r="E9" s="67">
        <f t="shared" ref="E9:E23" si="0">C9-D9</f>
        <v>1800</v>
      </c>
    </row>
    <row r="10" spans="1:5" x14ac:dyDescent="0.25">
      <c r="A10" s="15" t="s">
        <v>169</v>
      </c>
      <c r="B10" s="17" t="s">
        <v>170</v>
      </c>
      <c r="C10" s="67">
        <v>1800</v>
      </c>
      <c r="D10" s="67">
        <v>0</v>
      </c>
      <c r="E10" s="67">
        <f t="shared" si="0"/>
        <v>1800</v>
      </c>
    </row>
    <row r="11" spans="1:5" x14ac:dyDescent="0.25">
      <c r="A11" s="14" t="s">
        <v>171</v>
      </c>
      <c r="B11" s="16" t="s">
        <v>172</v>
      </c>
      <c r="C11" s="69">
        <f>C12</f>
        <v>9400</v>
      </c>
      <c r="D11" s="69">
        <f>D12</f>
        <v>114.3</v>
      </c>
      <c r="E11" s="66">
        <f t="shared" si="0"/>
        <v>9285.7000000000007</v>
      </c>
    </row>
    <row r="12" spans="1:5" x14ac:dyDescent="0.25">
      <c r="A12" s="15" t="s">
        <v>173</v>
      </c>
      <c r="B12" s="17" t="s">
        <v>174</v>
      </c>
      <c r="C12" s="67">
        <v>9400</v>
      </c>
      <c r="D12" s="67">
        <v>114.3</v>
      </c>
      <c r="E12" s="67">
        <f t="shared" si="0"/>
        <v>9285.7000000000007</v>
      </c>
    </row>
    <row r="13" spans="1:5" x14ac:dyDescent="0.25">
      <c r="A13" s="20" t="s">
        <v>175</v>
      </c>
      <c r="B13" s="21" t="s">
        <v>176</v>
      </c>
      <c r="C13" s="82">
        <f>C14+C16</f>
        <v>600</v>
      </c>
      <c r="D13" s="82">
        <f>D14+D16</f>
        <v>0</v>
      </c>
      <c r="E13" s="67">
        <f t="shared" si="0"/>
        <v>600</v>
      </c>
    </row>
    <row r="14" spans="1:5" x14ac:dyDescent="0.25">
      <c r="A14" s="14" t="s">
        <v>177</v>
      </c>
      <c r="B14" s="16" t="s">
        <v>178</v>
      </c>
      <c r="C14" s="69">
        <f>C15</f>
        <v>480</v>
      </c>
      <c r="D14" s="69">
        <f>D15</f>
        <v>0</v>
      </c>
      <c r="E14" s="66">
        <f t="shared" si="0"/>
        <v>480</v>
      </c>
    </row>
    <row r="15" spans="1:5" x14ac:dyDescent="0.25">
      <c r="A15" s="15" t="s">
        <v>179</v>
      </c>
      <c r="B15" s="17" t="s">
        <v>180</v>
      </c>
      <c r="C15" s="67">
        <v>480</v>
      </c>
      <c r="D15" s="67">
        <v>0</v>
      </c>
      <c r="E15" s="67">
        <f t="shared" si="0"/>
        <v>480</v>
      </c>
    </row>
    <row r="16" spans="1:5" x14ac:dyDescent="0.25">
      <c r="A16" s="15" t="s">
        <v>181</v>
      </c>
      <c r="B16" s="17" t="s">
        <v>182</v>
      </c>
      <c r="C16" s="82">
        <f>C17</f>
        <v>120</v>
      </c>
      <c r="D16" s="82">
        <f>D17</f>
        <v>0</v>
      </c>
      <c r="E16" s="67">
        <f t="shared" si="0"/>
        <v>120</v>
      </c>
    </row>
    <row r="17" spans="1:6" x14ac:dyDescent="0.25">
      <c r="A17" s="14" t="s">
        <v>183</v>
      </c>
      <c r="B17" s="16" t="s">
        <v>184</v>
      </c>
      <c r="C17" s="66">
        <v>120</v>
      </c>
      <c r="D17" s="66">
        <v>0</v>
      </c>
      <c r="E17" s="66">
        <f t="shared" si="0"/>
        <v>120</v>
      </c>
    </row>
    <row r="18" spans="1:6" x14ac:dyDescent="0.25">
      <c r="A18" s="19" t="s">
        <v>185</v>
      </c>
      <c r="B18" s="13" t="s">
        <v>186</v>
      </c>
      <c r="C18" s="69">
        <f>C19</f>
        <v>7078406</v>
      </c>
      <c r="D18" s="69">
        <f>D19</f>
        <v>368188.55</v>
      </c>
      <c r="E18" s="66">
        <f t="shared" si="0"/>
        <v>6710217.4500000002</v>
      </c>
    </row>
    <row r="19" spans="1:6" x14ac:dyDescent="0.25">
      <c r="A19" s="15" t="s">
        <v>187</v>
      </c>
      <c r="B19" s="17" t="s">
        <v>188</v>
      </c>
      <c r="C19" s="82">
        <f>C20</f>
        <v>7078406</v>
      </c>
      <c r="D19" s="82">
        <f>D20</f>
        <v>368188.55</v>
      </c>
      <c r="E19" s="67">
        <f t="shared" si="0"/>
        <v>6710217.4500000002</v>
      </c>
    </row>
    <row r="20" spans="1:6" x14ac:dyDescent="0.25">
      <c r="A20" s="15" t="s">
        <v>189</v>
      </c>
      <c r="B20" s="17" t="s">
        <v>190</v>
      </c>
      <c r="C20" s="67">
        <v>7078406</v>
      </c>
      <c r="D20" s="67">
        <v>368188.55</v>
      </c>
      <c r="E20" s="67">
        <f t="shared" si="0"/>
        <v>6710217.4500000002</v>
      </c>
    </row>
    <row r="21" spans="1:6" x14ac:dyDescent="0.25">
      <c r="A21" s="19" t="s">
        <v>191</v>
      </c>
      <c r="B21" s="13" t="s">
        <v>192</v>
      </c>
      <c r="C21" s="69">
        <f>SUM(C22)</f>
        <v>28200</v>
      </c>
      <c r="D21" s="69">
        <f>SUM(D22)</f>
        <v>0</v>
      </c>
      <c r="E21" s="66">
        <f t="shared" si="0"/>
        <v>28200</v>
      </c>
    </row>
    <row r="22" spans="1:6" x14ac:dyDescent="0.25">
      <c r="A22" s="15" t="s">
        <v>193</v>
      </c>
      <c r="B22" s="17" t="s">
        <v>194</v>
      </c>
      <c r="C22" s="82">
        <f>C23</f>
        <v>28200</v>
      </c>
      <c r="D22" s="82">
        <f>D23</f>
        <v>0</v>
      </c>
      <c r="E22" s="67">
        <f t="shared" si="0"/>
        <v>28200</v>
      </c>
    </row>
    <row r="23" spans="1:6" x14ac:dyDescent="0.25">
      <c r="A23" s="15" t="s">
        <v>195</v>
      </c>
      <c r="B23" s="18" t="s">
        <v>180</v>
      </c>
      <c r="C23" s="67">
        <v>28200</v>
      </c>
      <c r="D23" s="66">
        <v>0</v>
      </c>
      <c r="E23" s="67">
        <f t="shared" si="0"/>
        <v>28200</v>
      </c>
    </row>
    <row r="24" spans="1:6" x14ac:dyDescent="0.25">
      <c r="A24" s="7"/>
      <c r="B24" s="8" t="s">
        <v>162</v>
      </c>
      <c r="C24" s="68">
        <f>C8+C13+C18+C21</f>
        <v>7118406</v>
      </c>
      <c r="D24" s="68">
        <f>D8+D13+D18+D21</f>
        <v>368302.85</v>
      </c>
      <c r="E24" s="68">
        <f>C24-D24</f>
        <v>6750103.1500000004</v>
      </c>
      <c r="F24" s="77"/>
    </row>
    <row r="25" spans="1:6" x14ac:dyDescent="0.25">
      <c r="A25" s="1"/>
      <c r="B25" s="10" t="s">
        <v>163</v>
      </c>
      <c r="C25" s="69">
        <f t="shared" ref="C25:E26" si="1">C24</f>
        <v>7118406</v>
      </c>
      <c r="D25" s="69">
        <f t="shared" si="1"/>
        <v>368302.85</v>
      </c>
      <c r="E25" s="69">
        <f t="shared" si="1"/>
        <v>6750103.1500000004</v>
      </c>
    </row>
    <row r="26" spans="1:6" x14ac:dyDescent="0.25">
      <c r="A26" s="1"/>
      <c r="B26" s="10" t="s">
        <v>164</v>
      </c>
      <c r="C26" s="69">
        <f t="shared" si="1"/>
        <v>7118406</v>
      </c>
      <c r="D26" s="69">
        <f t="shared" si="1"/>
        <v>368302.85</v>
      </c>
      <c r="E26" s="69">
        <f t="shared" si="1"/>
        <v>6750103.1500000004</v>
      </c>
    </row>
    <row r="27" spans="1:6" x14ac:dyDescent="0.25">
      <c r="A27" s="63"/>
      <c r="B27" s="64"/>
      <c r="C27" s="65"/>
      <c r="D27" s="65"/>
      <c r="E27" s="65"/>
    </row>
    <row r="28" spans="1:6" x14ac:dyDescent="0.25">
      <c r="A28" s="63"/>
      <c r="B28" s="64"/>
      <c r="C28" s="65"/>
      <c r="D28" s="65"/>
      <c r="E28" s="65"/>
    </row>
    <row r="29" spans="1:6" x14ac:dyDescent="0.25">
      <c r="A29" s="63"/>
      <c r="B29" s="63"/>
      <c r="C29" s="63"/>
      <c r="D29" s="63"/>
      <c r="E29" s="63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F19"/>
  <sheetViews>
    <sheetView workbookViewId="0">
      <selection activeCell="M31" sqref="M31"/>
    </sheetView>
  </sheetViews>
  <sheetFormatPr baseColWidth="10" defaultRowHeight="15" x14ac:dyDescent="0.25"/>
  <cols>
    <col min="1" max="1" width="36.85546875" customWidth="1"/>
    <col min="2" max="2" width="1" style="1" customWidth="1"/>
    <col min="3" max="3" width="15.140625" bestFit="1" customWidth="1"/>
    <col min="4" max="4" width="1.42578125" style="1" customWidth="1"/>
  </cols>
  <sheetData>
    <row r="1" spans="1:6" x14ac:dyDescent="0.25">
      <c r="A1" s="87" t="s">
        <v>207</v>
      </c>
      <c r="B1" s="87"/>
      <c r="C1" s="87"/>
      <c r="D1" s="87"/>
      <c r="E1" s="87"/>
      <c r="F1" s="87"/>
    </row>
    <row r="2" spans="1:6" x14ac:dyDescent="0.25">
      <c r="A2" s="87" t="s">
        <v>358</v>
      </c>
      <c r="B2" s="87"/>
      <c r="C2" s="87"/>
      <c r="D2" s="87"/>
      <c r="E2" s="87"/>
      <c r="F2" s="87"/>
    </row>
    <row r="3" spans="1:6" x14ac:dyDescent="0.25">
      <c r="A3" s="87" t="s">
        <v>388</v>
      </c>
      <c r="B3" s="87"/>
      <c r="C3" s="87"/>
      <c r="D3" s="87"/>
      <c r="E3" s="87"/>
      <c r="F3" s="87"/>
    </row>
    <row r="4" spans="1:6" x14ac:dyDescent="0.25">
      <c r="A4" s="87" t="s">
        <v>155</v>
      </c>
      <c r="B4" s="87"/>
      <c r="C4" s="87"/>
      <c r="D4" s="87"/>
      <c r="E4" s="87"/>
      <c r="F4" s="87"/>
    </row>
    <row r="5" spans="1:6" x14ac:dyDescent="0.25">
      <c r="A5" s="3" t="s">
        <v>156</v>
      </c>
      <c r="B5" s="3"/>
      <c r="C5" s="2"/>
      <c r="D5" s="2"/>
      <c r="E5" s="2"/>
      <c r="F5" s="2"/>
    </row>
    <row r="7" spans="1:6" s="1" customFormat="1" x14ac:dyDescent="0.25">
      <c r="A7" s="23" t="s">
        <v>197</v>
      </c>
      <c r="B7" s="34"/>
      <c r="C7" s="80" t="s">
        <v>198</v>
      </c>
      <c r="D7" s="34"/>
      <c r="E7" s="80" t="s">
        <v>199</v>
      </c>
    </row>
    <row r="8" spans="1:6" s="36" customFormat="1" ht="7.5" customHeight="1" x14ac:dyDescent="0.25">
      <c r="A8" s="34"/>
      <c r="B8" s="34"/>
      <c r="C8" s="34"/>
      <c r="D8" s="34"/>
      <c r="E8" s="34"/>
    </row>
    <row r="9" spans="1:6" x14ac:dyDescent="0.25">
      <c r="A9" s="74" t="s">
        <v>196</v>
      </c>
      <c r="B9" s="75"/>
      <c r="C9" s="41">
        <f>C10</f>
        <v>1615902.03</v>
      </c>
      <c r="D9" s="29"/>
      <c r="E9" s="38">
        <v>0</v>
      </c>
      <c r="F9" s="22"/>
    </row>
    <row r="10" spans="1:6" x14ac:dyDescent="0.25">
      <c r="A10" s="18" t="s">
        <v>196</v>
      </c>
      <c r="B10" s="76"/>
      <c r="C10" s="5">
        <v>1615902.03</v>
      </c>
      <c r="D10" s="29"/>
      <c r="E10" s="25">
        <v>0</v>
      </c>
      <c r="F10" s="22"/>
    </row>
    <row r="11" spans="1:6" x14ac:dyDescent="0.25">
      <c r="A11" s="24" t="s">
        <v>200</v>
      </c>
      <c r="B11" s="28"/>
      <c r="C11" s="41">
        <f>C12-C13</f>
        <v>-8858.9000000000233</v>
      </c>
      <c r="D11" s="29"/>
      <c r="E11" s="38">
        <v>0</v>
      </c>
      <c r="F11" s="22"/>
    </row>
    <row r="12" spans="1:6" x14ac:dyDescent="0.25">
      <c r="A12" s="17" t="s">
        <v>203</v>
      </c>
      <c r="B12" s="32"/>
      <c r="C12" s="26">
        <v>636603.11</v>
      </c>
      <c r="D12" s="33"/>
      <c r="E12" s="25">
        <v>0</v>
      </c>
      <c r="F12" s="22"/>
    </row>
    <row r="13" spans="1:6" x14ac:dyDescent="0.25">
      <c r="A13" s="26" t="s">
        <v>204</v>
      </c>
      <c r="B13" s="33"/>
      <c r="C13" s="5">
        <v>645462.01</v>
      </c>
      <c r="D13" s="29"/>
      <c r="E13" s="25">
        <v>0</v>
      </c>
      <c r="F13" s="22"/>
    </row>
    <row r="14" spans="1:6" x14ac:dyDescent="0.25">
      <c r="A14" s="24" t="s">
        <v>201</v>
      </c>
      <c r="B14" s="28"/>
      <c r="C14" s="41">
        <f>C15-C16</f>
        <v>-20245.93</v>
      </c>
      <c r="D14" s="29"/>
      <c r="E14" s="38">
        <v>0</v>
      </c>
      <c r="F14" s="22"/>
    </row>
    <row r="15" spans="1:6" x14ac:dyDescent="0.25">
      <c r="A15" s="27" t="s">
        <v>205</v>
      </c>
      <c r="B15" s="35"/>
      <c r="C15" s="27">
        <v>46204.24</v>
      </c>
      <c r="D15" s="35"/>
      <c r="E15" s="25">
        <v>0</v>
      </c>
    </row>
    <row r="16" spans="1:6" x14ac:dyDescent="0.25">
      <c r="A16" s="5" t="s">
        <v>206</v>
      </c>
      <c r="B16" s="29"/>
      <c r="C16" s="27">
        <v>66450.17</v>
      </c>
      <c r="D16" s="35"/>
      <c r="E16" s="25">
        <v>0</v>
      </c>
    </row>
    <row r="17" spans="1:5" x14ac:dyDescent="0.25">
      <c r="A17" s="23" t="s">
        <v>202</v>
      </c>
      <c r="B17" s="34"/>
      <c r="C17" s="41">
        <f>C9+C11+C14</f>
        <v>1586797.2</v>
      </c>
      <c r="D17" s="29"/>
      <c r="E17" s="38">
        <v>0</v>
      </c>
    </row>
    <row r="18" spans="1:5" x14ac:dyDescent="0.25">
      <c r="C18" s="5"/>
      <c r="D18" s="5"/>
      <c r="E18" s="25"/>
    </row>
    <row r="19" spans="1:5" x14ac:dyDescent="0.25">
      <c r="C19" s="5"/>
      <c r="D19" s="5"/>
      <c r="E19" s="25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25"/>
  <sheetViews>
    <sheetView workbookViewId="0">
      <selection activeCell="C17" sqref="C17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1406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45.42578125" style="1" customWidth="1"/>
    <col min="8" max="8" width="17.140625" style="1" customWidth="1"/>
    <col min="9" max="9" width="1.85546875" style="1" customWidth="1"/>
    <col min="10" max="16384" width="11.42578125" style="1"/>
  </cols>
  <sheetData>
    <row r="1" spans="1:10" x14ac:dyDescent="0.25">
      <c r="A1" s="87" t="s">
        <v>207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x14ac:dyDescent="0.25">
      <c r="A2" s="87" t="s">
        <v>359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x14ac:dyDescent="0.25">
      <c r="A3" s="87" t="s">
        <v>389</v>
      </c>
      <c r="B3" s="87"/>
      <c r="C3" s="87"/>
      <c r="D3" s="87"/>
      <c r="E3" s="87"/>
      <c r="F3" s="87"/>
      <c r="G3" s="87"/>
      <c r="H3" s="87"/>
      <c r="I3" s="87"/>
      <c r="J3" s="87"/>
    </row>
    <row r="4" spans="1:10" x14ac:dyDescent="0.25">
      <c r="A4" s="87" t="s">
        <v>155</v>
      </c>
      <c r="B4" s="87"/>
      <c r="C4" s="87"/>
      <c r="D4" s="87"/>
      <c r="E4" s="87"/>
      <c r="F4" s="87"/>
      <c r="G4" s="87"/>
      <c r="H4" s="87"/>
      <c r="I4" s="87"/>
      <c r="J4" s="87"/>
    </row>
    <row r="5" spans="1:10" x14ac:dyDescent="0.25">
      <c r="A5" s="3" t="s">
        <v>156</v>
      </c>
      <c r="B5" s="3"/>
      <c r="C5" s="2"/>
      <c r="D5" s="2"/>
      <c r="E5" s="2"/>
      <c r="F5" s="2"/>
      <c r="G5" s="2"/>
    </row>
    <row r="7" spans="1:10" x14ac:dyDescent="0.25">
      <c r="A7" s="23" t="s">
        <v>208</v>
      </c>
      <c r="B7" s="34"/>
      <c r="C7" s="23" t="s">
        <v>198</v>
      </c>
      <c r="D7" s="34"/>
      <c r="E7" s="23" t="s">
        <v>199</v>
      </c>
      <c r="F7" s="34"/>
      <c r="G7" s="23" t="s">
        <v>209</v>
      </c>
      <c r="H7" s="23" t="s">
        <v>198</v>
      </c>
      <c r="I7" s="34"/>
      <c r="J7" s="23" t="s">
        <v>199</v>
      </c>
    </row>
    <row r="8" spans="1:10" ht="9.7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</row>
    <row r="9" spans="1:10" ht="18.75" customHeight="1" x14ac:dyDescent="0.25">
      <c r="A9" s="24" t="s">
        <v>210</v>
      </c>
      <c r="B9" s="24"/>
      <c r="C9" s="39">
        <f>SUM(C10:C15)</f>
        <v>636603.11</v>
      </c>
      <c r="D9" s="40"/>
      <c r="E9" s="38">
        <v>0</v>
      </c>
      <c r="F9" s="25"/>
      <c r="G9" s="24" t="s">
        <v>210</v>
      </c>
      <c r="H9" s="39">
        <f>SUM(H10:H13)</f>
        <v>645462.01</v>
      </c>
      <c r="I9" s="40"/>
      <c r="J9" s="38">
        <v>0</v>
      </c>
    </row>
    <row r="10" spans="1:10" x14ac:dyDescent="0.25">
      <c r="A10" s="31" t="s">
        <v>211</v>
      </c>
      <c r="B10" s="31"/>
      <c r="C10" s="86">
        <v>44838.98</v>
      </c>
      <c r="D10" s="37"/>
      <c r="E10" s="25">
        <v>0</v>
      </c>
      <c r="F10" s="25"/>
      <c r="G10" s="31" t="s">
        <v>216</v>
      </c>
      <c r="H10" s="37">
        <v>252791.83</v>
      </c>
      <c r="I10" s="37"/>
      <c r="J10" s="25">
        <v>0</v>
      </c>
    </row>
    <row r="11" spans="1:10" x14ac:dyDescent="0.25">
      <c r="A11" s="31" t="s">
        <v>212</v>
      </c>
      <c r="B11" s="31"/>
      <c r="C11" s="86">
        <v>721.66</v>
      </c>
      <c r="D11" s="37"/>
      <c r="E11" s="25">
        <v>0</v>
      </c>
      <c r="F11" s="25"/>
      <c r="G11" s="31" t="s">
        <v>219</v>
      </c>
      <c r="H11" s="37">
        <v>216800</v>
      </c>
      <c r="I11" s="37"/>
      <c r="J11" s="25">
        <v>0</v>
      </c>
    </row>
    <row r="12" spans="1:10" x14ac:dyDescent="0.25">
      <c r="A12" s="31" t="s">
        <v>213</v>
      </c>
      <c r="B12" s="31"/>
      <c r="C12" s="86">
        <v>551963.69999999995</v>
      </c>
      <c r="D12" s="37"/>
      <c r="E12" s="25">
        <v>0</v>
      </c>
      <c r="F12" s="25"/>
      <c r="G12" s="31" t="s">
        <v>220</v>
      </c>
      <c r="H12" s="37">
        <v>175870.18</v>
      </c>
      <c r="I12" s="37"/>
      <c r="J12" s="25">
        <v>0</v>
      </c>
    </row>
    <row r="13" spans="1:10" x14ac:dyDescent="0.25">
      <c r="A13" s="31" t="s">
        <v>214</v>
      </c>
      <c r="B13" s="31"/>
      <c r="C13" s="86">
        <v>965.11</v>
      </c>
      <c r="D13" s="37"/>
      <c r="E13" s="25">
        <v>0</v>
      </c>
      <c r="F13" s="25"/>
      <c r="I13" s="37"/>
      <c r="J13" s="25">
        <v>0</v>
      </c>
    </row>
    <row r="14" spans="1:10" x14ac:dyDescent="0.25">
      <c r="A14" s="31" t="s">
        <v>390</v>
      </c>
      <c r="B14" s="31"/>
      <c r="C14" s="86">
        <v>50</v>
      </c>
      <c r="D14" s="37"/>
      <c r="E14" s="25">
        <v>0</v>
      </c>
      <c r="F14" s="25"/>
      <c r="G14" s="24" t="s">
        <v>221</v>
      </c>
      <c r="H14" s="39">
        <f>SUM(H15:H18)</f>
        <v>66450.17</v>
      </c>
      <c r="I14" s="37"/>
      <c r="J14" s="25">
        <v>0</v>
      </c>
    </row>
    <row r="15" spans="1:10" x14ac:dyDescent="0.25">
      <c r="A15" s="31" t="s">
        <v>215</v>
      </c>
      <c r="B15" s="31"/>
      <c r="C15" s="37">
        <v>38063.660000000003</v>
      </c>
      <c r="D15" s="37"/>
      <c r="E15" s="25">
        <v>0</v>
      </c>
      <c r="F15" s="25"/>
      <c r="G15" s="32" t="s">
        <v>223</v>
      </c>
      <c r="H15" s="37">
        <v>64393.66</v>
      </c>
      <c r="I15" s="37"/>
      <c r="J15" s="25">
        <v>0</v>
      </c>
    </row>
    <row r="16" spans="1:10" x14ac:dyDescent="0.25">
      <c r="A16" s="24" t="s">
        <v>221</v>
      </c>
      <c r="B16" s="28"/>
      <c r="C16" s="39">
        <f>SUM(C17:C19)</f>
        <v>46204.24</v>
      </c>
      <c r="D16" s="37"/>
      <c r="E16" s="25">
        <v>0</v>
      </c>
      <c r="F16" s="25"/>
      <c r="G16" s="33" t="s">
        <v>224</v>
      </c>
      <c r="H16" s="37">
        <v>1811.94</v>
      </c>
      <c r="J16" s="25">
        <v>0</v>
      </c>
    </row>
    <row r="17" spans="1:10" x14ac:dyDescent="0.25">
      <c r="A17" s="32" t="s">
        <v>223</v>
      </c>
      <c r="B17" s="32"/>
      <c r="C17" s="37">
        <v>45508.13</v>
      </c>
      <c r="D17" s="37"/>
      <c r="E17" s="25">
        <v>0</v>
      </c>
      <c r="F17" s="25"/>
      <c r="G17" s="33" t="s">
        <v>362</v>
      </c>
      <c r="H17" s="37">
        <v>153.38999999999999</v>
      </c>
      <c r="I17" s="37"/>
      <c r="J17" s="25">
        <v>0</v>
      </c>
    </row>
    <row r="18" spans="1:10" x14ac:dyDescent="0.25">
      <c r="A18" s="32" t="s">
        <v>224</v>
      </c>
      <c r="B18" s="33"/>
      <c r="C18" s="37">
        <v>696.11</v>
      </c>
      <c r="D18" s="37"/>
      <c r="E18" s="78">
        <v>0</v>
      </c>
      <c r="F18" s="25"/>
      <c r="G18" s="33" t="s">
        <v>225</v>
      </c>
      <c r="H18" s="37">
        <v>91.18</v>
      </c>
      <c r="I18" s="40"/>
      <c r="J18" s="78">
        <v>0</v>
      </c>
    </row>
    <row r="19" spans="1:10" x14ac:dyDescent="0.25">
      <c r="D19" s="37"/>
      <c r="E19" s="78"/>
      <c r="F19" s="25"/>
      <c r="I19" s="37"/>
      <c r="J19" s="25"/>
    </row>
    <row r="20" spans="1:10" x14ac:dyDescent="0.25">
      <c r="A20" s="41" t="s">
        <v>374</v>
      </c>
      <c r="C20" s="39">
        <f>H22-C9-C16</f>
        <v>29104.830000000067</v>
      </c>
      <c r="F20" s="43"/>
      <c r="G20" s="83"/>
      <c r="H20" s="84"/>
      <c r="I20" s="44"/>
      <c r="J20" s="85"/>
    </row>
    <row r="21" spans="1:10" ht="12.75" customHeight="1" x14ac:dyDescent="0.25">
      <c r="F21" s="30"/>
    </row>
    <row r="22" spans="1:10" x14ac:dyDescent="0.25">
      <c r="A22" s="41" t="s">
        <v>227</v>
      </c>
      <c r="B22" s="41"/>
      <c r="C22" s="39">
        <f>C9+C16+C20</f>
        <v>711912.18</v>
      </c>
      <c r="D22" s="29"/>
      <c r="E22" s="42">
        <v>0</v>
      </c>
      <c r="F22" s="36"/>
      <c r="G22" s="24" t="s">
        <v>226</v>
      </c>
      <c r="H22" s="39">
        <f>H9+H14+H20</f>
        <v>711912.18</v>
      </c>
      <c r="I22" s="40"/>
      <c r="J22" s="42">
        <v>0</v>
      </c>
    </row>
    <row r="23" spans="1:10" x14ac:dyDescent="0.25">
      <c r="A23" s="36"/>
      <c r="B23" s="36"/>
      <c r="C23" s="36"/>
      <c r="D23" s="36"/>
      <c r="E23" s="36"/>
      <c r="F23" s="36"/>
    </row>
    <row r="24" spans="1:10" x14ac:dyDescent="0.25">
      <c r="A24" s="36"/>
      <c r="B24" s="36"/>
      <c r="C24" s="36"/>
      <c r="D24" s="36"/>
      <c r="E24" s="36"/>
      <c r="F24" s="36"/>
    </row>
    <row r="25" spans="1:10" x14ac:dyDescent="0.25">
      <c r="A25" s="36"/>
      <c r="B25" s="36"/>
      <c r="C25" s="36"/>
      <c r="D25" s="36"/>
      <c r="E25" s="36"/>
      <c r="F25" s="36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Estado Situacion Financiera 18</vt:lpstr>
      <vt:lpstr>EstadRendimiento Economico 2018</vt:lpstr>
      <vt:lpstr>ESTADO DE EJEC. PRES.EGRESOS 18</vt:lpstr>
      <vt:lpstr>ESTADO EJEC. PRES. INGRESOS 18</vt:lpstr>
      <vt:lpstr> FLUJO DE FONDOS SEP 2018</vt:lpstr>
      <vt:lpstr>composicion de Flujo fondos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Xenia Yosabeth Zuniga</cp:lastModifiedBy>
  <cp:lastPrinted>2017-08-23T16:17:52Z</cp:lastPrinted>
  <dcterms:created xsi:type="dcterms:W3CDTF">2016-09-19T20:30:24Z</dcterms:created>
  <dcterms:modified xsi:type="dcterms:W3CDTF">2018-07-04T16:40:31Z</dcterms:modified>
</cp:coreProperties>
</file>