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DC 2017\Recovered data 08-23-2017 at 07_48_34\NTFS 1\Users\xzuniga\Documents\UAIP 2017\INFORMACIÓN OFICIOSA\ESTADOS FINANCIEROS\"/>
    </mc:Choice>
  </mc:AlternateContent>
  <bookViews>
    <workbookView xWindow="0" yWindow="0" windowWidth="20490" windowHeight="7155" tabRatio="1000"/>
  </bookViews>
  <sheets>
    <sheet name="EstadRendimiento Economico 2017" sheetId="5" r:id="rId1"/>
    <sheet name="Estado Situacion Financiera 17" sheetId="7" r:id="rId2"/>
    <sheet name="ESTADO DE EJEC. PRES.EGRESOS 17" sheetId="2" r:id="rId3"/>
    <sheet name="ESTADO EJEC. PRES. INGRESOS 17" sheetId="3" r:id="rId4"/>
    <sheet name=" FLUJO DE FONDOS SEP 2017" sheetId="4" r:id="rId5"/>
    <sheet name="composicion de Flujo fondos" sheetId="6" r:id="rId6"/>
  </sheets>
  <calcPr calcId="152511"/>
</workbook>
</file>

<file path=xl/calcChain.xml><?xml version="1.0" encoding="utf-8"?>
<calcChain xmlns="http://schemas.openxmlformats.org/spreadsheetml/2006/main">
  <c r="D14" i="3" l="1"/>
  <c r="B21" i="7"/>
  <c r="C32" i="5" l="1"/>
  <c r="D22" i="3" l="1"/>
  <c r="D21" i="3" s="1"/>
  <c r="D19" i="3"/>
  <c r="D18" i="3" s="1"/>
  <c r="D16" i="3"/>
  <c r="D13" i="3" s="1"/>
  <c r="D11" i="3"/>
  <c r="D9" i="3"/>
  <c r="C21" i="3"/>
  <c r="C14" i="3"/>
  <c r="C22" i="3"/>
  <c r="C19" i="3"/>
  <c r="C18" i="3" s="1"/>
  <c r="C16" i="3"/>
  <c r="C11" i="3"/>
  <c r="C9" i="3"/>
  <c r="C8" i="3" s="1"/>
  <c r="I24" i="5"/>
  <c r="I17" i="5"/>
  <c r="I15" i="5"/>
  <c r="I12" i="5"/>
  <c r="I8" i="5"/>
  <c r="C65" i="5"/>
  <c r="C57" i="5"/>
  <c r="C51" i="5"/>
  <c r="C45" i="5"/>
  <c r="C16" i="5"/>
  <c r="C8" i="5"/>
  <c r="C13" i="3" l="1"/>
  <c r="D8" i="3"/>
  <c r="I30" i="5"/>
  <c r="D112" i="2"/>
  <c r="D110" i="2"/>
  <c r="D103" i="2"/>
  <c r="D99" i="2"/>
  <c r="D97" i="2"/>
  <c r="D87" i="2"/>
  <c r="D83" i="2"/>
  <c r="D81" i="2"/>
  <c r="D77" i="2"/>
  <c r="D73" i="2"/>
  <c r="D61" i="2"/>
  <c r="D57" i="2"/>
  <c r="D31" i="2"/>
  <c r="D28" i="2"/>
  <c r="D24" i="2"/>
  <c r="D20" i="2"/>
  <c r="D18" i="2"/>
  <c r="D14" i="2"/>
  <c r="D9" i="2"/>
  <c r="C112" i="2"/>
  <c r="C110" i="2"/>
  <c r="C103" i="2"/>
  <c r="C102" i="2" s="1"/>
  <c r="C99" i="2"/>
  <c r="C96" i="2" s="1"/>
  <c r="C97" i="2"/>
  <c r="C87" i="2"/>
  <c r="C83" i="2"/>
  <c r="C81" i="2"/>
  <c r="C77" i="2"/>
  <c r="C73" i="2"/>
  <c r="C61" i="2"/>
  <c r="C57" i="2"/>
  <c r="C31" i="2"/>
  <c r="C28" i="2"/>
  <c r="C24" i="2"/>
  <c r="C20" i="2"/>
  <c r="C18" i="2"/>
  <c r="C14" i="2"/>
  <c r="C9" i="2"/>
  <c r="C8" i="2" l="1"/>
  <c r="C80" i="2"/>
  <c r="D80" i="2"/>
  <c r="C30" i="2"/>
  <c r="D102" i="2"/>
  <c r="D96" i="2"/>
  <c r="D30" i="2"/>
  <c r="D8" i="2"/>
  <c r="E71" i="2"/>
  <c r="D114" i="2" l="1"/>
  <c r="E113" i="2"/>
  <c r="E112" i="2"/>
  <c r="E88" i="2"/>
  <c r="E53" i="2"/>
  <c r="B83" i="7" l="1"/>
  <c r="B79" i="7"/>
  <c r="B76" i="7"/>
  <c r="B64" i="7"/>
  <c r="B45" i="7"/>
  <c r="B34" i="7"/>
  <c r="B29" i="7"/>
  <c r="B25" i="7"/>
  <c r="B23" i="7"/>
  <c r="B18" i="7"/>
  <c r="B14" i="7"/>
  <c r="B9" i="7"/>
  <c r="E108" i="2" l="1"/>
  <c r="E90" i="2"/>
  <c r="H19" i="6" l="1"/>
  <c r="H9" i="6"/>
  <c r="E41" i="2"/>
  <c r="C17" i="6" l="1"/>
  <c r="E106" i="2" l="1"/>
  <c r="E40" i="2" l="1"/>
  <c r="B87" i="7" l="1"/>
  <c r="D82" i="7" s="1"/>
  <c r="D75" i="7"/>
  <c r="B68" i="7"/>
  <c r="C9" i="6"/>
  <c r="C9" i="4"/>
  <c r="C14" i="4"/>
  <c r="C11" i="4"/>
  <c r="C17" i="4" l="1"/>
  <c r="C29" i="6"/>
  <c r="D24" i="3"/>
  <c r="E74" i="2"/>
  <c r="H27" i="6" l="1"/>
  <c r="H29" i="6" s="1"/>
  <c r="C114" i="2"/>
  <c r="E107" i="2"/>
  <c r="D63" i="7" l="1"/>
  <c r="D44" i="7"/>
  <c r="D20" i="7"/>
  <c r="D33" i="7"/>
  <c r="C69" i="5" l="1"/>
  <c r="D8" i="7"/>
  <c r="D54" i="7" s="1"/>
  <c r="B89" i="7" s="1"/>
  <c r="D89" i="7" s="1"/>
  <c r="D90" i="7" s="1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5" i="2"/>
  <c r="D116" i="2" s="1"/>
  <c r="C115" i="2"/>
  <c r="C116" i="2" s="1"/>
  <c r="E111" i="2"/>
  <c r="E110" i="2"/>
  <c r="E109" i="2"/>
  <c r="E105" i="2"/>
  <c r="E104" i="2"/>
  <c r="E103" i="2"/>
  <c r="E102" i="2"/>
  <c r="E101" i="2"/>
  <c r="E100" i="2"/>
  <c r="E99" i="2"/>
  <c r="E98" i="2"/>
  <c r="E97" i="2"/>
  <c r="E96" i="2"/>
  <c r="E89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3" i="2"/>
  <c r="E72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4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1" i="5" l="1"/>
  <c r="I32" i="5" s="1"/>
  <c r="C25" i="3"/>
  <c r="C26" i="3" s="1"/>
  <c r="E25" i="3"/>
  <c r="E26" i="3" s="1"/>
  <c r="E114" i="2"/>
  <c r="E115" i="2" s="1"/>
  <c r="E116" i="2" s="1"/>
</calcChain>
</file>

<file path=xl/sharedStrings.xml><?xml version="1.0" encoding="utf-8"?>
<sst xmlns="http://schemas.openxmlformats.org/spreadsheetml/2006/main" count="496" uniqueCount="416">
  <si>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</si>
  <si>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</si>
  <si>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</si>
  <si>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</si>
  <si>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</si>
  <si>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</si>
  <si>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</si>
  <si>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</si>
  <si>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</si>
  <si>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</si>
  <si>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</si>
  <si>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</si>
  <si>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</si>
  <si>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</si>
  <si>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</si>
  <si>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</si>
  <si>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</si>
  <si>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</si>
  <si>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</si>
  <si>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</si>
  <si>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</si>
  <si>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</si>
  <si>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</si>
  <si>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</si>
  <si>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</si>
  <si>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</si>
  <si>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</si>
  <si>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</si>
  <si>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</si>
  <si>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</si>
  <si>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</si>
  <si>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</si>
  <si>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</si>
  <si>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</si>
  <si>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</si>
  <si>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</si>
  <si>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</si>
  <si>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</si>
  <si>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</si>
  <si>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</si>
  <si>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</si>
  <si>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</si>
  <si>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</si>
  <si>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</si>
  <si>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</si>
  <si>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</si>
  <si>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</si>
  <si>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</si>
  <si>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</si>
  <si>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</si>
  <si>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</si>
  <si>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</si>
  <si>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</si>
  <si>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</si>
  <si>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</si>
  <si>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</si>
  <si>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</si>
  <si>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</si>
  <si>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</si>
  <si>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</si>
  <si>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</si>
  <si>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</si>
  <si>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</si>
  <si>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</si>
  <si>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</si>
  <si>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</si>
  <si>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</si>
  <si>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</si>
  <si>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</si>
  <si>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</si>
  <si>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</si>
  <si>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</si>
  <si>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</si>
  <si>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</si>
  <si>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</si>
  <si>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</si>
  <si>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</si>
  <si>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</si>
  <si>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</si>
  <si>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</si>
  <si>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</si>
  <si>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</si>
  <si>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</si>
  <si>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</si>
  <si>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</si>
  <si>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</si>
  <si>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</si>
  <si>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</si>
  <si>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</si>
  <si>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</si>
  <si>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</si>
  <si>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</si>
  <si>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</si>
  <si>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</si>
  <si>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</si>
  <si>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</si>
  <si>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</si>
  <si>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</si>
  <si>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</si>
  <si>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</si>
  <si>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</si>
  <si>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</si>
  <si>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</si>
  <si>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</si>
  <si>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</si>
  <si>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</si>
  <si>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</si>
  <si>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</si>
  <si>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</si>
  <si>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</si>
  <si>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</si>
  <si>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</si>
  <si>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</si>
  <si>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</si>
  <si>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</si>
  <si>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</si>
  <si>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</si>
  <si>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</si>
  <si>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</si>
  <si>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</si>
  <si>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</si>
  <si>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</si>
  <si>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</si>
  <si>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</si>
  <si>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</si>
  <si>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</si>
  <si>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</si>
  <si>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</si>
  <si>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</si>
  <si>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</si>
  <si>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</si>
  <si>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</si>
  <si>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</si>
  <si>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</si>
  <si>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</si>
  <si>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</si>
  <si>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</si>
  <si>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</si>
  <si>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</si>
  <si>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</si>
  <si>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</si>
  <si>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</si>
  <si>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</si>
  <si>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</si>
  <si>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</si>
  <si>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</si>
  <si>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</si>
  <si>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</si>
  <si>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</si>
  <si>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</si>
  <si>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</si>
  <si>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</si>
  <si>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</si>
  <si>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</si>
  <si>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</si>
  <si>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</si>
  <si>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</si>
  <si>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</si>
  <si>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</si>
  <si>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</si>
  <si>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</si>
  <si>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</si>
  <si>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</si>
  <si>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</si>
  <si>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</si>
  <si>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</si>
  <si>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</si>
  <si>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</si>
  <si>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</si>
  <si>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</si>
  <si>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</si>
  <si>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</si>
  <si>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</si>
  <si>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</si>
  <si>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</si>
  <si>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</si>
  <si>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</si>
  <si>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</si>
  <si>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</si>
  <si>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</si>
  <si>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</si>
  <si>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</si>
  <si>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</si>
  <si>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</si>
  <si>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</si>
  <si>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</si>
  <si>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</si>
  <si>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</si>
  <si>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</si>
  <si>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</si>
  <si>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</si>
  <si>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</si>
  <si>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</si>
  <si>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</si>
  <si>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</si>
  <si>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</si>
  <si>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</si>
  <si>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</si>
  <si>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</si>
  <si>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</si>
  <si>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</si>
  <si>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</si>
  <si>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</si>
  <si>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</si>
  <si>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</si>
  <si>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</si>
  <si>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</si>
  <si>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</si>
  <si>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</si>
  <si>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</si>
  <si>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</si>
  <si>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</si>
  <si>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</si>
  <si>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</si>
  <si>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</si>
  <si>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</si>
  <si>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</si>
  <si>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</si>
  <si>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</si>
  <si>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</si>
  <si>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</si>
  <si>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</si>
  <si>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</si>
  <si>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</si>
  <si>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</si>
  <si>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</si>
  <si>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</si>
  <si>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</si>
  <si>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</si>
  <si>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</si>
  <si>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</si>
  <si>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</si>
  <si>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</si>
  <si>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</si>
  <si>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</si>
  <si>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</si>
  <si>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</si>
  <si>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</si>
  <si>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</si>
  <si>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</si>
  <si>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</si>
  <si>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</si>
  <si>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</si>
  <si>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</si>
  <si>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</si>
  <si>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</si>
  <si>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</si>
  <si>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</si>
  <si>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</si>
  <si>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</si>
  <si>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</si>
  <si>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</si>
  <si>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</si>
  <si>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</si>
  <si>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</si>
  <si>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</si>
  <si>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</si>
  <si>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</si>
  <si>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</si>
  <si>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</si>
  <si>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</si>
  <si>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</si>
  <si>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</si>
  <si>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</si>
  <si>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</si>
  <si>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</si>
  <si>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</si>
  <si>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</si>
  <si>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</si>
  <si>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</si>
  <si>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</si>
  <si>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</si>
  <si>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</si>
  <si>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</si>
  <si>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</si>
  <si>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</si>
  <si>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</si>
  <si>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</si>
  <si>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</si>
  <si>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</si>
  <si>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</si>
  <si>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</si>
  <si>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</si>
  <si>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</si>
  <si>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</si>
  <si>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</si>
  <si>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</si>
  <si>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</si>
  <si>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</si>
  <si>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</si>
  <si>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</si>
  <si>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</si>
  <si>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</si>
  <si>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</si>
  <si>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</si>
  <si>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</si>
  <si>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</si>
  <si>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</si>
  <si>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</si>
  <si>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</si>
  <si>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</si>
  <si>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</si>
  <si>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</si>
  <si>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</si>
  <si>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</si>
  <si>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</si>
  <si>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</si>
  <si>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</si>
  <si>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</si>
  <si>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</si>
  <si>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</si>
  <si>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</si>
  <si>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</si>
  <si>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</si>
  <si>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</si>
  <si>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</si>
  <si>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</si>
  <si>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</si>
  <si>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</si>
  <si>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</si>
  <si>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</si>
  <si>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</si>
  <si>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</si>
  <si>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</si>
  <si>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</si>
  <si>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</si>
  <si>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</si>
  <si>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</si>
  <si>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</si>
  <si>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</si>
  <si>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</si>
  <si>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</si>
  <si>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</si>
  <si>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</si>
  <si>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</si>
  <si>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</si>
  <si>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</si>
  <si>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</si>
  <si>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</si>
  <si>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</si>
  <si>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</si>
  <si>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</si>
  <si>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</si>
  <si>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</si>
  <si>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</si>
  <si>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</si>
  <si>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</si>
  <si>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</si>
  <si>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</si>
  <si>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</si>
  <si>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</si>
  <si>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</si>
  <si>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</si>
  <si>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</si>
  <si>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</si>
  <si>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</si>
  <si>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</si>
  <si>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</si>
  <si>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</si>
  <si>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</si>
  <si>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</si>
  <si>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</si>
  <si>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</si>
  <si>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</si>
  <si>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</si>
  <si>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</si>
  <si>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</si>
  <si>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</si>
  <si>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</si>
  <si>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</si>
  <si>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</si>
  <si>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</si>
  <si>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</si>
  <si>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</si>
  <si>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</si>
  <si>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</si>
  <si>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</si>
  <si>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</si>
  <si>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</si>
  <si>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</si>
  <si>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</si>
  <si>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</si>
  <si>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</si>
  <si>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</si>
  <si>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</si>
  <si>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</si>
  <si>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</si>
  <si>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</si>
  <si>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Herramientas y Repuestos Principales</t>
  </si>
  <si>
    <t>Depositos Retenciones Fiscales</t>
  </si>
  <si>
    <t>Ingresos por Donaciones de Bienes Muebles</t>
  </si>
  <si>
    <t>Materiales de Defensa y Seguridad Publica</t>
  </si>
  <si>
    <t>Multas y Costas Judiciales</t>
  </si>
  <si>
    <t>Infraestructuras</t>
  </si>
  <si>
    <t>Electricas y Comunicaciones</t>
  </si>
  <si>
    <t xml:space="preserve">A.M. x Inversiones Financieras </t>
  </si>
  <si>
    <t>Depreciacion Acumulada</t>
  </si>
  <si>
    <t>Arrendamiento por el uso de Bienes Intangibles</t>
  </si>
  <si>
    <t>D.M. x Recuperacion de Inversiones Financieras Temporales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</si>
  <si>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</si>
  <si>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</si>
  <si>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</si>
  <si>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</si>
  <si>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</si>
  <si>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Del  1  de  Enero  al  31  de  Octubre  de  2017</t>
  </si>
  <si>
    <t>Del 1 de Enero al 31 de Octubre de 2017</t>
  </si>
  <si>
    <t>al  31  de  Octubre  del   2017</t>
  </si>
  <si>
    <t>al  31  de  Octubre  del  2017</t>
  </si>
  <si>
    <t>Reporte Acumulado del 1 de Enero al 31  de Octubre de 2017</t>
  </si>
  <si>
    <t>Reporte Acumulado del 1 de Enero al  31 de Octubre de 2017</t>
  </si>
  <si>
    <t>Reporte Acumulado del 1 de Enero al 31 de Octubre de 2017</t>
  </si>
  <si>
    <t>Reporte Acumulado del  1  de  Enero  al  31  de  Octubre  de  2017</t>
  </si>
  <si>
    <t>Del  1  de  Enero  al  31  de  Octubre  2017</t>
  </si>
  <si>
    <t>Del  1  de  Enero  al  31  de  Octubre  del  2017</t>
  </si>
  <si>
    <t>D.M. x Transferencias entre Dependencias Institucionales</t>
  </si>
  <si>
    <t>A.M. x Transferencias entre Dependencias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</si>
</sst>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selection activeCell="K42" sqref="K42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4" t="s">
        <v>215</v>
      </c>
      <c r="B1" s="84"/>
      <c r="C1" s="84"/>
      <c r="D1" s="84"/>
      <c r="E1" s="84"/>
      <c r="F1" s="84"/>
      <c r="G1" s="84"/>
      <c r="H1" s="84"/>
      <c r="I1" s="84"/>
      <c r="J1" s="84"/>
    </row>
    <row r="2" spans="1:12" x14ac:dyDescent="0.25">
      <c r="A2" s="84" t="s">
        <v>237</v>
      </c>
      <c r="B2" s="84"/>
      <c r="C2" s="84"/>
      <c r="D2" s="84"/>
      <c r="E2" s="84"/>
      <c r="F2" s="84"/>
      <c r="G2" s="84"/>
      <c r="H2" s="84"/>
      <c r="I2" s="84"/>
      <c r="J2" s="84"/>
    </row>
    <row r="3" spans="1:12" x14ac:dyDescent="0.25">
      <c r="A3" s="84" t="s">
        <v>404</v>
      </c>
      <c r="B3" s="84"/>
      <c r="C3" s="84"/>
      <c r="D3" s="84"/>
      <c r="E3" s="84"/>
      <c r="F3" s="84"/>
      <c r="G3" s="84"/>
      <c r="H3" s="84"/>
      <c r="I3" s="84"/>
      <c r="J3" s="84"/>
    </row>
    <row r="4" spans="1:12" x14ac:dyDescent="0.25">
      <c r="A4" s="84" t="s">
        <v>163</v>
      </c>
      <c r="B4" s="84"/>
      <c r="C4" s="84"/>
      <c r="D4" s="84"/>
      <c r="E4" s="84"/>
      <c r="F4" s="84"/>
      <c r="G4" s="84"/>
      <c r="H4" s="84"/>
      <c r="I4" s="84"/>
      <c r="J4" s="84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306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f>SUM(C9:C15)</f>
        <v>38769962.79999999</v>
      </c>
      <c r="D8" s="2"/>
      <c r="E8" s="52">
        <v>0</v>
      </c>
      <c r="F8" s="2"/>
      <c r="G8" s="3" t="s">
        <v>266</v>
      </c>
      <c r="H8" s="2"/>
      <c r="I8" s="51">
        <f>SUM(I9:I11)</f>
        <v>33520420.530000001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1746010.59</v>
      </c>
      <c r="D9" s="2"/>
      <c r="E9" s="52">
        <v>0</v>
      </c>
      <c r="F9" s="2"/>
      <c r="G9" s="2" t="s">
        <v>267</v>
      </c>
      <c r="H9" s="2"/>
      <c r="I9" s="50">
        <v>13360148.24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28504417.34</v>
      </c>
      <c r="D10" s="2"/>
      <c r="E10" s="52">
        <v>0</v>
      </c>
      <c r="F10" s="2"/>
      <c r="G10" s="2" t="s">
        <v>268</v>
      </c>
      <c r="H10" s="2"/>
      <c r="I10" s="50">
        <v>20134274.390000001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2527688.4500000002</v>
      </c>
      <c r="D11" s="2"/>
      <c r="E11" s="52">
        <v>0</v>
      </c>
      <c r="F11" s="2"/>
      <c r="G11" s="2" t="s">
        <v>403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2120705.3199999998</v>
      </c>
      <c r="D12" s="2"/>
      <c r="E12" s="52">
        <v>0</v>
      </c>
      <c r="F12" s="2"/>
      <c r="G12" s="3" t="s">
        <v>269</v>
      </c>
      <c r="H12" s="2"/>
      <c r="I12" s="51">
        <f>SUM(I13:I14)</f>
        <v>30482245.240000002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1519047.51</v>
      </c>
      <c r="D13" s="2"/>
      <c r="E13" s="52">
        <v>0</v>
      </c>
      <c r="F13" s="2"/>
      <c r="G13" s="2" t="s">
        <v>270</v>
      </c>
      <c r="H13" s="2"/>
      <c r="I13" s="50">
        <v>26436059.600000001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1571508.12</v>
      </c>
      <c r="D14" s="2"/>
      <c r="E14" s="52">
        <v>0</v>
      </c>
      <c r="F14" s="2"/>
      <c r="G14" s="2" t="s">
        <v>271</v>
      </c>
      <c r="H14" s="2"/>
      <c r="I14" s="50">
        <v>4046185.64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272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f>SUM(C17:C31)</f>
        <v>10996808.199999999</v>
      </c>
      <c r="D16" s="3"/>
      <c r="E16" s="53">
        <v>0</v>
      </c>
      <c r="F16" s="2"/>
      <c r="G16" s="2" t="s">
        <v>273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551419.9</v>
      </c>
      <c r="D17" s="2"/>
      <c r="E17" s="52">
        <v>0</v>
      </c>
      <c r="F17" s="2"/>
      <c r="G17" s="3" t="s">
        <v>274</v>
      </c>
      <c r="H17" s="2"/>
      <c r="I17" s="51">
        <f>SUM(I18:I23)</f>
        <v>6591491.2800000003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86304.39</v>
      </c>
      <c r="D18" s="2"/>
      <c r="E18" s="52">
        <v>0</v>
      </c>
      <c r="F18" s="2"/>
      <c r="G18" s="2" t="s">
        <v>275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109702.31</v>
      </c>
      <c r="D19" s="2"/>
      <c r="E19" s="52">
        <v>0</v>
      </c>
      <c r="F19" s="2"/>
      <c r="G19" s="2" t="s">
        <v>276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91716.23</v>
      </c>
      <c r="D20" s="2"/>
      <c r="E20" s="52">
        <v>0</v>
      </c>
      <c r="F20" s="2"/>
      <c r="G20" s="2" t="s">
        <v>277</v>
      </c>
      <c r="H20" s="2"/>
      <c r="I20" s="50">
        <v>5913884.6100000003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631430.36</v>
      </c>
      <c r="D21" s="2"/>
      <c r="E21" s="52">
        <v>0</v>
      </c>
      <c r="F21" s="2"/>
      <c r="G21" s="2" t="s">
        <v>278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101720.58</v>
      </c>
      <c r="D22" s="2"/>
      <c r="E22" s="52">
        <v>0</v>
      </c>
      <c r="F22" s="2"/>
      <c r="G22" s="2" t="s">
        <v>279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307</v>
      </c>
      <c r="B23" s="2"/>
      <c r="C23" s="50">
        <v>120870.13</v>
      </c>
      <c r="D23" s="2"/>
      <c r="E23" s="52">
        <v>0</v>
      </c>
      <c r="F23" s="2"/>
      <c r="G23" s="2" t="s">
        <v>280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399</v>
      </c>
      <c r="B24" s="2"/>
      <c r="C24" s="50">
        <v>1033831.86</v>
      </c>
      <c r="D24" s="2"/>
      <c r="E24" s="52">
        <v>0</v>
      </c>
      <c r="F24" s="2"/>
      <c r="G24" s="3" t="s">
        <v>281</v>
      </c>
      <c r="H24" s="2"/>
      <c r="I24" s="51">
        <f>SUM(I25:I29)</f>
        <v>122195936.49000001</v>
      </c>
      <c r="J24" s="2"/>
      <c r="K24" s="53">
        <v>0</v>
      </c>
      <c r="L24" s="2"/>
    </row>
    <row r="25" spans="1:12" x14ac:dyDescent="0.25">
      <c r="A25" s="2" t="s">
        <v>251</v>
      </c>
      <c r="B25" s="2"/>
      <c r="C25" s="50">
        <v>214564.66</v>
      </c>
      <c r="D25" s="2"/>
      <c r="E25" s="52">
        <v>0</v>
      </c>
      <c r="F25" s="2"/>
      <c r="G25" s="2" t="s">
        <v>282</v>
      </c>
      <c r="H25" s="2"/>
      <c r="I25" s="50">
        <v>43531.38</v>
      </c>
      <c r="J25" s="2"/>
      <c r="K25" s="52">
        <v>0</v>
      </c>
      <c r="L25" s="2"/>
    </row>
    <row r="26" spans="1:12" x14ac:dyDescent="0.25">
      <c r="A26" s="2" t="s">
        <v>252</v>
      </c>
      <c r="B26" s="2"/>
      <c r="C26" s="50">
        <v>171675.07</v>
      </c>
      <c r="D26" s="2"/>
      <c r="E26" s="52">
        <v>0</v>
      </c>
      <c r="F26" s="2"/>
      <c r="G26" s="2" t="s">
        <v>283</v>
      </c>
      <c r="H26" s="2"/>
      <c r="I26" s="50">
        <v>2800908</v>
      </c>
      <c r="J26" s="2"/>
      <c r="K26" s="52">
        <v>0</v>
      </c>
      <c r="L26" s="2"/>
    </row>
    <row r="27" spans="1:12" x14ac:dyDescent="0.25">
      <c r="A27" s="2" t="s">
        <v>253</v>
      </c>
      <c r="B27" s="2"/>
      <c r="C27" s="50">
        <v>581232.79</v>
      </c>
      <c r="D27" s="2"/>
      <c r="E27" s="52">
        <v>0</v>
      </c>
      <c r="F27" s="2"/>
      <c r="G27" s="2" t="s">
        <v>390</v>
      </c>
      <c r="H27" s="2"/>
      <c r="I27" s="50">
        <v>16300</v>
      </c>
      <c r="J27" s="2"/>
      <c r="K27" s="52"/>
      <c r="L27" s="2"/>
    </row>
    <row r="28" spans="1:12" x14ac:dyDescent="0.25">
      <c r="A28" s="2" t="s">
        <v>254</v>
      </c>
      <c r="B28" s="2"/>
      <c r="C28" s="50">
        <v>4206849.8899999997</v>
      </c>
      <c r="D28" s="2"/>
      <c r="E28" s="52">
        <v>0</v>
      </c>
      <c r="F28" s="2"/>
      <c r="G28" s="2" t="s">
        <v>284</v>
      </c>
      <c r="H28" s="2"/>
      <c r="I28" s="50">
        <v>26633918.57</v>
      </c>
      <c r="J28" s="2"/>
      <c r="K28" s="52">
        <v>0</v>
      </c>
      <c r="L28" s="2"/>
    </row>
    <row r="29" spans="1:12" x14ac:dyDescent="0.25">
      <c r="A29" s="2" t="s">
        <v>255</v>
      </c>
      <c r="B29" s="2"/>
      <c r="C29" s="50">
        <v>191141.05</v>
      </c>
      <c r="D29" s="2"/>
      <c r="E29" s="52">
        <v>0</v>
      </c>
      <c r="F29" s="2"/>
      <c r="G29" s="2" t="s">
        <v>285</v>
      </c>
      <c r="H29" s="2"/>
      <c r="I29" s="50">
        <v>92701278.540000007</v>
      </c>
      <c r="J29" s="2"/>
      <c r="K29" s="52">
        <v>0</v>
      </c>
      <c r="L29" s="2"/>
    </row>
    <row r="30" spans="1:12" x14ac:dyDescent="0.25">
      <c r="A30" s="2" t="s">
        <v>256</v>
      </c>
      <c r="B30" s="2"/>
      <c r="C30" s="50">
        <v>1042987.91</v>
      </c>
      <c r="D30" s="2"/>
      <c r="E30" s="52">
        <v>0</v>
      </c>
      <c r="F30" s="2"/>
      <c r="G30" s="54" t="s">
        <v>286</v>
      </c>
      <c r="H30" s="2"/>
      <c r="I30" s="51">
        <f>I24+I17+I15+I12+I8</f>
        <v>323613869.51999998</v>
      </c>
      <c r="J30" s="2"/>
      <c r="K30" s="52">
        <v>0</v>
      </c>
      <c r="L30" s="2"/>
    </row>
    <row r="31" spans="1:12" x14ac:dyDescent="0.25">
      <c r="A31" s="2" t="s">
        <v>257</v>
      </c>
      <c r="B31" s="2"/>
      <c r="C31" s="50">
        <v>1861361.07</v>
      </c>
      <c r="D31" s="2"/>
      <c r="E31" s="53">
        <v>0</v>
      </c>
      <c r="F31" s="2"/>
      <c r="G31" s="54" t="s">
        <v>287</v>
      </c>
      <c r="H31" s="2"/>
      <c r="I31" s="51">
        <f>C69-I30</f>
        <v>25443726.890000045</v>
      </c>
      <c r="J31" s="2"/>
      <c r="K31" s="52">
        <v>0</v>
      </c>
      <c r="L31" s="2"/>
    </row>
    <row r="32" spans="1:12" x14ac:dyDescent="0.25">
      <c r="A32" s="3" t="s">
        <v>258</v>
      </c>
      <c r="B32" s="2"/>
      <c r="C32" s="51">
        <f>SUM(C33:C44)</f>
        <v>449302.41000000003</v>
      </c>
      <c r="D32" s="2"/>
      <c r="E32" s="52">
        <v>0</v>
      </c>
      <c r="F32" s="2"/>
      <c r="G32" s="54" t="s">
        <v>288</v>
      </c>
      <c r="H32" s="2"/>
      <c r="I32" s="51">
        <f>I30+I31</f>
        <v>349057596.41000003</v>
      </c>
      <c r="J32" s="2"/>
      <c r="K32" s="53">
        <v>0</v>
      </c>
      <c r="L32" s="2"/>
    </row>
    <row r="33" spans="1:12" x14ac:dyDescent="0.25">
      <c r="A33" s="2" t="s">
        <v>259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260</v>
      </c>
      <c r="B34" s="2"/>
      <c r="C34" s="50">
        <v>1157.94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261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262</v>
      </c>
      <c r="B36" s="2"/>
      <c r="C36" s="50">
        <v>116275.69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263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s="1" customFormat="1" x14ac:dyDescent="0.25">
      <c r="A38" s="2" t="s">
        <v>264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4"/>
      <c r="B39" s="84"/>
      <c r="C39" s="84"/>
      <c r="D39" s="84"/>
      <c r="E39" s="84"/>
      <c r="F39" s="84"/>
      <c r="G39" s="84"/>
      <c r="H39" s="84"/>
      <c r="I39" s="84"/>
      <c r="J39" s="84"/>
    </row>
    <row r="40" spans="1:12" s="1" customFormat="1" x14ac:dyDescent="0.25">
      <c r="A40" s="84" t="s">
        <v>237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2" s="1" customFormat="1" x14ac:dyDescent="0.25">
      <c r="A41" s="84" t="s">
        <v>405</v>
      </c>
      <c r="B41" s="84"/>
      <c r="C41" s="84"/>
      <c r="D41" s="84"/>
      <c r="E41" s="84"/>
      <c r="F41" s="84"/>
      <c r="G41" s="84"/>
      <c r="H41" s="84"/>
      <c r="I41" s="84"/>
      <c r="J41" s="84"/>
    </row>
    <row r="42" spans="1:12" s="1" customFormat="1" x14ac:dyDescent="0.25">
      <c r="A42" s="84" t="s">
        <v>163</v>
      </c>
      <c r="B42" s="84"/>
      <c r="C42" s="84"/>
      <c r="D42" s="84"/>
      <c r="E42" s="84"/>
      <c r="F42" s="84"/>
      <c r="G42" s="84"/>
      <c r="H42" s="84"/>
      <c r="I42" s="84"/>
      <c r="J42" s="84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265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f>SUM(C46:C50)</f>
        <v>119563237.45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400</v>
      </c>
      <c r="B46" s="2"/>
      <c r="C46" s="50">
        <v>79839.27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131655.12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401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289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290</v>
      </c>
      <c r="B50" s="2"/>
      <c r="C50" s="50">
        <v>8716831.2200000007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291</v>
      </c>
      <c r="B51" s="2"/>
      <c r="C51" s="51">
        <f>SUM(C52:C56)</f>
        <v>49814550.899999999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292</v>
      </c>
      <c r="B52" s="2"/>
      <c r="C52" s="50">
        <v>2546365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293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237528.48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294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295</v>
      </c>
      <c r="B56" s="2"/>
      <c r="C56" s="50">
        <v>4032381.73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296</v>
      </c>
      <c r="B57" s="2"/>
      <c r="C57" s="51">
        <f>SUM(C58:C64)</f>
        <v>53416070.330000006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297</v>
      </c>
      <c r="B58" s="2"/>
      <c r="C58" s="50">
        <v>4126505.18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402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298</v>
      </c>
      <c r="B60" s="2"/>
      <c r="C60" s="50">
        <v>82807.28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299</v>
      </c>
      <c r="B61" s="2"/>
      <c r="C61" s="50">
        <v>47613717.200000003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300</v>
      </c>
      <c r="B62" s="2"/>
      <c r="C62" s="50">
        <v>1584842.79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301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382</v>
      </c>
      <c r="B64" s="2"/>
      <c r="C64" s="50">
        <v>4788.5200000000004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302</v>
      </c>
      <c r="B65" s="2"/>
      <c r="C65" s="51">
        <f>SUM(C66:C68)</f>
        <v>76047664.319999993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303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304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285</v>
      </c>
      <c r="B68" s="2"/>
      <c r="C68" s="50">
        <v>75246102.129999995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305</v>
      </c>
      <c r="C69" s="51">
        <f>C65+C57+C51+C45+C32+C16+C8</f>
        <v>349057596.41000003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opLeftCell="A49" workbookViewId="0">
      <selection activeCell="A63" sqref="A6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4" t="s">
        <v>215</v>
      </c>
      <c r="B1" s="84"/>
      <c r="C1" s="84"/>
      <c r="D1" s="84"/>
      <c r="E1" s="13"/>
      <c r="F1" s="13"/>
      <c r="G1" s="13"/>
      <c r="H1" s="13"/>
      <c r="I1" s="13"/>
      <c r="J1" s="13"/>
      <c r="K1" s="13"/>
    </row>
    <row r="2" spans="1:11" x14ac:dyDescent="0.25">
      <c r="A2" s="84" t="s">
        <v>381</v>
      </c>
      <c r="B2" s="84"/>
      <c r="C2" s="84"/>
      <c r="D2" s="84"/>
      <c r="E2" s="13"/>
      <c r="F2" s="13"/>
      <c r="G2" s="13"/>
      <c r="H2" s="13"/>
      <c r="I2" s="13"/>
      <c r="J2" s="13"/>
      <c r="K2" s="13"/>
    </row>
    <row r="3" spans="1:11" x14ac:dyDescent="0.25">
      <c r="A3" s="84" t="s">
        <v>406</v>
      </c>
      <c r="B3" s="84"/>
      <c r="C3" s="84"/>
      <c r="D3" s="84"/>
      <c r="E3" s="13"/>
      <c r="F3" s="13"/>
      <c r="G3" s="13"/>
      <c r="H3" s="13"/>
      <c r="I3" s="13"/>
      <c r="J3" s="13"/>
      <c r="K3" s="13"/>
    </row>
    <row r="4" spans="1:11" x14ac:dyDescent="0.25">
      <c r="A4" s="84" t="s">
        <v>163</v>
      </c>
      <c r="B4" s="84"/>
      <c r="C4" s="84"/>
      <c r="D4" s="84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361</v>
      </c>
      <c r="B7" s="23" t="s">
        <v>308</v>
      </c>
      <c r="C7" s="34"/>
      <c r="D7" s="23" t="s">
        <v>309</v>
      </c>
    </row>
    <row r="8" spans="1:11" x14ac:dyDescent="0.25">
      <c r="A8" s="3" t="s">
        <v>310</v>
      </c>
      <c r="B8" s="50"/>
      <c r="C8" s="50"/>
      <c r="D8" s="51">
        <f>B9+B14+B18</f>
        <v>3370858.4499999997</v>
      </c>
      <c r="E8" s="50"/>
    </row>
    <row r="9" spans="1:11" x14ac:dyDescent="0.25">
      <c r="A9" s="3" t="s">
        <v>311</v>
      </c>
      <c r="B9" s="51">
        <f>B10+B11+B12+B13</f>
        <v>1784177.29</v>
      </c>
      <c r="C9" s="50"/>
      <c r="D9" s="50"/>
      <c r="E9" s="50"/>
    </row>
    <row r="10" spans="1:11" s="1" customFormat="1" x14ac:dyDescent="0.25">
      <c r="A10" s="2" t="s">
        <v>374</v>
      </c>
      <c r="B10" s="50">
        <v>5</v>
      </c>
      <c r="C10" s="50"/>
      <c r="D10" s="50"/>
      <c r="E10" s="50"/>
    </row>
    <row r="11" spans="1:11" x14ac:dyDescent="0.25">
      <c r="A11" s="2" t="s">
        <v>312</v>
      </c>
      <c r="B11" s="50">
        <v>1051349.75</v>
      </c>
      <c r="C11" s="50"/>
      <c r="D11" s="50"/>
      <c r="E11" s="50"/>
    </row>
    <row r="12" spans="1:11" x14ac:dyDescent="0.25">
      <c r="A12" s="2" t="s">
        <v>313</v>
      </c>
      <c r="B12" s="50">
        <v>712781.24</v>
      </c>
      <c r="C12" s="50"/>
      <c r="D12" s="50"/>
      <c r="E12" s="50"/>
    </row>
    <row r="13" spans="1:11" x14ac:dyDescent="0.25">
      <c r="A13" s="2" t="s">
        <v>314</v>
      </c>
      <c r="B13" s="50">
        <v>20041.3</v>
      </c>
      <c r="C13" s="50"/>
      <c r="D13" s="50"/>
      <c r="E13" s="50"/>
    </row>
    <row r="14" spans="1:11" x14ac:dyDescent="0.25">
      <c r="A14" s="3" t="s">
        <v>315</v>
      </c>
      <c r="B14" s="51">
        <f>B15+B16+B17</f>
        <v>1322475.0199999998</v>
      </c>
      <c r="C14" s="50"/>
      <c r="D14" s="50"/>
      <c r="E14" s="50"/>
    </row>
    <row r="15" spans="1:11" x14ac:dyDescent="0.25">
      <c r="A15" s="2" t="s">
        <v>230</v>
      </c>
      <c r="B15" s="50">
        <v>92564.39</v>
      </c>
      <c r="C15" s="50"/>
      <c r="D15" s="50"/>
      <c r="E15" s="50"/>
    </row>
    <row r="16" spans="1:11" x14ac:dyDescent="0.25">
      <c r="A16" s="2" t="s">
        <v>231</v>
      </c>
      <c r="B16" s="50">
        <v>1229499.74</v>
      </c>
      <c r="C16" s="50"/>
      <c r="D16" s="50"/>
      <c r="E16" s="50"/>
    </row>
    <row r="17" spans="1:5" x14ac:dyDescent="0.25">
      <c r="A17" s="2" t="s">
        <v>316</v>
      </c>
      <c r="B17" s="50">
        <v>410.89</v>
      </c>
      <c r="C17" s="50"/>
      <c r="D17" s="50"/>
      <c r="E17" s="50"/>
    </row>
    <row r="18" spans="1:5" x14ac:dyDescent="0.25">
      <c r="A18" s="3" t="s">
        <v>317</v>
      </c>
      <c r="B18" s="51">
        <f>B19</f>
        <v>264206.14</v>
      </c>
      <c r="C18" s="50"/>
      <c r="D18" s="50"/>
      <c r="E18" s="50"/>
    </row>
    <row r="19" spans="1:5" s="1" customFormat="1" x14ac:dyDescent="0.25">
      <c r="A19" s="2" t="s">
        <v>364</v>
      </c>
      <c r="B19" s="50">
        <v>264206.14</v>
      </c>
      <c r="C19" s="50"/>
      <c r="D19" s="50"/>
      <c r="E19" s="50"/>
    </row>
    <row r="20" spans="1:5" x14ac:dyDescent="0.25">
      <c r="A20" s="3" t="s">
        <v>318</v>
      </c>
      <c r="B20" s="50"/>
      <c r="C20" s="50"/>
      <c r="D20" s="51">
        <f>B21+B23+B25+B29</f>
        <v>90489679.13000001</v>
      </c>
      <c r="E20" s="50"/>
    </row>
    <row r="21" spans="1:5" x14ac:dyDescent="0.25">
      <c r="A21" s="3" t="s">
        <v>319</v>
      </c>
      <c r="B21" s="51">
        <f>B22</f>
        <v>2341199.04</v>
      </c>
      <c r="C21" s="50"/>
      <c r="D21" s="50"/>
      <c r="E21" s="50"/>
    </row>
    <row r="22" spans="1:5" x14ac:dyDescent="0.25">
      <c r="A22" s="2" t="s">
        <v>320</v>
      </c>
      <c r="B22" s="50">
        <v>2341199.04</v>
      </c>
      <c r="C22" s="50"/>
      <c r="D22" s="50"/>
      <c r="E22" s="50"/>
    </row>
    <row r="23" spans="1:5" x14ac:dyDescent="0.25">
      <c r="A23" s="3" t="s">
        <v>365</v>
      </c>
      <c r="B23" s="51">
        <f>B24</f>
        <v>71267590.040000007</v>
      </c>
      <c r="C23" s="50"/>
      <c r="D23" s="50"/>
      <c r="E23" s="50"/>
    </row>
    <row r="24" spans="1:5" x14ac:dyDescent="0.25">
      <c r="A24" s="2" t="s">
        <v>321</v>
      </c>
      <c r="B24" s="50">
        <v>71267590.040000007</v>
      </c>
      <c r="C24" s="50"/>
      <c r="D24" s="50"/>
      <c r="E24" s="50"/>
    </row>
    <row r="25" spans="1:5" x14ac:dyDescent="0.25">
      <c r="A25" s="3" t="s">
        <v>322</v>
      </c>
      <c r="B25" s="51">
        <f>B26+B27+B28</f>
        <v>16837619.719999999</v>
      </c>
      <c r="C25" s="50"/>
      <c r="D25" s="50"/>
      <c r="E25" s="50"/>
    </row>
    <row r="26" spans="1:5" x14ac:dyDescent="0.25">
      <c r="A26" s="2" t="s">
        <v>323</v>
      </c>
      <c r="B26" s="50">
        <v>2631.27</v>
      </c>
      <c r="C26" s="50"/>
      <c r="D26" s="50"/>
      <c r="E26" s="50"/>
    </row>
    <row r="27" spans="1:5" x14ac:dyDescent="0.25">
      <c r="A27" s="2" t="s">
        <v>324</v>
      </c>
      <c r="B27" s="50">
        <v>74792.73</v>
      </c>
      <c r="C27" s="50"/>
      <c r="D27" s="50"/>
      <c r="E27" s="50"/>
    </row>
    <row r="28" spans="1:5" x14ac:dyDescent="0.25">
      <c r="A28" s="2" t="s">
        <v>325</v>
      </c>
      <c r="B28" s="50">
        <v>16760195.720000001</v>
      </c>
      <c r="C28" s="50"/>
      <c r="D28" s="50"/>
      <c r="E28" s="50"/>
    </row>
    <row r="29" spans="1:5" x14ac:dyDescent="0.25">
      <c r="A29" s="3" t="s">
        <v>359</v>
      </c>
      <c r="B29" s="51">
        <f>B30+B31+B32</f>
        <v>43270.329999999987</v>
      </c>
      <c r="C29" s="50"/>
      <c r="D29" s="50"/>
      <c r="E29" s="50"/>
    </row>
    <row r="30" spans="1:5" x14ac:dyDescent="0.25">
      <c r="A30" s="2" t="s">
        <v>326</v>
      </c>
      <c r="B30" s="50">
        <v>47912.85</v>
      </c>
      <c r="C30" s="50"/>
      <c r="D30" s="50"/>
      <c r="E30" s="50"/>
    </row>
    <row r="31" spans="1:5" x14ac:dyDescent="0.25">
      <c r="A31" s="2" t="s">
        <v>383</v>
      </c>
      <c r="B31" s="50">
        <v>81715.009999999995</v>
      </c>
      <c r="C31" s="50"/>
      <c r="D31" s="50"/>
      <c r="E31" s="50"/>
    </row>
    <row r="32" spans="1:5" x14ac:dyDescent="0.25">
      <c r="A32" s="2" t="s">
        <v>327</v>
      </c>
      <c r="B32" s="50">
        <v>-86357.53</v>
      </c>
      <c r="C32" s="50"/>
      <c r="D32" s="50"/>
      <c r="E32" s="50"/>
    </row>
    <row r="33" spans="1:5" x14ac:dyDescent="0.25">
      <c r="A33" s="3" t="s">
        <v>328</v>
      </c>
      <c r="B33" s="50"/>
      <c r="C33" s="50"/>
      <c r="D33" s="51">
        <f>SUM(B34)</f>
        <v>42540728.799999997</v>
      </c>
      <c r="E33" s="50"/>
    </row>
    <row r="34" spans="1:5" x14ac:dyDescent="0.25">
      <c r="A34" s="3" t="s">
        <v>329</v>
      </c>
      <c r="B34" s="51">
        <f>SUM(B35:B43)</f>
        <v>42540728.799999997</v>
      </c>
      <c r="C34" s="50"/>
      <c r="D34" s="50"/>
      <c r="E34" s="50"/>
    </row>
    <row r="35" spans="1:5" x14ac:dyDescent="0.25">
      <c r="A35" s="2" t="s">
        <v>330</v>
      </c>
      <c r="B35" s="50">
        <v>1764.3</v>
      </c>
      <c r="C35" s="50"/>
      <c r="D35" s="50"/>
      <c r="E35" s="50"/>
    </row>
    <row r="36" spans="1:5" x14ac:dyDescent="0.25">
      <c r="A36" s="2" t="s">
        <v>49</v>
      </c>
      <c r="B36" s="50">
        <v>918.6</v>
      </c>
      <c r="C36" s="50"/>
      <c r="D36" s="50"/>
      <c r="E36" s="50"/>
    </row>
    <row r="37" spans="1:5" x14ac:dyDescent="0.25">
      <c r="A37" s="2" t="s">
        <v>331</v>
      </c>
      <c r="B37" s="50">
        <v>17826.419999999998</v>
      </c>
      <c r="C37" s="50"/>
      <c r="D37" s="50"/>
      <c r="E37" s="50"/>
    </row>
    <row r="38" spans="1:5" x14ac:dyDescent="0.25">
      <c r="A38" s="2" t="s">
        <v>53</v>
      </c>
      <c r="B38" s="50">
        <v>5564.32</v>
      </c>
      <c r="C38" s="50"/>
      <c r="D38" s="50"/>
      <c r="E38" s="50"/>
    </row>
    <row r="39" spans="1:5" x14ac:dyDescent="0.25">
      <c r="A39" s="2" t="s">
        <v>249</v>
      </c>
      <c r="B39" s="50">
        <v>80750.2</v>
      </c>
      <c r="C39" s="50"/>
      <c r="D39" s="50"/>
      <c r="E39" s="50"/>
    </row>
    <row r="40" spans="1:5" x14ac:dyDescent="0.25">
      <c r="A40" s="2" t="s">
        <v>250</v>
      </c>
      <c r="B40" s="50">
        <v>2526.75</v>
      </c>
      <c r="C40" s="50"/>
      <c r="D40" s="50"/>
      <c r="E40" s="50"/>
    </row>
    <row r="41" spans="1:5" x14ac:dyDescent="0.25">
      <c r="A41" s="2" t="s">
        <v>332</v>
      </c>
      <c r="B41" s="50">
        <v>34442.1</v>
      </c>
      <c r="C41" s="50"/>
      <c r="D41" s="50"/>
      <c r="E41" s="50"/>
    </row>
    <row r="42" spans="1:5" x14ac:dyDescent="0.25">
      <c r="A42" s="2" t="s">
        <v>75</v>
      </c>
      <c r="B42" s="50">
        <v>32826.1</v>
      </c>
      <c r="C42" s="50"/>
      <c r="D42" s="50"/>
      <c r="E42" s="50"/>
    </row>
    <row r="43" spans="1:5" x14ac:dyDescent="0.25">
      <c r="A43" s="2" t="s">
        <v>333</v>
      </c>
      <c r="B43" s="50">
        <v>42364110.009999998</v>
      </c>
      <c r="C43" s="50"/>
      <c r="D43" s="50"/>
      <c r="E43" s="50"/>
    </row>
    <row r="44" spans="1:5" x14ac:dyDescent="0.25">
      <c r="A44" s="3" t="s">
        <v>334</v>
      </c>
      <c r="B44" s="50"/>
      <c r="C44" s="50"/>
      <c r="D44" s="51">
        <f>SUM(B45)</f>
        <v>1355098.08</v>
      </c>
      <c r="E44" s="50"/>
    </row>
    <row r="45" spans="1:5" x14ac:dyDescent="0.25">
      <c r="A45" s="3" t="s">
        <v>335</v>
      </c>
      <c r="B45" s="51">
        <f>SUM(B46:B53)</f>
        <v>1355098.08</v>
      </c>
      <c r="C45" s="50"/>
      <c r="D45" s="50"/>
      <c r="E45" s="50"/>
    </row>
    <row r="46" spans="1:5" x14ac:dyDescent="0.25">
      <c r="A46" s="2" t="s">
        <v>336</v>
      </c>
      <c r="B46" s="50">
        <v>670118.37</v>
      </c>
      <c r="C46" s="50"/>
      <c r="D46" s="50"/>
      <c r="E46" s="50"/>
    </row>
    <row r="47" spans="1:5" x14ac:dyDescent="0.25">
      <c r="A47" s="2" t="s">
        <v>337</v>
      </c>
      <c r="B47" s="50">
        <v>14768.34</v>
      </c>
      <c r="C47" s="50"/>
      <c r="D47" s="50"/>
      <c r="E47" s="50"/>
    </row>
    <row r="48" spans="1:5" x14ac:dyDescent="0.25">
      <c r="A48" s="2" t="s">
        <v>338</v>
      </c>
      <c r="B48" s="50">
        <v>21690.67</v>
      </c>
      <c r="C48" s="50"/>
      <c r="D48" s="50"/>
      <c r="E48" s="50"/>
    </row>
    <row r="49" spans="1:5" x14ac:dyDescent="0.25">
      <c r="A49" s="2" t="s">
        <v>339</v>
      </c>
      <c r="B49" s="50">
        <v>280065.53999999998</v>
      </c>
      <c r="C49" s="50"/>
      <c r="D49" s="50"/>
      <c r="E49" s="50"/>
    </row>
    <row r="50" spans="1:5" x14ac:dyDescent="0.25">
      <c r="A50" s="2" t="s">
        <v>340</v>
      </c>
      <c r="B50" s="50">
        <v>13988.81</v>
      </c>
      <c r="C50" s="50"/>
      <c r="D50" s="50"/>
      <c r="E50" s="50"/>
    </row>
    <row r="51" spans="1:5" x14ac:dyDescent="0.25">
      <c r="A51" s="2" t="s">
        <v>341</v>
      </c>
      <c r="B51" s="50">
        <v>2241288.11</v>
      </c>
      <c r="C51" s="50"/>
      <c r="D51" s="50"/>
      <c r="E51" s="50"/>
    </row>
    <row r="52" spans="1:5" x14ac:dyDescent="0.25">
      <c r="A52" s="2" t="s">
        <v>342</v>
      </c>
      <c r="B52" s="50">
        <v>835650.2</v>
      </c>
      <c r="C52" s="50"/>
      <c r="D52" s="50"/>
      <c r="E52" s="50"/>
    </row>
    <row r="53" spans="1:5" x14ac:dyDescent="0.25">
      <c r="A53" s="2" t="s">
        <v>396</v>
      </c>
      <c r="B53" s="50">
        <v>-2722471.96</v>
      </c>
      <c r="C53" s="50"/>
      <c r="D53" s="50"/>
      <c r="E53" s="50"/>
    </row>
    <row r="54" spans="1:5" x14ac:dyDescent="0.25">
      <c r="A54" s="3" t="s">
        <v>343</v>
      </c>
      <c r="B54" s="50"/>
      <c r="C54" s="50"/>
      <c r="D54" s="56">
        <f>D8+D20+D33+D44</f>
        <v>137756364.46000001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4" t="s">
        <v>215</v>
      </c>
      <c r="B56" s="84"/>
      <c r="C56" s="84"/>
      <c r="D56" s="84"/>
      <c r="E56" s="50"/>
    </row>
    <row r="57" spans="1:5" s="1" customFormat="1" x14ac:dyDescent="0.25">
      <c r="A57" s="84" t="s">
        <v>381</v>
      </c>
      <c r="B57" s="84"/>
      <c r="C57" s="84"/>
      <c r="D57" s="84"/>
      <c r="E57" s="50"/>
    </row>
    <row r="58" spans="1:5" s="1" customFormat="1" x14ac:dyDescent="0.25">
      <c r="A58" s="84" t="s">
        <v>407</v>
      </c>
      <c r="B58" s="84"/>
      <c r="C58" s="84"/>
      <c r="D58" s="84"/>
      <c r="E58" s="50"/>
    </row>
    <row r="59" spans="1:5" s="1" customFormat="1" x14ac:dyDescent="0.25">
      <c r="A59" s="84" t="s">
        <v>163</v>
      </c>
      <c r="B59" s="84"/>
      <c r="C59" s="84"/>
      <c r="D59" s="84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362</v>
      </c>
      <c r="B62" s="55" t="s">
        <v>308</v>
      </c>
      <c r="C62" s="56"/>
      <c r="D62" s="55" t="s">
        <v>309</v>
      </c>
    </row>
    <row r="63" spans="1:5" x14ac:dyDescent="0.25">
      <c r="A63" s="3" t="s">
        <v>344</v>
      </c>
      <c r="B63" s="50"/>
      <c r="C63" s="50"/>
      <c r="D63" s="51">
        <f>B64+B68</f>
        <v>8821551.4499999993</v>
      </c>
    </row>
    <row r="64" spans="1:5" x14ac:dyDescent="0.25">
      <c r="A64" s="3" t="s">
        <v>345</v>
      </c>
      <c r="B64" s="51">
        <f>SUM(B65:B67)</f>
        <v>1215690.0899999999</v>
      </c>
      <c r="C64" s="50"/>
      <c r="D64" s="50"/>
    </row>
    <row r="65" spans="1:4" x14ac:dyDescent="0.25">
      <c r="A65" s="2" t="s">
        <v>232</v>
      </c>
      <c r="B65" s="50">
        <v>1215409.44</v>
      </c>
      <c r="C65" s="50"/>
      <c r="D65" s="50"/>
    </row>
    <row r="66" spans="1:4" s="1" customFormat="1" x14ac:dyDescent="0.25">
      <c r="A66" s="2" t="s">
        <v>389</v>
      </c>
      <c r="B66" s="50">
        <v>27.39</v>
      </c>
      <c r="C66" s="50"/>
      <c r="D66" s="50"/>
    </row>
    <row r="67" spans="1:4" x14ac:dyDescent="0.25">
      <c r="A67" s="2" t="s">
        <v>233</v>
      </c>
      <c r="B67" s="50">
        <v>253.26</v>
      </c>
      <c r="C67" s="50"/>
      <c r="D67" s="51"/>
    </row>
    <row r="68" spans="1:4" x14ac:dyDescent="0.25">
      <c r="A68" s="3" t="s">
        <v>346</v>
      </c>
      <c r="B68" s="51">
        <f>SUM(B69:B74)</f>
        <v>7605861.3599999994</v>
      </c>
      <c r="C68" s="50"/>
      <c r="D68" s="50"/>
    </row>
    <row r="69" spans="1:4" s="1" customFormat="1" x14ac:dyDescent="0.25">
      <c r="A69" s="2" t="s">
        <v>370</v>
      </c>
      <c r="B69" s="50">
        <v>116580.17</v>
      </c>
      <c r="C69" s="50"/>
      <c r="D69" s="50"/>
    </row>
    <row r="70" spans="1:4" s="1" customFormat="1" x14ac:dyDescent="0.25">
      <c r="A70" s="2" t="s">
        <v>371</v>
      </c>
      <c r="B70" s="50">
        <v>303316.40000000002</v>
      </c>
      <c r="C70" s="50"/>
      <c r="D70" s="50"/>
    </row>
    <row r="71" spans="1:4" s="1" customFormat="1" x14ac:dyDescent="0.25">
      <c r="A71" s="2" t="s">
        <v>366</v>
      </c>
      <c r="B71" s="50">
        <v>7149747.7699999996</v>
      </c>
      <c r="C71" s="50"/>
      <c r="D71" s="50"/>
    </row>
    <row r="72" spans="1:4" s="1" customFormat="1" x14ac:dyDescent="0.25">
      <c r="A72" s="2" t="s">
        <v>367</v>
      </c>
      <c r="B72" s="50">
        <v>583</v>
      </c>
      <c r="C72" s="50"/>
      <c r="D72" s="50"/>
    </row>
    <row r="73" spans="1:4" s="1" customFormat="1" x14ac:dyDescent="0.25">
      <c r="A73" s="2" t="s">
        <v>368</v>
      </c>
      <c r="B73" s="50">
        <v>11538.17</v>
      </c>
      <c r="C73" s="50"/>
      <c r="D73" s="50"/>
    </row>
    <row r="74" spans="1:4" s="1" customFormat="1" x14ac:dyDescent="0.25">
      <c r="A74" s="2" t="s">
        <v>369</v>
      </c>
      <c r="B74" s="50">
        <v>24095.85</v>
      </c>
      <c r="C74" s="50"/>
      <c r="D74" s="50"/>
    </row>
    <row r="75" spans="1:4" x14ac:dyDescent="0.25">
      <c r="A75" s="3" t="s">
        <v>372</v>
      </c>
      <c r="B75" s="50"/>
      <c r="C75" s="50"/>
      <c r="D75" s="51">
        <f>B76+B79</f>
        <v>235261185.82999998</v>
      </c>
    </row>
    <row r="76" spans="1:4" x14ac:dyDescent="0.25">
      <c r="A76" s="3" t="s">
        <v>347</v>
      </c>
      <c r="B76" s="51">
        <f>SUM(B77:B78)</f>
        <v>162378997.59999999</v>
      </c>
      <c r="C76" s="50"/>
      <c r="D76" s="50"/>
    </row>
    <row r="77" spans="1:4" x14ac:dyDescent="0.25">
      <c r="A77" s="2" t="s">
        <v>348</v>
      </c>
      <c r="B77" s="50">
        <v>48190719.520000003</v>
      </c>
      <c r="C77" s="50"/>
      <c r="D77" s="50"/>
    </row>
    <row r="78" spans="1:4" x14ac:dyDescent="0.25">
      <c r="A78" s="2" t="s">
        <v>349</v>
      </c>
      <c r="B78" s="50">
        <v>114188278.08</v>
      </c>
      <c r="C78" s="50"/>
      <c r="D78" s="50"/>
    </row>
    <row r="79" spans="1:4" x14ac:dyDescent="0.25">
      <c r="A79" s="3" t="s">
        <v>350</v>
      </c>
      <c r="B79" s="51">
        <f>SUM(B80:B81)</f>
        <v>72882188.229999989</v>
      </c>
      <c r="C79" s="50"/>
      <c r="D79" s="50"/>
    </row>
    <row r="80" spans="1:4" x14ac:dyDescent="0.25">
      <c r="A80" s="2" t="s">
        <v>351</v>
      </c>
      <c r="B80" s="50">
        <v>1047760.13</v>
      </c>
      <c r="C80" s="50"/>
      <c r="D80" s="50"/>
    </row>
    <row r="81" spans="1:4" x14ac:dyDescent="0.25">
      <c r="A81" s="2" t="s">
        <v>352</v>
      </c>
      <c r="B81" s="50">
        <v>71834428.099999994</v>
      </c>
      <c r="C81" s="50"/>
      <c r="D81" s="50"/>
    </row>
    <row r="82" spans="1:4" x14ac:dyDescent="0.25">
      <c r="A82" s="3" t="s">
        <v>353</v>
      </c>
      <c r="B82" s="50"/>
      <c r="C82" s="50"/>
      <c r="D82" s="51">
        <f>B83+B87</f>
        <v>-80882645.929999992</v>
      </c>
    </row>
    <row r="83" spans="1:4" x14ac:dyDescent="0.25">
      <c r="A83" s="3" t="s">
        <v>354</v>
      </c>
      <c r="B83" s="51">
        <f>SUM(B84:B86)</f>
        <v>-80881865.609999999</v>
      </c>
      <c r="C83" s="50"/>
    </row>
    <row r="84" spans="1:4" x14ac:dyDescent="0.25">
      <c r="A84" s="2" t="s">
        <v>355</v>
      </c>
      <c r="B84" s="50">
        <v>21052789.75</v>
      </c>
      <c r="C84" s="50"/>
      <c r="D84" s="50"/>
    </row>
    <row r="85" spans="1:4" x14ac:dyDescent="0.25">
      <c r="A85" s="2" t="s">
        <v>356</v>
      </c>
      <c r="B85" s="50">
        <v>530099.53</v>
      </c>
      <c r="C85" s="50"/>
      <c r="D85" s="50"/>
    </row>
    <row r="86" spans="1:4" x14ac:dyDescent="0.25">
      <c r="A86" s="2" t="s">
        <v>357</v>
      </c>
      <c r="B86" s="50">
        <v>-102464754.89</v>
      </c>
      <c r="C86" s="50"/>
      <c r="D86" s="50"/>
    </row>
    <row r="87" spans="1:4" s="1" customFormat="1" x14ac:dyDescent="0.25">
      <c r="A87" s="3" t="s">
        <v>376</v>
      </c>
      <c r="B87" s="51">
        <f>B88</f>
        <v>-780.32</v>
      </c>
      <c r="C87" s="50"/>
      <c r="D87" s="50"/>
    </row>
    <row r="88" spans="1:4" s="1" customFormat="1" x14ac:dyDescent="0.25">
      <c r="A88" s="2" t="s">
        <v>377</v>
      </c>
      <c r="B88" s="50">
        <v>-780.32</v>
      </c>
      <c r="C88" s="50"/>
      <c r="D88" s="50"/>
    </row>
    <row r="89" spans="1:4" x14ac:dyDescent="0.25">
      <c r="A89" s="3" t="s">
        <v>358</v>
      </c>
      <c r="B89" s="51">
        <f>D54-D63-D75-D82</f>
        <v>-25443726.889999986</v>
      </c>
      <c r="C89" s="50"/>
      <c r="D89" s="51">
        <f>B89</f>
        <v>-25443726.889999986</v>
      </c>
    </row>
    <row r="90" spans="1:4" x14ac:dyDescent="0.25">
      <c r="A90" s="3" t="s">
        <v>360</v>
      </c>
      <c r="B90" s="50"/>
      <c r="C90" s="50"/>
      <c r="D90" s="51">
        <f>SUM(D63+D75+D89+D82)</f>
        <v>137756364.45999998</v>
      </c>
    </row>
    <row r="91" spans="1:4" x14ac:dyDescent="0.25">
      <c r="A91" s="2"/>
      <c r="B91" s="50"/>
      <c r="C91" s="50"/>
      <c r="D91" s="50"/>
    </row>
    <row r="92" spans="1:4" x14ac:dyDescent="0.25">
      <c r="A92" s="2"/>
      <c r="B92" s="50"/>
      <c r="C92" s="50"/>
      <c r="D92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97" zoomScaleNormal="100" workbookViewId="0">
      <selection activeCell="E96" sqref="E96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4" t="s">
        <v>162</v>
      </c>
      <c r="B1" s="84"/>
      <c r="C1" s="84"/>
      <c r="D1" s="84"/>
      <c r="E1" s="84"/>
    </row>
    <row r="2" spans="1:5" s="1" customFormat="1" x14ac:dyDescent="0.25">
      <c r="A2" s="84" t="s">
        <v>363</v>
      </c>
      <c r="B2" s="84"/>
      <c r="C2" s="84"/>
      <c r="D2" s="84"/>
      <c r="E2" s="84"/>
    </row>
    <row r="3" spans="1:5" s="1" customFormat="1" x14ac:dyDescent="0.25">
      <c r="A3" s="84" t="s">
        <v>408</v>
      </c>
      <c r="B3" s="84"/>
      <c r="C3" s="84"/>
      <c r="D3" s="84"/>
      <c r="E3" s="84"/>
    </row>
    <row r="4" spans="1:5" s="1" customFormat="1" x14ac:dyDescent="0.25">
      <c r="A4" s="84" t="s">
        <v>163</v>
      </c>
      <c r="B4" s="84"/>
      <c r="C4" s="84"/>
      <c r="D4" s="84"/>
      <c r="E4" s="84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82">
        <f>C9+C14+C18+C20+C24+C28</f>
        <v>1999325</v>
      </c>
      <c r="D8" s="82">
        <f>D9+D14+D18+D20+D24+D28</f>
        <v>1516611.05</v>
      </c>
      <c r="E8" s="6">
        <f>C8-D8</f>
        <v>482713.94999999995</v>
      </c>
    </row>
    <row r="9" spans="1:5" x14ac:dyDescent="0.25">
      <c r="A9" s="12" t="s">
        <v>2</v>
      </c>
      <c r="B9" s="12" t="s">
        <v>3</v>
      </c>
      <c r="C9" s="82">
        <f>SUM(C10:C13)</f>
        <v>1538499.13</v>
      </c>
      <c r="D9" s="82">
        <f>SUM(D10:D13)</f>
        <v>1175700.27</v>
      </c>
      <c r="E9" s="6">
        <f t="shared" ref="E9:E45" si="0">C9-D9</f>
        <v>362798.85999999987</v>
      </c>
    </row>
    <row r="10" spans="1:5" x14ac:dyDescent="0.25">
      <c r="A10" s="4" t="s">
        <v>4</v>
      </c>
      <c r="B10" s="4" t="s">
        <v>5</v>
      </c>
      <c r="C10" s="5">
        <v>1193248.54</v>
      </c>
      <c r="D10" s="5">
        <v>970500.05</v>
      </c>
      <c r="E10" s="6">
        <f t="shared" si="0"/>
        <v>222748.49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15308.67</v>
      </c>
      <c r="D12" s="5">
        <v>10423.049999999999</v>
      </c>
      <c r="E12" s="6">
        <f t="shared" si="0"/>
        <v>4885.6200000000008</v>
      </c>
    </row>
    <row r="13" spans="1:5" x14ac:dyDescent="0.25">
      <c r="A13" s="4" t="s">
        <v>10</v>
      </c>
      <c r="B13" s="4" t="s">
        <v>11</v>
      </c>
      <c r="C13" s="5">
        <v>227726.92</v>
      </c>
      <c r="D13" s="5">
        <v>194777.17</v>
      </c>
      <c r="E13" s="6">
        <f t="shared" si="0"/>
        <v>32949.75</v>
      </c>
    </row>
    <row r="14" spans="1:5" x14ac:dyDescent="0.25">
      <c r="A14" s="12" t="s">
        <v>12</v>
      </c>
      <c r="B14" s="12" t="s">
        <v>13</v>
      </c>
      <c r="C14" s="82">
        <f>SUM(C15:C17)</f>
        <v>185149.21000000002</v>
      </c>
      <c r="D14" s="82">
        <f>SUM(D15:D17)</f>
        <v>122116.31000000001</v>
      </c>
      <c r="E14" s="6">
        <f t="shared" si="0"/>
        <v>63032.900000000009</v>
      </c>
    </row>
    <row r="15" spans="1:5" x14ac:dyDescent="0.25">
      <c r="A15" s="4" t="s">
        <v>14</v>
      </c>
      <c r="B15" s="4" t="s">
        <v>5</v>
      </c>
      <c r="C15" s="5">
        <v>143238.17000000001</v>
      </c>
      <c r="D15" s="5">
        <v>102561.07</v>
      </c>
      <c r="E15" s="6">
        <f t="shared" si="0"/>
        <v>40677.100000000006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19555.240000000002</v>
      </c>
      <c r="E17" s="6">
        <f t="shared" si="0"/>
        <v>8605.7999999999993</v>
      </c>
    </row>
    <row r="18" spans="1:5" x14ac:dyDescent="0.25">
      <c r="A18" s="12" t="s">
        <v>17</v>
      </c>
      <c r="B18" s="12" t="s">
        <v>18</v>
      </c>
      <c r="C18" s="82">
        <f>+C19</f>
        <v>14682.11</v>
      </c>
      <c r="D18" s="82">
        <f>+D19</f>
        <v>10505.45</v>
      </c>
      <c r="E18" s="6">
        <f t="shared" si="0"/>
        <v>4176.66</v>
      </c>
    </row>
    <row r="19" spans="1:5" x14ac:dyDescent="0.25">
      <c r="A19" s="4" t="s">
        <v>19</v>
      </c>
      <c r="B19" s="4" t="s">
        <v>20</v>
      </c>
      <c r="C19" s="5">
        <v>14682.11</v>
      </c>
      <c r="D19" s="5">
        <v>10505.45</v>
      </c>
      <c r="E19" s="6">
        <f t="shared" si="0"/>
        <v>4176.66</v>
      </c>
    </row>
    <row r="20" spans="1:5" x14ac:dyDescent="0.25">
      <c r="A20" s="12" t="s">
        <v>21</v>
      </c>
      <c r="B20" s="12" t="s">
        <v>22</v>
      </c>
      <c r="C20" s="82">
        <f>SUM(C21:C23)</f>
        <v>113844.24</v>
      </c>
      <c r="D20" s="82">
        <f>SUM(D21:D23)</f>
        <v>84735.65</v>
      </c>
      <c r="E20" s="6">
        <f t="shared" si="0"/>
        <v>29108.590000000011</v>
      </c>
    </row>
    <row r="21" spans="1:5" x14ac:dyDescent="0.25">
      <c r="A21" s="4" t="s">
        <v>23</v>
      </c>
      <c r="B21" s="4" t="s">
        <v>24</v>
      </c>
      <c r="C21" s="5">
        <v>99595.25</v>
      </c>
      <c r="D21" s="5">
        <v>75536.14</v>
      </c>
      <c r="E21" s="6">
        <f t="shared" si="0"/>
        <v>24059.11</v>
      </c>
    </row>
    <row r="22" spans="1:5" x14ac:dyDescent="0.25">
      <c r="A22" s="4" t="s">
        <v>25</v>
      </c>
      <c r="B22" s="4" t="s">
        <v>26</v>
      </c>
      <c r="C22" s="5">
        <v>11020.61</v>
      </c>
      <c r="D22" s="5">
        <v>8245.09</v>
      </c>
      <c r="E22" s="6">
        <f t="shared" si="0"/>
        <v>2775.5200000000004</v>
      </c>
    </row>
    <row r="23" spans="1:5" x14ac:dyDescent="0.25">
      <c r="A23" s="4" t="s">
        <v>27</v>
      </c>
      <c r="B23" s="4" t="s">
        <v>28</v>
      </c>
      <c r="C23" s="5">
        <v>3228.38</v>
      </c>
      <c r="D23" s="5">
        <v>954.42</v>
      </c>
      <c r="E23" s="6">
        <f t="shared" si="0"/>
        <v>2273.96</v>
      </c>
    </row>
    <row r="24" spans="1:5" x14ac:dyDescent="0.25">
      <c r="A24" s="12" t="s">
        <v>29</v>
      </c>
      <c r="B24" s="12" t="s">
        <v>30</v>
      </c>
      <c r="C24" s="82">
        <f>SUM(C25:C27)</f>
        <v>84656.54</v>
      </c>
      <c r="D24" s="82">
        <f>SUM(D25:D27)</f>
        <v>61059.600000000006</v>
      </c>
      <c r="E24" s="6">
        <f t="shared" si="0"/>
        <v>23596.939999999988</v>
      </c>
    </row>
    <row r="25" spans="1:5" x14ac:dyDescent="0.25">
      <c r="A25" s="4" t="s">
        <v>31</v>
      </c>
      <c r="B25" s="4" t="s">
        <v>24</v>
      </c>
      <c r="C25" s="5">
        <v>72016.759999999995</v>
      </c>
      <c r="D25" s="5">
        <v>53249.48</v>
      </c>
      <c r="E25" s="6">
        <f t="shared" si="0"/>
        <v>18767.279999999992</v>
      </c>
    </row>
    <row r="26" spans="1:5" x14ac:dyDescent="0.25">
      <c r="A26" s="4" t="s">
        <v>32</v>
      </c>
      <c r="B26" s="4" t="s">
        <v>26</v>
      </c>
      <c r="C26" s="5">
        <v>10149.73</v>
      </c>
      <c r="D26" s="5">
        <v>7288.51</v>
      </c>
      <c r="E26" s="6">
        <f t="shared" si="0"/>
        <v>2861.2199999999993</v>
      </c>
    </row>
    <row r="27" spans="1:5" x14ac:dyDescent="0.25">
      <c r="A27" s="4" t="s">
        <v>33</v>
      </c>
      <c r="B27" s="4" t="s">
        <v>28</v>
      </c>
      <c r="C27" s="5">
        <v>2490.0500000000002</v>
      </c>
      <c r="D27" s="5">
        <v>521.61</v>
      </c>
      <c r="E27" s="6">
        <f t="shared" si="0"/>
        <v>1968.44</v>
      </c>
    </row>
    <row r="28" spans="1:5" x14ac:dyDescent="0.25">
      <c r="A28" s="12" t="s">
        <v>34</v>
      </c>
      <c r="B28" s="12" t="s">
        <v>35</v>
      </c>
      <c r="C28" s="82">
        <f>C29</f>
        <v>62493.77</v>
      </c>
      <c r="D28" s="82">
        <f>D29</f>
        <v>62493.77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62493.77</v>
      </c>
      <c r="D29" s="5">
        <v>62493.77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82">
        <f>C31+C57+C61+C73+C77</f>
        <v>1725813.9999999998</v>
      </c>
      <c r="D30" s="82">
        <f>D31+D57+D61+D73+D77</f>
        <v>1252056.1499999999</v>
      </c>
      <c r="E30" s="6">
        <f t="shared" si="0"/>
        <v>473757.84999999986</v>
      </c>
    </row>
    <row r="31" spans="1:5" x14ac:dyDescent="0.25">
      <c r="A31" s="12" t="s">
        <v>40</v>
      </c>
      <c r="B31" s="12" t="s">
        <v>41</v>
      </c>
      <c r="C31" s="82">
        <f>SUM(C32:C56)</f>
        <v>773257.9</v>
      </c>
      <c r="D31" s="82">
        <f>SUM(D32:D56)</f>
        <v>503963.72000000009</v>
      </c>
      <c r="E31" s="6">
        <f t="shared" si="0"/>
        <v>269294.17999999993</v>
      </c>
    </row>
    <row r="32" spans="1:5" x14ac:dyDescent="0.25">
      <c r="A32" s="4" t="s">
        <v>42</v>
      </c>
      <c r="B32" s="4" t="s">
        <v>43</v>
      </c>
      <c r="C32" s="5">
        <v>313974.43</v>
      </c>
      <c r="D32" s="5">
        <v>230911.01</v>
      </c>
      <c r="E32" s="6">
        <f t="shared" si="0"/>
        <v>83063.419999999984</v>
      </c>
    </row>
    <row r="33" spans="1:5" x14ac:dyDescent="0.25">
      <c r="A33" s="4" t="s">
        <v>44</v>
      </c>
      <c r="B33" s="4" t="s">
        <v>45</v>
      </c>
      <c r="C33" s="5">
        <v>30638.74</v>
      </c>
      <c r="D33" s="5">
        <v>28191.24</v>
      </c>
      <c r="E33" s="6">
        <f t="shared" si="0"/>
        <v>2447.5</v>
      </c>
    </row>
    <row r="34" spans="1:5" x14ac:dyDescent="0.25">
      <c r="A34" s="4" t="s">
        <v>46</v>
      </c>
      <c r="B34" s="4" t="s">
        <v>47</v>
      </c>
      <c r="C34" s="5">
        <v>9393.73</v>
      </c>
      <c r="D34" s="5">
        <v>6787.04</v>
      </c>
      <c r="E34" s="6">
        <f t="shared" si="0"/>
        <v>2606.6899999999996</v>
      </c>
    </row>
    <row r="35" spans="1:5" x14ac:dyDescent="0.25">
      <c r="A35" s="4" t="s">
        <v>48</v>
      </c>
      <c r="B35" s="4" t="s">
        <v>49</v>
      </c>
      <c r="C35" s="5">
        <v>80938.84</v>
      </c>
      <c r="D35" s="5">
        <v>10878.84</v>
      </c>
      <c r="E35" s="6">
        <f t="shared" si="0"/>
        <v>70060</v>
      </c>
    </row>
    <row r="36" spans="1:5" x14ac:dyDescent="0.25">
      <c r="A36" s="4" t="s">
        <v>50</v>
      </c>
      <c r="B36" s="4" t="s">
        <v>51</v>
      </c>
      <c r="C36" s="5">
        <v>6112.55</v>
      </c>
      <c r="D36" s="5">
        <v>5159.25</v>
      </c>
      <c r="E36" s="6">
        <f t="shared" si="0"/>
        <v>953.30000000000018</v>
      </c>
    </row>
    <row r="37" spans="1:5" x14ac:dyDescent="0.25">
      <c r="A37" s="4" t="s">
        <v>52</v>
      </c>
      <c r="B37" s="4" t="s">
        <v>53</v>
      </c>
      <c r="C37" s="5">
        <v>154.5</v>
      </c>
      <c r="D37" s="5">
        <v>154.5</v>
      </c>
      <c r="E37" s="6">
        <f t="shared" si="0"/>
        <v>0</v>
      </c>
    </row>
    <row r="38" spans="1:5" x14ac:dyDescent="0.25">
      <c r="A38" s="4" t="s">
        <v>54</v>
      </c>
      <c r="B38" s="4" t="s">
        <v>55</v>
      </c>
      <c r="C38" s="5">
        <v>30518.43</v>
      </c>
      <c r="D38" s="5">
        <v>29715.53</v>
      </c>
      <c r="E38" s="6">
        <f t="shared" si="0"/>
        <v>802.90000000000146</v>
      </c>
    </row>
    <row r="39" spans="1:5" x14ac:dyDescent="0.25">
      <c r="A39" s="4" t="s">
        <v>56</v>
      </c>
      <c r="B39" s="4" t="s">
        <v>57</v>
      </c>
      <c r="C39" s="5">
        <v>27538.94</v>
      </c>
      <c r="D39" s="5">
        <v>27268.59</v>
      </c>
      <c r="E39" s="6">
        <f t="shared" si="0"/>
        <v>270.34999999999854</v>
      </c>
    </row>
    <row r="40" spans="1:5" s="1" customFormat="1" x14ac:dyDescent="0.25">
      <c r="A40" s="15">
        <v>54109</v>
      </c>
      <c r="B40" s="4" t="s">
        <v>378</v>
      </c>
      <c r="C40" s="5">
        <v>13816.71</v>
      </c>
      <c r="D40" s="5">
        <v>9155.1</v>
      </c>
      <c r="E40" s="6">
        <f t="shared" si="0"/>
        <v>4661.6099999999988</v>
      </c>
    </row>
    <row r="41" spans="1:5" s="1" customFormat="1" x14ac:dyDescent="0.25">
      <c r="A41" s="15">
        <v>54110</v>
      </c>
      <c r="B41" s="4" t="s">
        <v>384</v>
      </c>
      <c r="C41" s="5">
        <v>96065.74</v>
      </c>
      <c r="D41" s="5">
        <v>48075.74</v>
      </c>
      <c r="E41" s="6">
        <f t="shared" si="0"/>
        <v>47990.000000000007</v>
      </c>
    </row>
    <row r="42" spans="1:5" x14ac:dyDescent="0.25">
      <c r="A42" s="4" t="s">
        <v>58</v>
      </c>
      <c r="B42" s="4" t="s">
        <v>59</v>
      </c>
      <c r="C42" s="5">
        <v>6634.3</v>
      </c>
      <c r="D42" s="5">
        <v>6634.3</v>
      </c>
      <c r="E42" s="6">
        <f t="shared" si="0"/>
        <v>0</v>
      </c>
    </row>
    <row r="43" spans="1:5" x14ac:dyDescent="0.25">
      <c r="A43" s="4" t="s">
        <v>60</v>
      </c>
      <c r="B43" s="4" t="s">
        <v>61</v>
      </c>
      <c r="C43" s="5">
        <v>7911.73</v>
      </c>
      <c r="D43" s="5">
        <v>7261.98</v>
      </c>
      <c r="E43" s="6">
        <f t="shared" si="0"/>
        <v>649.75</v>
      </c>
    </row>
    <row r="44" spans="1:5" x14ac:dyDescent="0.25">
      <c r="A44" s="4" t="s">
        <v>62</v>
      </c>
      <c r="B44" s="4" t="s">
        <v>63</v>
      </c>
      <c r="C44" s="5">
        <v>864.28</v>
      </c>
      <c r="D44" s="5">
        <v>812.28</v>
      </c>
      <c r="E44" s="6">
        <f t="shared" si="0"/>
        <v>52</v>
      </c>
    </row>
    <row r="45" spans="1:5" x14ac:dyDescent="0.25">
      <c r="A45" s="4" t="s">
        <v>64</v>
      </c>
      <c r="B45" s="4" t="s">
        <v>65</v>
      </c>
      <c r="C45" s="5">
        <v>296.83999999999997</v>
      </c>
      <c r="D45" s="5">
        <v>296.83999999999997</v>
      </c>
      <c r="E45" s="6">
        <f t="shared" si="0"/>
        <v>0</v>
      </c>
    </row>
    <row r="46" spans="1:5" x14ac:dyDescent="0.25">
      <c r="A46" s="84"/>
      <c r="B46" s="84"/>
      <c r="C46" s="84"/>
      <c r="D46" s="84"/>
      <c r="E46" s="84"/>
    </row>
    <row r="47" spans="1:5" x14ac:dyDescent="0.25">
      <c r="A47" s="84" t="s">
        <v>162</v>
      </c>
      <c r="B47" s="84"/>
      <c r="C47" s="84"/>
      <c r="D47" s="84"/>
      <c r="E47" s="84"/>
    </row>
    <row r="48" spans="1:5" x14ac:dyDescent="0.25">
      <c r="A48" s="84" t="s">
        <v>363</v>
      </c>
      <c r="B48" s="84"/>
      <c r="C48" s="84"/>
      <c r="D48" s="84"/>
      <c r="E48" s="84"/>
    </row>
    <row r="49" spans="1:5" x14ac:dyDescent="0.25">
      <c r="A49" s="84" t="s">
        <v>409</v>
      </c>
      <c r="B49" s="84"/>
      <c r="C49" s="84"/>
      <c r="D49" s="84"/>
      <c r="E49" s="84"/>
    </row>
    <row r="50" spans="1:5" x14ac:dyDescent="0.25">
      <c r="A50" s="84" t="s">
        <v>163</v>
      </c>
      <c r="B50" s="84"/>
      <c r="C50" s="84"/>
      <c r="D50" s="84"/>
      <c r="E50" s="84"/>
    </row>
    <row r="51" spans="1:5" x14ac:dyDescent="0.25">
      <c r="A51" s="4" t="s">
        <v>66</v>
      </c>
      <c r="B51" s="4" t="s">
        <v>67</v>
      </c>
      <c r="C51" s="5">
        <v>28921.38</v>
      </c>
      <c r="D51" s="5">
        <v>15012.13</v>
      </c>
      <c r="E51" s="6">
        <f t="shared" ref="E51:E90" si="1">C51-D51</f>
        <v>13909.250000000002</v>
      </c>
    </row>
    <row r="52" spans="1:5" x14ac:dyDescent="0.25">
      <c r="A52" s="4" t="s">
        <v>68</v>
      </c>
      <c r="B52" s="4" t="s">
        <v>69</v>
      </c>
      <c r="C52" s="5">
        <v>55.03</v>
      </c>
      <c r="D52" s="5">
        <v>55.03</v>
      </c>
      <c r="E52" s="6">
        <f t="shared" si="1"/>
        <v>0</v>
      </c>
    </row>
    <row r="53" spans="1:5" s="1" customFormat="1" x14ac:dyDescent="0.25">
      <c r="A53" s="15">
        <v>54117</v>
      </c>
      <c r="B53" s="4" t="s">
        <v>391</v>
      </c>
      <c r="C53" s="5">
        <v>71.25</v>
      </c>
      <c r="D53" s="5">
        <v>71.25</v>
      </c>
      <c r="E53" s="6">
        <f t="shared" si="1"/>
        <v>0</v>
      </c>
    </row>
    <row r="54" spans="1:5" x14ac:dyDescent="0.25">
      <c r="A54" s="4" t="s">
        <v>70</v>
      </c>
      <c r="B54" s="4" t="s">
        <v>71</v>
      </c>
      <c r="C54" s="5">
        <v>25171.83</v>
      </c>
      <c r="D54" s="5">
        <v>19822.77</v>
      </c>
      <c r="E54" s="6">
        <f t="shared" si="1"/>
        <v>5349.0600000000013</v>
      </c>
    </row>
    <row r="55" spans="1:5" x14ac:dyDescent="0.25">
      <c r="A55" s="4" t="s">
        <v>72</v>
      </c>
      <c r="B55" s="4" t="s">
        <v>73</v>
      </c>
      <c r="C55" s="5">
        <v>2476.0300000000002</v>
      </c>
      <c r="D55" s="5">
        <v>2193.1799999999998</v>
      </c>
      <c r="E55" s="6">
        <v>845.22</v>
      </c>
    </row>
    <row r="56" spans="1:5" s="1" customFormat="1" x14ac:dyDescent="0.25">
      <c r="A56" s="4" t="s">
        <v>74</v>
      </c>
      <c r="B56" s="4" t="s">
        <v>75</v>
      </c>
      <c r="C56" s="5">
        <v>91702.62</v>
      </c>
      <c r="D56" s="5">
        <v>55507.12</v>
      </c>
      <c r="E56" s="6">
        <f t="shared" si="1"/>
        <v>36195.499999999993</v>
      </c>
    </row>
    <row r="57" spans="1:5" x14ac:dyDescent="0.25">
      <c r="A57" s="12" t="s">
        <v>76</v>
      </c>
      <c r="B57" s="12" t="s">
        <v>77</v>
      </c>
      <c r="C57" s="82">
        <f>SUM(C58:C60)</f>
        <v>216843.72</v>
      </c>
      <c r="D57" s="82">
        <f>SUM(D58:D60)</f>
        <v>177615.55</v>
      </c>
      <c r="E57" s="6">
        <f t="shared" si="1"/>
        <v>39228.170000000013</v>
      </c>
    </row>
    <row r="58" spans="1:5" x14ac:dyDescent="0.25">
      <c r="A58" s="4" t="s">
        <v>78</v>
      </c>
      <c r="B58" s="4" t="s">
        <v>79</v>
      </c>
      <c r="C58" s="5">
        <v>102361.22</v>
      </c>
      <c r="D58" s="5">
        <v>84361.22</v>
      </c>
      <c r="E58" s="6">
        <f t="shared" si="1"/>
        <v>18000</v>
      </c>
    </row>
    <row r="59" spans="1:5" s="1" customFormat="1" x14ac:dyDescent="0.25">
      <c r="A59" s="4" t="s">
        <v>80</v>
      </c>
      <c r="B59" s="4" t="s">
        <v>81</v>
      </c>
      <c r="C59" s="5">
        <v>53544.35</v>
      </c>
      <c r="D59" s="5">
        <v>41285.64</v>
      </c>
      <c r="E59" s="6">
        <f t="shared" si="1"/>
        <v>12258.71</v>
      </c>
    </row>
    <row r="60" spans="1:5" x14ac:dyDescent="0.25">
      <c r="A60" s="4" t="s">
        <v>82</v>
      </c>
      <c r="B60" s="4" t="s">
        <v>83</v>
      </c>
      <c r="C60" s="5">
        <v>60938.15</v>
      </c>
      <c r="D60" s="5">
        <v>51968.69</v>
      </c>
      <c r="E60" s="6">
        <f t="shared" si="1"/>
        <v>8969.4599999999991</v>
      </c>
    </row>
    <row r="61" spans="1:5" x14ac:dyDescent="0.25">
      <c r="A61" s="12" t="s">
        <v>84</v>
      </c>
      <c r="B61" s="12" t="s">
        <v>85</v>
      </c>
      <c r="C61" s="82">
        <f>SUM(C62:C72)</f>
        <v>469371.74</v>
      </c>
      <c r="D61" s="82">
        <f>SUM(D62:D72)</f>
        <v>342993</v>
      </c>
      <c r="E61" s="6">
        <f t="shared" si="1"/>
        <v>126378.73999999999</v>
      </c>
    </row>
    <row r="62" spans="1:5" x14ac:dyDescent="0.25">
      <c r="A62" s="4" t="s">
        <v>86</v>
      </c>
      <c r="B62" s="4" t="s">
        <v>87</v>
      </c>
      <c r="C62" s="5">
        <v>3077.96</v>
      </c>
      <c r="D62" s="5">
        <v>2117.96</v>
      </c>
      <c r="E62" s="6">
        <f t="shared" si="1"/>
        <v>960</v>
      </c>
    </row>
    <row r="63" spans="1:5" x14ac:dyDescent="0.25">
      <c r="A63" s="4" t="s">
        <v>88</v>
      </c>
      <c r="B63" s="4" t="s">
        <v>89</v>
      </c>
      <c r="C63" s="5">
        <v>7340.84</v>
      </c>
      <c r="D63" s="5">
        <v>7340.84</v>
      </c>
      <c r="E63" s="6">
        <f t="shared" si="1"/>
        <v>0</v>
      </c>
    </row>
    <row r="64" spans="1:5" x14ac:dyDescent="0.25">
      <c r="A64" s="4" t="s">
        <v>90</v>
      </c>
      <c r="B64" s="4" t="s">
        <v>91</v>
      </c>
      <c r="C64" s="5">
        <v>14676.85</v>
      </c>
      <c r="D64" s="5">
        <v>7879.78</v>
      </c>
      <c r="E64" s="6">
        <f t="shared" si="1"/>
        <v>6797.0700000000006</v>
      </c>
    </row>
    <row r="65" spans="1:5" x14ac:dyDescent="0.25">
      <c r="A65" s="4" t="s">
        <v>92</v>
      </c>
      <c r="B65" s="4" t="s">
        <v>93</v>
      </c>
      <c r="C65" s="5">
        <v>99840</v>
      </c>
      <c r="D65" s="5">
        <v>74880</v>
      </c>
      <c r="E65" s="6">
        <f t="shared" si="1"/>
        <v>24960</v>
      </c>
    </row>
    <row r="66" spans="1:5" x14ac:dyDescent="0.25">
      <c r="A66" s="4" t="s">
        <v>94</v>
      </c>
      <c r="B66" s="4" t="s">
        <v>95</v>
      </c>
      <c r="C66" s="5">
        <v>270.60000000000002</v>
      </c>
      <c r="D66" s="5">
        <v>270.60000000000002</v>
      </c>
      <c r="E66" s="6">
        <f t="shared" si="1"/>
        <v>0</v>
      </c>
    </row>
    <row r="67" spans="1:5" x14ac:dyDescent="0.25">
      <c r="A67" s="4" t="s">
        <v>96</v>
      </c>
      <c r="B67" s="4" t="s">
        <v>97</v>
      </c>
      <c r="C67" s="5">
        <v>225</v>
      </c>
      <c r="D67" s="5">
        <v>225</v>
      </c>
      <c r="E67" s="6">
        <f t="shared" si="1"/>
        <v>0</v>
      </c>
    </row>
    <row r="68" spans="1:5" s="1" customFormat="1" x14ac:dyDescent="0.25">
      <c r="A68" s="4" t="s">
        <v>98</v>
      </c>
      <c r="B68" s="4" t="s">
        <v>99</v>
      </c>
      <c r="C68" s="5">
        <v>9778.14</v>
      </c>
      <c r="D68" s="5">
        <v>5178.1400000000003</v>
      </c>
      <c r="E68" s="6">
        <f t="shared" si="1"/>
        <v>4599.9999999999991</v>
      </c>
    </row>
    <row r="69" spans="1:5" s="1" customFormat="1" x14ac:dyDescent="0.25">
      <c r="A69" s="4" t="s">
        <v>100</v>
      </c>
      <c r="B69" s="4" t="s">
        <v>101</v>
      </c>
      <c r="C69" s="5">
        <v>26065.57</v>
      </c>
      <c r="D69" s="5">
        <v>17798.57</v>
      </c>
      <c r="E69" s="6">
        <f t="shared" si="1"/>
        <v>8267</v>
      </c>
    </row>
    <row r="70" spans="1:5" x14ac:dyDescent="0.25">
      <c r="A70" s="4" t="s">
        <v>102</v>
      </c>
      <c r="B70" s="4" t="s">
        <v>103</v>
      </c>
      <c r="C70" s="5">
        <v>31132.17</v>
      </c>
      <c r="D70" s="5">
        <v>26157.53</v>
      </c>
      <c r="E70" s="6">
        <f t="shared" si="1"/>
        <v>4974.6399999999994</v>
      </c>
    </row>
    <row r="71" spans="1:5" s="1" customFormat="1" x14ac:dyDescent="0.25">
      <c r="A71" s="15">
        <v>54318</v>
      </c>
      <c r="B71" s="4" t="s">
        <v>397</v>
      </c>
      <c r="C71" s="5">
        <v>65</v>
      </c>
      <c r="D71" s="5">
        <v>65</v>
      </c>
      <c r="E71" s="6">
        <f t="shared" si="1"/>
        <v>0</v>
      </c>
    </row>
    <row r="72" spans="1:5" x14ac:dyDescent="0.25">
      <c r="A72" s="4" t="s">
        <v>104</v>
      </c>
      <c r="B72" s="4" t="s">
        <v>105</v>
      </c>
      <c r="C72" s="5">
        <v>276899.61</v>
      </c>
      <c r="D72" s="5">
        <v>201079.58</v>
      </c>
      <c r="E72" s="6">
        <f t="shared" si="1"/>
        <v>75820.03</v>
      </c>
    </row>
    <row r="73" spans="1:5" x14ac:dyDescent="0.25">
      <c r="A73" s="20" t="s">
        <v>106</v>
      </c>
      <c r="B73" s="12" t="s">
        <v>107</v>
      </c>
      <c r="C73" s="82">
        <f>SUM(C74:C76)</f>
        <v>193771.67</v>
      </c>
      <c r="D73" s="82">
        <f>SUM(D74:D76)</f>
        <v>173984.91</v>
      </c>
      <c r="E73" s="6">
        <f t="shared" si="1"/>
        <v>19786.760000000009</v>
      </c>
    </row>
    <row r="74" spans="1:5" s="1" customFormat="1" x14ac:dyDescent="0.25">
      <c r="A74" s="15">
        <v>54402</v>
      </c>
      <c r="B74" s="4" t="s">
        <v>375</v>
      </c>
      <c r="C74" s="5">
        <v>3639.91</v>
      </c>
      <c r="D74" s="5">
        <v>3639.91</v>
      </c>
      <c r="E74" s="6">
        <f t="shared" si="1"/>
        <v>0</v>
      </c>
    </row>
    <row r="75" spans="1:5" x14ac:dyDescent="0.25">
      <c r="A75" s="4" t="s">
        <v>108</v>
      </c>
      <c r="B75" s="4" t="s">
        <v>109</v>
      </c>
      <c r="C75" s="5">
        <v>181646.76</v>
      </c>
      <c r="D75" s="5">
        <v>163860</v>
      </c>
      <c r="E75" s="6">
        <f t="shared" si="1"/>
        <v>17786.760000000009</v>
      </c>
    </row>
    <row r="76" spans="1:5" x14ac:dyDescent="0.25">
      <c r="A76" s="4" t="s">
        <v>110</v>
      </c>
      <c r="B76" s="4" t="s">
        <v>111</v>
      </c>
      <c r="C76" s="5">
        <v>8485</v>
      </c>
      <c r="D76" s="5">
        <v>6485</v>
      </c>
      <c r="E76" s="6">
        <f t="shared" si="1"/>
        <v>2000</v>
      </c>
    </row>
    <row r="77" spans="1:5" x14ac:dyDescent="0.25">
      <c r="A77" s="12" t="s">
        <v>112</v>
      </c>
      <c r="B77" s="12" t="s">
        <v>113</v>
      </c>
      <c r="C77" s="82">
        <f>SUM(C78:C79)</f>
        <v>72568.97</v>
      </c>
      <c r="D77" s="82">
        <f>SUM(D78:D79)</f>
        <v>53498.97</v>
      </c>
      <c r="E77" s="6">
        <f t="shared" si="1"/>
        <v>19070</v>
      </c>
    </row>
    <row r="78" spans="1:5" x14ac:dyDescent="0.25">
      <c r="A78" s="4" t="s">
        <v>114</v>
      </c>
      <c r="B78" s="4" t="s">
        <v>115</v>
      </c>
      <c r="C78" s="5">
        <v>72340.97</v>
      </c>
      <c r="D78" s="5">
        <v>53270.97</v>
      </c>
      <c r="E78" s="6">
        <f t="shared" si="1"/>
        <v>19070</v>
      </c>
    </row>
    <row r="79" spans="1:5" x14ac:dyDescent="0.25">
      <c r="A79" s="4" t="s">
        <v>116</v>
      </c>
      <c r="B79" s="4" t="s">
        <v>117</v>
      </c>
      <c r="C79" s="5">
        <v>228</v>
      </c>
      <c r="D79" s="5">
        <v>228</v>
      </c>
      <c r="E79" s="6">
        <f t="shared" si="1"/>
        <v>0</v>
      </c>
    </row>
    <row r="80" spans="1:5" x14ac:dyDescent="0.25">
      <c r="A80" s="12" t="s">
        <v>118</v>
      </c>
      <c r="B80" s="12" t="s">
        <v>119</v>
      </c>
      <c r="C80" s="82">
        <f>C81+C83+C87</f>
        <v>89110</v>
      </c>
      <c r="D80" s="82">
        <f>D81+D83+D87</f>
        <v>77247.090000000011</v>
      </c>
      <c r="E80" s="6">
        <f t="shared" si="1"/>
        <v>11862.909999999989</v>
      </c>
    </row>
    <row r="81" spans="1:5" x14ac:dyDescent="0.25">
      <c r="A81" s="12" t="s">
        <v>120</v>
      </c>
      <c r="B81" s="12" t="s">
        <v>121</v>
      </c>
      <c r="C81" s="82">
        <f>C82</f>
        <v>27518.18</v>
      </c>
      <c r="D81" s="82">
        <f>D82</f>
        <v>23842.02</v>
      </c>
      <c r="E81" s="6">
        <f t="shared" si="1"/>
        <v>3676.16</v>
      </c>
    </row>
    <row r="82" spans="1:5" x14ac:dyDescent="0.25">
      <c r="A82" s="4" t="s">
        <v>122</v>
      </c>
      <c r="B82" s="4" t="s">
        <v>123</v>
      </c>
      <c r="C82" s="5">
        <v>27518.18</v>
      </c>
      <c r="D82" s="5">
        <v>23842.02</v>
      </c>
      <c r="E82" s="6">
        <f t="shared" si="1"/>
        <v>3676.16</v>
      </c>
    </row>
    <row r="83" spans="1:5" x14ac:dyDescent="0.25">
      <c r="A83" s="12" t="s">
        <v>124</v>
      </c>
      <c r="B83" s="12" t="s">
        <v>125</v>
      </c>
      <c r="C83" s="82">
        <f>SUM(C84:C86)</f>
        <v>52850.39</v>
      </c>
      <c r="D83" s="82">
        <f>SUM(D84:D86)</f>
        <v>48023.69</v>
      </c>
      <c r="E83" s="6">
        <f t="shared" si="1"/>
        <v>4826.6999999999971</v>
      </c>
    </row>
    <row r="84" spans="1:5" x14ac:dyDescent="0.25">
      <c r="A84" s="4" t="s">
        <v>126</v>
      </c>
      <c r="B84" s="4" t="s">
        <v>127</v>
      </c>
      <c r="C84" s="5">
        <v>3753.51</v>
      </c>
      <c r="D84" s="5">
        <v>3305.25</v>
      </c>
      <c r="E84" s="6">
        <f t="shared" si="1"/>
        <v>448.26000000000022</v>
      </c>
    </row>
    <row r="85" spans="1:5" x14ac:dyDescent="0.25">
      <c r="A85" s="4" t="s">
        <v>128</v>
      </c>
      <c r="B85" s="4" t="s">
        <v>129</v>
      </c>
      <c r="C85" s="5">
        <v>48973.63</v>
      </c>
      <c r="D85" s="5">
        <v>44615.19</v>
      </c>
      <c r="E85" s="6">
        <f t="shared" si="1"/>
        <v>4358.4399999999951</v>
      </c>
    </row>
    <row r="86" spans="1:5" s="1" customFormat="1" x14ac:dyDescent="0.25">
      <c r="A86" s="4" t="s">
        <v>130</v>
      </c>
      <c r="B86" s="4" t="s">
        <v>131</v>
      </c>
      <c r="C86" s="5">
        <v>123.25</v>
      </c>
      <c r="D86" s="5">
        <v>103.25</v>
      </c>
      <c r="E86" s="6">
        <f t="shared" si="1"/>
        <v>20</v>
      </c>
    </row>
    <row r="87" spans="1:5" s="1" customFormat="1" x14ac:dyDescent="0.25">
      <c r="A87" s="12" t="s">
        <v>132</v>
      </c>
      <c r="B87" s="12" t="s">
        <v>133</v>
      </c>
      <c r="C87" s="82">
        <f>SUM(C88:C90)</f>
        <v>8741.43</v>
      </c>
      <c r="D87" s="82">
        <f>SUM(D88:D90)</f>
        <v>5381.380000000001</v>
      </c>
      <c r="E87" s="6">
        <f t="shared" si="1"/>
        <v>3360.0499999999993</v>
      </c>
    </row>
    <row r="88" spans="1:5" s="1" customFormat="1" x14ac:dyDescent="0.25">
      <c r="A88" s="15">
        <v>55703</v>
      </c>
      <c r="B88" s="4" t="s">
        <v>392</v>
      </c>
      <c r="C88" s="5">
        <v>11.43</v>
      </c>
      <c r="D88" s="5">
        <v>11.43</v>
      </c>
      <c r="E88" s="6">
        <f t="shared" si="1"/>
        <v>0</v>
      </c>
    </row>
    <row r="89" spans="1:5" x14ac:dyDescent="0.25">
      <c r="A89" s="4" t="s">
        <v>134</v>
      </c>
      <c r="B89" s="4" t="s">
        <v>135</v>
      </c>
      <c r="C89" s="5">
        <v>6920</v>
      </c>
      <c r="D89" s="5">
        <v>4788.5200000000004</v>
      </c>
      <c r="E89" s="6">
        <f t="shared" si="1"/>
        <v>2131.4799999999996</v>
      </c>
    </row>
    <row r="90" spans="1:5" s="1" customFormat="1" x14ac:dyDescent="0.25">
      <c r="A90" s="15">
        <v>55799</v>
      </c>
      <c r="B90" s="4" t="s">
        <v>387</v>
      </c>
      <c r="C90" s="5">
        <v>1810</v>
      </c>
      <c r="D90" s="5">
        <v>581.42999999999995</v>
      </c>
      <c r="E90" s="6">
        <f t="shared" si="1"/>
        <v>1228.5700000000002</v>
      </c>
    </row>
    <row r="91" spans="1:5" x14ac:dyDescent="0.25">
      <c r="A91" s="84" t="s">
        <v>162</v>
      </c>
      <c r="B91" s="84"/>
      <c r="C91" s="84"/>
      <c r="D91" s="84"/>
      <c r="E91" s="84"/>
    </row>
    <row r="92" spans="1:5" x14ac:dyDescent="0.25">
      <c r="A92" s="84" t="s">
        <v>363</v>
      </c>
      <c r="B92" s="84"/>
      <c r="C92" s="84"/>
      <c r="D92" s="84"/>
      <c r="E92" s="84"/>
    </row>
    <row r="93" spans="1:5" x14ac:dyDescent="0.25">
      <c r="A93" s="84" t="s">
        <v>410</v>
      </c>
      <c r="B93" s="84"/>
      <c r="C93" s="84"/>
      <c r="D93" s="84"/>
      <c r="E93" s="84"/>
    </row>
    <row r="94" spans="1:5" x14ac:dyDescent="0.25">
      <c r="A94" s="84" t="s">
        <v>163</v>
      </c>
      <c r="B94" s="84"/>
      <c r="C94" s="84"/>
      <c r="D94" s="84"/>
      <c r="E94" s="84"/>
    </row>
    <row r="95" spans="1:5" x14ac:dyDescent="0.25">
      <c r="A95" s="3" t="s">
        <v>164</v>
      </c>
      <c r="B95" s="2"/>
      <c r="C95" s="2"/>
      <c r="D95" s="2"/>
      <c r="E95" s="2"/>
    </row>
    <row r="96" spans="1:5" x14ac:dyDescent="0.25">
      <c r="A96" s="12" t="s">
        <v>136</v>
      </c>
      <c r="B96" s="12" t="s">
        <v>137</v>
      </c>
      <c r="C96" s="82">
        <f>C97+C99</f>
        <v>3272810</v>
      </c>
      <c r="D96" s="82">
        <f>D97+D99</f>
        <v>2576101.33</v>
      </c>
      <c r="E96" s="6">
        <f t="shared" ref="E96:E113" si="2">C96-D96</f>
        <v>696708.66999999993</v>
      </c>
    </row>
    <row r="97" spans="1:5" x14ac:dyDescent="0.25">
      <c r="A97" s="12" t="s">
        <v>138</v>
      </c>
      <c r="B97" s="12" t="s">
        <v>139</v>
      </c>
      <c r="C97" s="82">
        <f>C98</f>
        <v>3223245</v>
      </c>
      <c r="D97" s="82">
        <f>D98</f>
        <v>2546365</v>
      </c>
      <c r="E97" s="6">
        <f t="shared" si="2"/>
        <v>676880</v>
      </c>
    </row>
    <row r="98" spans="1:5" x14ac:dyDescent="0.25">
      <c r="A98" s="4" t="s">
        <v>140</v>
      </c>
      <c r="B98" s="4" t="s">
        <v>139</v>
      </c>
      <c r="C98" s="5">
        <v>3223245</v>
      </c>
      <c r="D98" s="5">
        <v>2546365</v>
      </c>
      <c r="E98" s="6">
        <f t="shared" si="2"/>
        <v>676880</v>
      </c>
    </row>
    <row r="99" spans="1:5" x14ac:dyDescent="0.25">
      <c r="A99" s="12" t="s">
        <v>141</v>
      </c>
      <c r="B99" s="12" t="s">
        <v>142</v>
      </c>
      <c r="C99" s="82">
        <f>SUM(C100:C101)</f>
        <v>49565</v>
      </c>
      <c r="D99" s="82">
        <f>SUM(D100:D101)</f>
        <v>29736.33</v>
      </c>
      <c r="E99" s="6">
        <f t="shared" si="2"/>
        <v>19828.669999999998</v>
      </c>
    </row>
    <row r="100" spans="1:5" x14ac:dyDescent="0.25">
      <c r="A100" s="4" t="s">
        <v>143</v>
      </c>
      <c r="B100" s="4" t="s">
        <v>144</v>
      </c>
      <c r="C100" s="5">
        <v>6105</v>
      </c>
      <c r="D100" s="5">
        <v>5224</v>
      </c>
      <c r="E100" s="6">
        <f t="shared" si="2"/>
        <v>881</v>
      </c>
    </row>
    <row r="101" spans="1:5" x14ac:dyDescent="0.25">
      <c r="A101" s="4" t="s">
        <v>145</v>
      </c>
      <c r="B101" s="4" t="s">
        <v>146</v>
      </c>
      <c r="C101" s="5">
        <v>43460</v>
      </c>
      <c r="D101" s="5">
        <v>24512.33</v>
      </c>
      <c r="E101" s="6">
        <f t="shared" si="2"/>
        <v>18947.669999999998</v>
      </c>
    </row>
    <row r="102" spans="1:5" x14ac:dyDescent="0.25">
      <c r="A102" s="12" t="s">
        <v>147</v>
      </c>
      <c r="B102" s="12" t="s">
        <v>148</v>
      </c>
      <c r="C102" s="5">
        <f>C103+C110+C112</f>
        <v>73595</v>
      </c>
      <c r="D102" s="5">
        <f>D103+D110+D112</f>
        <v>36940.449999999997</v>
      </c>
      <c r="E102" s="6">
        <f t="shared" si="2"/>
        <v>36654.550000000003</v>
      </c>
    </row>
    <row r="103" spans="1:5" x14ac:dyDescent="0.25">
      <c r="A103" s="12" t="s">
        <v>149</v>
      </c>
      <c r="B103" s="12" t="s">
        <v>150</v>
      </c>
      <c r="C103" s="82">
        <f>SUM(C104:C109)</f>
        <v>28776.77</v>
      </c>
      <c r="D103" s="82">
        <f>SUM(D104:D109)</f>
        <v>14983.59</v>
      </c>
      <c r="E103" s="6">
        <f t="shared" si="2"/>
        <v>13793.18</v>
      </c>
    </row>
    <row r="104" spans="1:5" x14ac:dyDescent="0.25">
      <c r="A104" s="4" t="s">
        <v>151</v>
      </c>
      <c r="B104" s="4" t="s">
        <v>152</v>
      </c>
      <c r="C104" s="5">
        <v>6182.22</v>
      </c>
      <c r="D104" s="5">
        <v>5954.24</v>
      </c>
      <c r="E104" s="6">
        <f t="shared" si="2"/>
        <v>227.98000000000047</v>
      </c>
    </row>
    <row r="105" spans="1:5" x14ac:dyDescent="0.25">
      <c r="A105" s="4" t="s">
        <v>153</v>
      </c>
      <c r="B105" s="4" t="s">
        <v>154</v>
      </c>
      <c r="C105" s="5">
        <v>13167.99</v>
      </c>
      <c r="D105" s="5">
        <v>1130</v>
      </c>
      <c r="E105" s="6">
        <f t="shared" si="2"/>
        <v>12037.99</v>
      </c>
    </row>
    <row r="106" spans="1:5" s="1" customFormat="1" x14ac:dyDescent="0.25">
      <c r="A106" s="15">
        <v>61103</v>
      </c>
      <c r="B106" s="4" t="s">
        <v>340</v>
      </c>
      <c r="C106" s="5">
        <v>2047.13</v>
      </c>
      <c r="D106" s="5">
        <v>1847.13</v>
      </c>
      <c r="E106" s="6">
        <f t="shared" si="2"/>
        <v>200</v>
      </c>
    </row>
    <row r="107" spans="1:5" s="1" customFormat="1" x14ac:dyDescent="0.25">
      <c r="A107" s="15">
        <v>61104</v>
      </c>
      <c r="B107" s="4" t="s">
        <v>155</v>
      </c>
      <c r="C107" s="5">
        <v>5495.8</v>
      </c>
      <c r="D107" s="5">
        <v>4168.59</v>
      </c>
      <c r="E107" s="6">
        <f t="shared" si="2"/>
        <v>1327.21</v>
      </c>
    </row>
    <row r="108" spans="1:5" s="1" customFormat="1" x14ac:dyDescent="0.25">
      <c r="A108" s="15">
        <v>61108</v>
      </c>
      <c r="B108" s="4" t="s">
        <v>388</v>
      </c>
      <c r="C108" s="5">
        <v>320</v>
      </c>
      <c r="D108" s="5">
        <v>320</v>
      </c>
      <c r="E108" s="6">
        <f t="shared" si="2"/>
        <v>0</v>
      </c>
    </row>
    <row r="109" spans="1:5" x14ac:dyDescent="0.25">
      <c r="A109" s="4" t="s">
        <v>156</v>
      </c>
      <c r="B109" s="4" t="s">
        <v>157</v>
      </c>
      <c r="C109" s="5">
        <v>1563.63</v>
      </c>
      <c r="D109" s="5">
        <v>1563.63</v>
      </c>
      <c r="E109" s="6">
        <f t="shared" si="2"/>
        <v>0</v>
      </c>
    </row>
    <row r="110" spans="1:5" x14ac:dyDescent="0.25">
      <c r="A110" s="12" t="s">
        <v>158</v>
      </c>
      <c r="B110" s="12" t="s">
        <v>159</v>
      </c>
      <c r="C110" s="82">
        <f>C111</f>
        <v>30118.23</v>
      </c>
      <c r="D110" s="82">
        <f>D111</f>
        <v>21956.86</v>
      </c>
      <c r="E110" s="6">
        <f t="shared" si="2"/>
        <v>8161.369999999999</v>
      </c>
    </row>
    <row r="111" spans="1:5" x14ac:dyDescent="0.25">
      <c r="A111" s="4" t="s">
        <v>160</v>
      </c>
      <c r="B111" s="4" t="s">
        <v>161</v>
      </c>
      <c r="C111" s="5">
        <v>30118.23</v>
      </c>
      <c r="D111" s="5">
        <v>21956.86</v>
      </c>
      <c r="E111" s="6">
        <f t="shared" si="2"/>
        <v>8161.369999999999</v>
      </c>
    </row>
    <row r="112" spans="1:5" s="1" customFormat="1" x14ac:dyDescent="0.25">
      <c r="A112" s="20">
        <v>616</v>
      </c>
      <c r="B112" s="12" t="s">
        <v>393</v>
      </c>
      <c r="C112" s="82">
        <f>C113</f>
        <v>14700</v>
      </c>
      <c r="D112" s="82">
        <f>D113</f>
        <v>0</v>
      </c>
      <c r="E112" s="6">
        <f t="shared" si="2"/>
        <v>14700</v>
      </c>
    </row>
    <row r="113" spans="1:5" s="1" customFormat="1" x14ac:dyDescent="0.25">
      <c r="A113" s="15">
        <v>61606</v>
      </c>
      <c r="B113" s="4" t="s">
        <v>394</v>
      </c>
      <c r="C113" s="5">
        <v>14700</v>
      </c>
      <c r="D113" s="5">
        <v>0</v>
      </c>
      <c r="E113" s="6">
        <f t="shared" si="2"/>
        <v>14700</v>
      </c>
    </row>
    <row r="114" spans="1:5" x14ac:dyDescent="0.25">
      <c r="A114" s="2"/>
      <c r="B114" s="8" t="s">
        <v>170</v>
      </c>
      <c r="C114" s="11">
        <f>C8+C30+C80+C96+C102</f>
        <v>7160654</v>
      </c>
      <c r="D114" s="11">
        <f>D8+D30+D80+D96+D102</f>
        <v>5458956.0700000003</v>
      </c>
      <c r="E114" s="11">
        <f>E8+E30+E80+E96+E102</f>
        <v>1701697.93</v>
      </c>
    </row>
    <row r="115" spans="1:5" x14ac:dyDescent="0.25">
      <c r="A115" s="1"/>
      <c r="B115" s="10" t="s">
        <v>171</v>
      </c>
      <c r="C115" s="9">
        <f t="shared" ref="C115:E116" si="3">C114</f>
        <v>7160654</v>
      </c>
      <c r="D115" s="9">
        <f t="shared" si="3"/>
        <v>5458956.0700000003</v>
      </c>
      <c r="E115" s="9">
        <f t="shared" si="3"/>
        <v>1701697.93</v>
      </c>
    </row>
    <row r="116" spans="1:5" x14ac:dyDescent="0.25">
      <c r="A116" s="1"/>
      <c r="B116" s="10" t="s">
        <v>172</v>
      </c>
      <c r="C116" s="9">
        <f t="shared" si="3"/>
        <v>7160654</v>
      </c>
      <c r="D116" s="9">
        <f t="shared" si="3"/>
        <v>5458956.0700000003</v>
      </c>
      <c r="E116" s="9">
        <f t="shared" si="3"/>
        <v>1701697.93</v>
      </c>
    </row>
    <row r="117" spans="1:5" x14ac:dyDescent="0.25">
      <c r="A117" s="60"/>
      <c r="B117" s="60"/>
      <c r="C117" s="58"/>
      <c r="D117" s="58"/>
      <c r="E117" s="59"/>
    </row>
    <row r="118" spans="1:5" s="1" customFormat="1" x14ac:dyDescent="0.25">
      <c r="A118" s="61"/>
      <c r="B118" s="60"/>
      <c r="C118" s="58"/>
      <c r="D118" s="58"/>
      <c r="E118" s="59"/>
    </row>
    <row r="119" spans="1:5" x14ac:dyDescent="0.25">
      <c r="A119" s="61"/>
      <c r="B119" s="60"/>
      <c r="C119" s="58"/>
      <c r="D119" s="58"/>
      <c r="E119" s="59"/>
    </row>
    <row r="120" spans="1:5" x14ac:dyDescent="0.25">
      <c r="A120" s="60"/>
      <c r="B120" s="60"/>
      <c r="C120" s="58"/>
      <c r="D120" s="58"/>
      <c r="E120" s="59"/>
    </row>
    <row r="121" spans="1:5" x14ac:dyDescent="0.25">
      <c r="A121" s="60"/>
      <c r="B121" s="60"/>
      <c r="C121" s="58"/>
      <c r="D121" s="58"/>
      <c r="E121" s="59"/>
    </row>
    <row r="122" spans="1:5" x14ac:dyDescent="0.25">
      <c r="A122" s="60"/>
      <c r="B122" s="60"/>
      <c r="C122" s="58"/>
      <c r="D122" s="58"/>
      <c r="E122" s="59"/>
    </row>
    <row r="123" spans="1:5" x14ac:dyDescent="0.25">
      <c r="A123" s="60"/>
      <c r="B123" s="60"/>
      <c r="C123" s="58"/>
      <c r="D123" s="58"/>
      <c r="E123" s="59"/>
    </row>
    <row r="124" spans="1:5" x14ac:dyDescent="0.25">
      <c r="A124" s="60"/>
      <c r="B124" s="60"/>
      <c r="C124" s="58"/>
      <c r="D124" s="58"/>
      <c r="E124" s="59"/>
    </row>
    <row r="125" spans="1:5" x14ac:dyDescent="0.25">
      <c r="A125" s="57"/>
      <c r="B125" s="62"/>
      <c r="C125" s="63"/>
      <c r="D125" s="63"/>
      <c r="E125" s="63"/>
    </row>
    <row r="126" spans="1:5" x14ac:dyDescent="0.25">
      <c r="A126" s="64"/>
      <c r="B126" s="65"/>
      <c r="C126" s="63"/>
      <c r="D126" s="63"/>
      <c r="E126" s="63"/>
    </row>
    <row r="127" spans="1:5" x14ac:dyDescent="0.25">
      <c r="A127" s="64"/>
      <c r="B127" s="65"/>
      <c r="C127" s="63"/>
      <c r="D127" s="63"/>
      <c r="E127" s="63"/>
    </row>
    <row r="128" spans="1:5" x14ac:dyDescent="0.25">
      <c r="A128" s="64"/>
      <c r="B128" s="64"/>
      <c r="C128" s="64"/>
      <c r="D128" s="64"/>
      <c r="E128" s="64"/>
    </row>
  </sheetData>
  <mergeCells count="13">
    <mergeCell ref="A92:E92"/>
    <mergeCell ref="A93:E93"/>
    <mergeCell ref="A94:E94"/>
    <mergeCell ref="A1:E1"/>
    <mergeCell ref="A2:E2"/>
    <mergeCell ref="A3:E3"/>
    <mergeCell ref="A4:E4"/>
    <mergeCell ref="A46:E46"/>
    <mergeCell ref="A47:E47"/>
    <mergeCell ref="A48:E48"/>
    <mergeCell ref="A49:E49"/>
    <mergeCell ref="A91:E91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3" workbookViewId="0">
      <selection activeCell="D13" sqref="D1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4" t="s">
        <v>162</v>
      </c>
      <c r="B1" s="84"/>
      <c r="C1" s="84"/>
      <c r="D1" s="84"/>
      <c r="E1" s="84"/>
    </row>
    <row r="2" spans="1:5" x14ac:dyDescent="0.25">
      <c r="A2" s="84" t="s">
        <v>373</v>
      </c>
      <c r="B2" s="84"/>
      <c r="C2" s="84"/>
      <c r="D2" s="84"/>
      <c r="E2" s="84"/>
    </row>
    <row r="3" spans="1:5" x14ac:dyDescent="0.25">
      <c r="A3" s="84" t="s">
        <v>411</v>
      </c>
      <c r="B3" s="84"/>
      <c r="C3" s="84"/>
      <c r="D3" s="84"/>
      <c r="E3" s="84"/>
    </row>
    <row r="4" spans="1:5" x14ac:dyDescent="0.25">
      <c r="A4" s="84" t="s">
        <v>163</v>
      </c>
      <c r="B4" s="84"/>
      <c r="C4" s="84"/>
      <c r="D4" s="84"/>
      <c r="E4" s="84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70">
        <f>C9+C11</f>
        <v>69793.64</v>
      </c>
      <c r="D8" s="70">
        <f>D9+D11</f>
        <v>182.88</v>
      </c>
      <c r="E8" s="67">
        <f>C8-D8</f>
        <v>69610.759999999995</v>
      </c>
    </row>
    <row r="9" spans="1:5" x14ac:dyDescent="0.25">
      <c r="A9" s="15" t="s">
        <v>175</v>
      </c>
      <c r="B9" s="17" t="s">
        <v>176</v>
      </c>
      <c r="C9" s="83">
        <f>C10</f>
        <v>3600</v>
      </c>
      <c r="D9" s="83">
        <f>D10</f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70">
        <f>C12</f>
        <v>66193.64</v>
      </c>
      <c r="D11" s="70">
        <f>D12</f>
        <v>182.88</v>
      </c>
      <c r="E11" s="67">
        <f t="shared" si="0"/>
        <v>66010.759999999995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182.88</v>
      </c>
      <c r="E12" s="68">
        <f t="shared" si="0"/>
        <v>66010.759999999995</v>
      </c>
    </row>
    <row r="13" spans="1:5" x14ac:dyDescent="0.25">
      <c r="A13" s="20" t="s">
        <v>183</v>
      </c>
      <c r="B13" s="21" t="s">
        <v>184</v>
      </c>
      <c r="C13" s="83">
        <f>C14+C16</f>
        <v>2000</v>
      </c>
      <c r="D13" s="83">
        <f>D14+D16</f>
        <v>0</v>
      </c>
      <c r="E13" s="68">
        <f t="shared" si="0"/>
        <v>2000</v>
      </c>
    </row>
    <row r="14" spans="1:5" x14ac:dyDescent="0.25">
      <c r="A14" s="14" t="s">
        <v>185</v>
      </c>
      <c r="B14" s="16" t="s">
        <v>186</v>
      </c>
      <c r="C14" s="70">
        <f>C15</f>
        <v>1760</v>
      </c>
      <c r="D14" s="70">
        <f>D15</f>
        <v>0</v>
      </c>
      <c r="E14" s="67">
        <f t="shared" si="0"/>
        <v>1760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0</v>
      </c>
      <c r="E15" s="68">
        <f t="shared" si="0"/>
        <v>1760</v>
      </c>
    </row>
    <row r="16" spans="1:5" x14ac:dyDescent="0.25">
      <c r="A16" s="15" t="s">
        <v>189</v>
      </c>
      <c r="B16" s="17" t="s">
        <v>190</v>
      </c>
      <c r="C16" s="83">
        <f>C17</f>
        <v>240</v>
      </c>
      <c r="D16" s="83">
        <f>D17</f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70">
        <f>C19</f>
        <v>7017860.3600000003</v>
      </c>
      <c r="D18" s="70">
        <f>D19</f>
        <v>458599.13</v>
      </c>
      <c r="E18" s="67">
        <f t="shared" si="0"/>
        <v>6559261.2300000004</v>
      </c>
    </row>
    <row r="19" spans="1:6" x14ac:dyDescent="0.25">
      <c r="A19" s="15" t="s">
        <v>195</v>
      </c>
      <c r="B19" s="17" t="s">
        <v>196</v>
      </c>
      <c r="C19" s="83">
        <f>C20</f>
        <v>7017860.3600000003</v>
      </c>
      <c r="D19" s="83">
        <f>D20</f>
        <v>458599.13</v>
      </c>
      <c r="E19" s="68">
        <f t="shared" si="0"/>
        <v>6559261.2300000004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458599.13</v>
      </c>
      <c r="E20" s="68">
        <f t="shared" si="0"/>
        <v>6559261.2300000004</v>
      </c>
    </row>
    <row r="21" spans="1:6" x14ac:dyDescent="0.25">
      <c r="A21" s="19" t="s">
        <v>199</v>
      </c>
      <c r="B21" s="13" t="s">
        <v>200</v>
      </c>
      <c r="C21" s="70">
        <f>SUM(C22)</f>
        <v>71000</v>
      </c>
      <c r="D21" s="70">
        <f>SUM(D22)</f>
        <v>0</v>
      </c>
      <c r="E21" s="67">
        <f t="shared" si="0"/>
        <v>71000</v>
      </c>
    </row>
    <row r="22" spans="1:6" x14ac:dyDescent="0.25">
      <c r="A22" s="15" t="s">
        <v>201</v>
      </c>
      <c r="B22" s="17" t="s">
        <v>202</v>
      </c>
      <c r="C22" s="83">
        <f>C23</f>
        <v>71000</v>
      </c>
      <c r="D22" s="83">
        <f>D23</f>
        <v>0</v>
      </c>
      <c r="E22" s="68">
        <f t="shared" si="0"/>
        <v>71000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0</v>
      </c>
      <c r="E23" s="68">
        <f t="shared" si="0"/>
        <v>71000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458782.01</v>
      </c>
      <c r="E24" s="69">
        <f>C24-D24</f>
        <v>6701871.9900000002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458782.01</v>
      </c>
      <c r="E25" s="70">
        <f t="shared" si="1"/>
        <v>6701871.9900000002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458782.01</v>
      </c>
      <c r="E26" s="70">
        <f t="shared" si="1"/>
        <v>6701871.9900000002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9" sqref="C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4" t="s">
        <v>215</v>
      </c>
      <c r="B1" s="84"/>
      <c r="C1" s="84"/>
      <c r="D1" s="84"/>
      <c r="E1" s="84"/>
      <c r="F1" s="84"/>
    </row>
    <row r="2" spans="1:6" x14ac:dyDescent="0.25">
      <c r="A2" s="84" t="s">
        <v>385</v>
      </c>
      <c r="B2" s="84"/>
      <c r="C2" s="84"/>
      <c r="D2" s="84"/>
      <c r="E2" s="84"/>
      <c r="F2" s="84"/>
    </row>
    <row r="3" spans="1:6" x14ac:dyDescent="0.25">
      <c r="A3" s="84" t="s">
        <v>412</v>
      </c>
      <c r="B3" s="84"/>
      <c r="C3" s="84"/>
      <c r="D3" s="84"/>
      <c r="E3" s="84"/>
      <c r="F3" s="84"/>
    </row>
    <row r="4" spans="1:6" x14ac:dyDescent="0.25">
      <c r="A4" s="84" t="s">
        <v>163</v>
      </c>
      <c r="B4" s="84"/>
      <c r="C4" s="84"/>
      <c r="D4" s="84"/>
      <c r="E4" s="84"/>
      <c r="F4" s="84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81" t="s">
        <v>206</v>
      </c>
      <c r="D7" s="34"/>
      <c r="E7" s="81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-233710.37999999896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10976673.74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11210384.119999999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275006.11999999988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1369867.66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1094861.54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1784177.290000001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26" sqref="A26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4" t="s">
        <v>215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x14ac:dyDescent="0.25">
      <c r="A2" s="84" t="s">
        <v>386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84" t="s">
        <v>413</v>
      </c>
      <c r="B3" s="84"/>
      <c r="C3" s="84"/>
      <c r="D3" s="84"/>
      <c r="E3" s="84"/>
      <c r="F3" s="84"/>
      <c r="G3" s="84"/>
      <c r="H3" s="84"/>
      <c r="I3" s="84"/>
      <c r="J3" s="84"/>
    </row>
    <row r="4" spans="1:10" x14ac:dyDescent="0.25">
      <c r="A4" s="84" t="s">
        <v>163</v>
      </c>
      <c r="B4" s="84"/>
      <c r="C4" s="84"/>
      <c r="D4" s="84"/>
      <c r="E4" s="84"/>
      <c r="F4" s="84"/>
      <c r="G4" s="84"/>
      <c r="H4" s="84"/>
      <c r="I4" s="84"/>
      <c r="J4" s="84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SUM(C10:C16)</f>
        <v>10976673.739999998</v>
      </c>
      <c r="D9" s="40"/>
      <c r="E9" s="38">
        <v>0</v>
      </c>
      <c r="F9" s="25"/>
      <c r="G9" s="24" t="s">
        <v>218</v>
      </c>
      <c r="H9" s="39">
        <f>SUM(H10:H18)</f>
        <v>11210384.119999999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303706.56</v>
      </c>
      <c r="D10" s="37"/>
      <c r="E10" s="25">
        <v>0</v>
      </c>
      <c r="F10" s="25"/>
      <c r="G10" s="31" t="s">
        <v>224</v>
      </c>
      <c r="H10" s="37">
        <v>4000065.32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226795.79</v>
      </c>
      <c r="D11" s="37"/>
      <c r="E11" s="25">
        <v>0</v>
      </c>
      <c r="F11" s="25"/>
      <c r="G11" s="31" t="s">
        <v>225</v>
      </c>
      <c r="H11" s="37">
        <v>1078912.05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7612822.2599999998</v>
      </c>
      <c r="D12" s="37"/>
      <c r="E12" s="25">
        <v>0</v>
      </c>
      <c r="F12" s="25"/>
      <c r="G12" s="31" t="s">
        <v>226</v>
      </c>
      <c r="H12" s="37">
        <v>76974.37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1317116.28</v>
      </c>
      <c r="D13" s="37"/>
      <c r="E13" s="25">
        <v>0</v>
      </c>
      <c r="F13" s="25"/>
      <c r="G13" s="31" t="s">
        <v>227</v>
      </c>
      <c r="H13" s="37">
        <v>2575518.33</v>
      </c>
      <c r="I13" s="37"/>
      <c r="J13" s="25">
        <v>0</v>
      </c>
    </row>
    <row r="14" spans="1:10" x14ac:dyDescent="0.25">
      <c r="A14" s="31" t="s">
        <v>398</v>
      </c>
      <c r="B14" s="31"/>
      <c r="C14" s="37">
        <v>591199.04</v>
      </c>
      <c r="D14" s="37"/>
      <c r="E14" s="25">
        <v>0</v>
      </c>
      <c r="F14" s="25"/>
      <c r="G14" s="31" t="s">
        <v>379</v>
      </c>
      <c r="H14" s="37">
        <v>25402.28</v>
      </c>
      <c r="I14" s="37"/>
      <c r="J14" s="25">
        <v>0</v>
      </c>
    </row>
    <row r="15" spans="1:10" x14ac:dyDescent="0.25">
      <c r="A15" s="31" t="s">
        <v>414</v>
      </c>
      <c r="B15" s="31"/>
      <c r="C15" s="37">
        <v>40346.04</v>
      </c>
      <c r="D15" s="37"/>
      <c r="E15" s="25">
        <v>0</v>
      </c>
      <c r="F15" s="25"/>
      <c r="G15" s="31" t="s">
        <v>395</v>
      </c>
      <c r="H15" s="37">
        <v>700000</v>
      </c>
      <c r="I15" s="37"/>
      <c r="J15" s="25">
        <v>0</v>
      </c>
    </row>
    <row r="16" spans="1:10" x14ac:dyDescent="0.25">
      <c r="A16" s="31" t="s">
        <v>223</v>
      </c>
      <c r="B16" s="31"/>
      <c r="C16" s="37">
        <v>884687.77</v>
      </c>
      <c r="D16" s="37"/>
      <c r="E16" s="25">
        <v>0</v>
      </c>
      <c r="F16" s="25"/>
      <c r="G16" s="31" t="s">
        <v>380</v>
      </c>
      <c r="H16" s="37">
        <v>1641199.04</v>
      </c>
      <c r="I16" s="37"/>
      <c r="J16" s="25">
        <v>0</v>
      </c>
    </row>
    <row r="17" spans="1:10" x14ac:dyDescent="0.25">
      <c r="A17" s="24" t="s">
        <v>229</v>
      </c>
      <c r="B17" s="28"/>
      <c r="C17" s="39">
        <f>SUM(C18:C22)</f>
        <v>1369867.6600000001</v>
      </c>
      <c r="D17" s="37"/>
      <c r="E17" s="25">
        <v>0</v>
      </c>
      <c r="F17" s="25"/>
      <c r="G17" s="31" t="s">
        <v>415</v>
      </c>
      <c r="H17" s="37">
        <v>40346.04</v>
      </c>
      <c r="J17" s="25">
        <v>0</v>
      </c>
    </row>
    <row r="18" spans="1:10" x14ac:dyDescent="0.25">
      <c r="A18" s="31" t="s">
        <v>230</v>
      </c>
      <c r="B18" s="28"/>
      <c r="C18" s="37">
        <v>270375.71000000002</v>
      </c>
      <c r="D18" s="37"/>
      <c r="E18" s="25">
        <v>0</v>
      </c>
      <c r="F18" s="25"/>
      <c r="G18" s="31" t="s">
        <v>228</v>
      </c>
      <c r="H18" s="37">
        <v>1071966.69</v>
      </c>
      <c r="I18" s="37"/>
      <c r="J18" s="25">
        <v>0</v>
      </c>
    </row>
    <row r="19" spans="1:10" x14ac:dyDescent="0.25">
      <c r="A19" s="32" t="s">
        <v>231</v>
      </c>
      <c r="B19" s="32"/>
      <c r="C19" s="37">
        <v>1027910.93</v>
      </c>
      <c r="D19" s="37"/>
      <c r="E19" s="79">
        <v>0</v>
      </c>
      <c r="F19" s="25"/>
      <c r="G19" s="24" t="s">
        <v>229</v>
      </c>
      <c r="H19" s="39">
        <f>SUM(H20:H24)</f>
        <v>1094861.54</v>
      </c>
      <c r="I19" s="40"/>
      <c r="J19" s="38">
        <v>0</v>
      </c>
    </row>
    <row r="20" spans="1:10" x14ac:dyDescent="0.25">
      <c r="A20" s="32" t="s">
        <v>232</v>
      </c>
      <c r="B20" s="33"/>
      <c r="C20" s="37">
        <v>70657.75</v>
      </c>
      <c r="D20" s="37"/>
      <c r="E20" s="79">
        <v>0</v>
      </c>
      <c r="F20" s="25"/>
      <c r="G20" s="28" t="s">
        <v>230</v>
      </c>
      <c r="H20" s="37">
        <v>271024.8</v>
      </c>
      <c r="I20" s="37"/>
      <c r="J20" s="25">
        <v>0</v>
      </c>
    </row>
    <row r="21" spans="1:10" x14ac:dyDescent="0.25">
      <c r="A21" s="32" t="s">
        <v>389</v>
      </c>
      <c r="B21" s="33"/>
      <c r="C21" s="37">
        <v>184.72</v>
      </c>
      <c r="D21" s="37"/>
      <c r="E21" s="79">
        <v>0</v>
      </c>
      <c r="F21" s="30"/>
      <c r="G21" s="32" t="s">
        <v>231</v>
      </c>
      <c r="H21" s="37">
        <v>526052.75</v>
      </c>
      <c r="I21" s="37"/>
      <c r="J21" s="25">
        <v>0</v>
      </c>
    </row>
    <row r="22" spans="1:10" x14ac:dyDescent="0.25">
      <c r="A22" s="32" t="s">
        <v>233</v>
      </c>
      <c r="C22" s="37">
        <v>738.55</v>
      </c>
      <c r="D22" s="37"/>
      <c r="E22" s="30">
        <v>0</v>
      </c>
      <c r="F22" s="30"/>
      <c r="G22" s="33" t="s">
        <v>232</v>
      </c>
      <c r="H22" s="37">
        <v>297059.28000000003</v>
      </c>
      <c r="I22" s="37"/>
      <c r="J22" s="25">
        <v>0</v>
      </c>
    </row>
    <row r="23" spans="1:10" ht="15" customHeight="1" x14ac:dyDescent="0.25">
      <c r="F23" s="30"/>
      <c r="G23" s="33" t="s">
        <v>389</v>
      </c>
      <c r="H23" s="37">
        <v>157.33000000000001</v>
      </c>
      <c r="I23" s="37"/>
      <c r="J23" s="25">
        <v>0</v>
      </c>
    </row>
    <row r="24" spans="1:10" x14ac:dyDescent="0.25">
      <c r="D24" s="37"/>
      <c r="E24" s="30"/>
      <c r="F24" s="30"/>
      <c r="G24" s="33" t="s">
        <v>233</v>
      </c>
      <c r="H24" s="37">
        <v>567.38</v>
      </c>
      <c r="J24" s="25">
        <v>0</v>
      </c>
    </row>
    <row r="25" spans="1:10" x14ac:dyDescent="0.25">
      <c r="D25" s="37"/>
      <c r="E25" s="30"/>
      <c r="F25" s="30"/>
    </row>
    <row r="26" spans="1:10" ht="14.25" customHeight="1" x14ac:dyDescent="0.25">
      <c r="D26" s="37"/>
      <c r="E26" s="30"/>
      <c r="F26" s="30"/>
    </row>
    <row r="27" spans="1:10" x14ac:dyDescent="0.25">
      <c r="F27" s="44"/>
      <c r="G27" s="24" t="s">
        <v>234</v>
      </c>
      <c r="H27" s="41">
        <f>C29-H9-H19</f>
        <v>41295.739999999292</v>
      </c>
      <c r="I27" s="45"/>
      <c r="J27" s="43">
        <v>0</v>
      </c>
    </row>
    <row r="28" spans="1:10" ht="12.75" customHeight="1" x14ac:dyDescent="0.25">
      <c r="F28" s="30"/>
    </row>
    <row r="29" spans="1:10" x14ac:dyDescent="0.25">
      <c r="A29" s="42" t="s">
        <v>236</v>
      </c>
      <c r="B29" s="42"/>
      <c r="C29" s="39">
        <f>C9+C17</f>
        <v>12346541.399999999</v>
      </c>
      <c r="D29" s="29"/>
      <c r="E29" s="43">
        <v>0</v>
      </c>
      <c r="F29" s="36"/>
      <c r="G29" s="24" t="s">
        <v>235</v>
      </c>
      <c r="H29" s="39">
        <f>H9+H19+H27</f>
        <v>12346541.399999999</v>
      </c>
      <c r="I29" s="40"/>
      <c r="J29" s="43">
        <v>0</v>
      </c>
    </row>
    <row r="30" spans="1:10" x14ac:dyDescent="0.25">
      <c r="A30" s="36"/>
      <c r="B30" s="36"/>
      <c r="C30" s="36"/>
      <c r="D30" s="36"/>
      <c r="E30" s="36"/>
      <c r="F30" s="36"/>
    </row>
    <row r="31" spans="1:10" x14ac:dyDescent="0.25">
      <c r="A31" s="36"/>
      <c r="B31" s="36"/>
      <c r="C31" s="36"/>
      <c r="D31" s="36"/>
      <c r="E31" s="36"/>
      <c r="F31" s="36"/>
    </row>
    <row r="32" spans="1:10" x14ac:dyDescent="0.25">
      <c r="A32" s="36"/>
      <c r="B32" s="36"/>
      <c r="C32" s="36"/>
      <c r="D32" s="36"/>
      <c r="E32" s="36"/>
      <c r="F32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EstadRendimiento Economico 2017</vt:lpstr>
      <vt:lpstr>Estado Situacion Financiera 17</vt:lpstr>
      <vt:lpstr>ESTADO DE EJEC. PRES.EGRESOS 17</vt:lpstr>
      <vt:lpstr>ESTADO EJEC. PRES. INGRESOS 17</vt:lpstr>
      <vt:lpstr> FLUJO DE FONDOS SEP 2017</vt:lpstr>
      <vt:lpstr>composicion de Flujo fondos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2017-08-23T16:17:52Z</cp:lastPrinted>
  <dcterms:created xsi:type="dcterms:W3CDTF">2016-09-19T20:30:24Z</dcterms:created>
  <dcterms:modified xsi:type="dcterms:W3CDTF">2018-07-04T16:36:58Z</dcterms:modified>
</cp:coreProperties>
</file>