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tabRatio="1000"/>
  </bookViews>
  <sheets>
    <sheet name="ESTADO DE EJEC. PRES.EGRESOS 17" sheetId="2" r:id="rId1"/>
    <sheet name="ESTADO EJEC. PRES. INGRESOS 17" sheetId="3" r:id="rId2"/>
    <sheet name=" FLUJO DE FONDOS FEB  2017" sheetId="4" r:id="rId3"/>
    <sheet name="composicion de Flujo fondos" sheetId="6" r:id="rId4"/>
    <sheet name="Rendimiento Economico 2017" sheetId="5" r:id="rId5"/>
    <sheet name="Estado Situacion Financiera 17" sheetId="7" r:id="rId6"/>
  </sheets>
  <calcPr calcId="145621"/>
</workbook>
</file>

<file path=xl/calcChain.xml><?xml version="1.0" encoding="utf-8"?>
<calcChain xmlns="http://schemas.openxmlformats.org/spreadsheetml/2006/main">
  <c r="C9" i="4" l="1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B83" i="7" l="1"/>
  <c r="D82" i="7" l="1"/>
  <c r="B88" i="7"/>
  <c r="B79" i="7"/>
  <c r="B76" i="7"/>
  <c r="D75" i="7" s="1"/>
  <c r="B68" i="7"/>
  <c r="B35" i="7"/>
  <c r="B26" i="7"/>
  <c r="B24" i="7"/>
  <c r="B22" i="7"/>
  <c r="C57" i="5"/>
  <c r="H15" i="6"/>
  <c r="H9" i="6"/>
  <c r="C15" i="6"/>
  <c r="C9" i="6"/>
  <c r="C14" i="4"/>
  <c r="C17" i="4" s="1"/>
  <c r="C11" i="4"/>
  <c r="C21" i="6" l="1"/>
  <c r="H19" i="6" s="1"/>
  <c r="H21" i="6" s="1"/>
  <c r="D24" i="3"/>
  <c r="E71" i="2"/>
  <c r="C108" i="2" l="1"/>
  <c r="E101" i="2"/>
  <c r="E105" i="2"/>
  <c r="E106" i="2"/>
  <c r="E107" i="2"/>
  <c r="C8" i="5" l="1"/>
  <c r="I24" i="5"/>
  <c r="I17" i="5"/>
  <c r="I15" i="5"/>
  <c r="I12" i="5"/>
  <c r="I8" i="5"/>
  <c r="C64" i="5"/>
  <c r="C51" i="5"/>
  <c r="C45" i="5"/>
  <c r="C32" i="5"/>
  <c r="C16" i="5"/>
  <c r="D90" i="7"/>
  <c r="B65" i="7"/>
  <c r="D64" i="7" s="1"/>
  <c r="D91" i="7" s="1"/>
  <c r="B46" i="7"/>
  <c r="D45" i="7" s="1"/>
  <c r="B30" i="7"/>
  <c r="D21" i="7" s="1"/>
  <c r="D34" i="7"/>
  <c r="B18" i="7"/>
  <c r="B14" i="7"/>
  <c r="B9" i="7"/>
  <c r="C68" i="5" l="1"/>
  <c r="D8" i="7"/>
  <c r="D55" i="7" s="1"/>
  <c r="I29" i="5"/>
  <c r="D25" i="3"/>
  <c r="D26" i="3" s="1"/>
  <c r="C24" i="3"/>
  <c r="E24" i="3" s="1"/>
  <c r="E8" i="3"/>
  <c r="D108" i="2"/>
  <c r="D109" i="2" s="1"/>
  <c r="D110" i="2" s="1"/>
  <c r="C109" i="2"/>
  <c r="C110" i="2" s="1"/>
  <c r="E104" i="2"/>
  <c r="E103" i="2"/>
  <c r="E102" i="2"/>
  <c r="E100" i="2"/>
  <c r="E99" i="2"/>
  <c r="E98" i="2"/>
  <c r="E97" i="2"/>
  <c r="E96" i="2"/>
  <c r="E95" i="2"/>
  <c r="E94" i="2"/>
  <c r="E93" i="2"/>
  <c r="E92" i="2"/>
  <c r="E91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30" i="5" l="1"/>
  <c r="I31" i="5" s="1"/>
  <c r="C25" i="3"/>
  <c r="C26" i="3" s="1"/>
  <c r="E25" i="3"/>
  <c r="E26" i="3" s="1"/>
  <c r="E108" i="2"/>
  <c r="E109" i="2" s="1"/>
  <c r="E110" i="2" s="1"/>
</calcChain>
</file>

<file path=xl/sharedStrings.xml><?xml version="1.0" encoding="utf-8"?>
<sst xmlns="http://schemas.openxmlformats.org/spreadsheetml/2006/main" count="480" uniqueCount="398">
  <si>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</si>
  <si>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</si>
  <si>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</si>
  <si>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</si>
  <si>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</si>
  <si>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</si>
  <si>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</si>
  <si>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</si>
  <si>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</si>
  <si>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</si>
  <si>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</si>
  <si>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</si>
  <si>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</si>
  <si>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</si>
  <si>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</si>
  <si>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</si>
  <si>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</si>
  <si>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</si>
  <si>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</si>
  <si>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</si>
  <si>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</si>
  <si>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</si>
  <si>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</si>
  <si>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</si>
  <si>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</si>
  <si>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</si>
  <si>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</si>
  <si>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</si>
  <si>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</si>
  <si>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</si>
  <si>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</si>
  <si>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</si>
  <si>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</si>
  <si>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</si>
  <si>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</si>
  <si>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</si>
  <si>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</si>
  <si>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</si>
  <si>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</si>
  <si>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</si>
  <si>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</si>
  <si>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</si>
  <si>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</si>
  <si>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</si>
  <si>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</si>
  <si>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</si>
  <si>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</si>
  <si>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</si>
  <si>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</si>
  <si>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</si>
  <si>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</si>
  <si>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</si>
  <si>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</si>
  <si>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</si>
  <si>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</si>
  <si>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</si>
  <si>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</si>
  <si>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</si>
  <si>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</si>
  <si>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</si>
  <si>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</si>
  <si>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</si>
  <si>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</si>
  <si>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</si>
  <si>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</si>
  <si>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</si>
  <si>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</si>
  <si>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</si>
  <si>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</si>
  <si>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</si>
  <si>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</si>
  <si>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</si>
  <si>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</si>
  <si>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</si>
  <si>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</si>
  <si>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</si>
  <si>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</si>
  <si>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</si>
  <si>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</si>
  <si>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</si>
  <si>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</si>
  <si>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</si>
  <si>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</si>
  <si>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</si>
  <si>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</si>
  <si>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</si>
  <si>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</si>
  <si>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</si>
  <si>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</si>
  <si>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</si>
  <si>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</si>
  <si>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</si>
  <si>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</si>
  <si>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</si>
  <si>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</si>
  <si>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</si>
  <si>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</si>
  <si>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</si>
  <si>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</si>
  <si>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</si>
  <si>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</si>
  <si>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</si>
  <si>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</si>
  <si>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</si>
  <si>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</si>
  <si>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</si>
  <si>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</si>
  <si>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</si>
  <si>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</si>
  <si>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</si>
  <si>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</si>
  <si>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</si>
  <si>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</si>
  <si>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</si>
  <si>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</si>
  <si>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</si>
  <si>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</si>
  <si>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</si>
  <si>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</si>
  <si>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</si>
  <si>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</si>
  <si>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</si>
  <si>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</si>
  <si>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</si>
  <si>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</si>
  <si>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</si>
  <si>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</si>
  <si>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</si>
  <si>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</si>
  <si>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</si>
  <si>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</si>
  <si>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</si>
  <si>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</si>
  <si>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</si>
  <si>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</si>
  <si>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</si>
  <si>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</si>
  <si>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</si>
  <si>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</si>
  <si>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</si>
  <si>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</si>
  <si>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</si>
  <si>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</si>
  <si>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</si>
  <si>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</si>
  <si>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</si>
  <si>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</si>
  <si>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</si>
  <si>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</si>
  <si>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</si>
  <si>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</si>
  <si>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</si>
  <si>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</si>
  <si>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</si>
  <si>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</si>
  <si>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</si>
  <si>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</si>
  <si>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</si>
  <si>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</si>
  <si>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</si>
  <si>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</si>
  <si>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</si>
  <si>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</si>
  <si>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</si>
  <si>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</si>
  <si>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</si>
  <si>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</si>
  <si>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</si>
  <si>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</si>
  <si>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</si>
  <si>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</si>
  <si>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</si>
  <si>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</si>
  <si>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</si>
  <si>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</si>
  <si>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</si>
  <si>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</si>
  <si>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</si>
  <si>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</si>
  <si>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</si>
  <si>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</si>
  <si>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</si>
  <si>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</si>
  <si>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</si>
  <si>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</si>
  <si>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</si>
  <si>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</si>
  <si>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</si>
  <si>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</si>
  <si>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</si>
  <si>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</si>
  <si>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</si>
  <si>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</si>
  <si>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</si>
  <si>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</si>
  <si>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</si>
  <si>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</si>
  <si>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</si>
  <si>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</si>
  <si>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</si>
  <si>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</si>
  <si>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</si>
  <si>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</si>
  <si>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</si>
  <si>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</si>
  <si>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</si>
  <si>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</si>
  <si>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</si>
  <si>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</si>
  <si>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</si>
  <si>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</si>
  <si>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</si>
  <si>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</si>
  <si>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</si>
  <si>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</si>
  <si>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</si>
  <si>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</si>
  <si>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ESTADO DE FLUJO DE FONDDOS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</si>
  <si>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</si>
  <si>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</si>
  <si>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</si>
  <si>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</si>
  <si>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</si>
  <si>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</si>
  <si>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</si>
  <si>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</si>
  <si>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</si>
  <si>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</si>
  <si>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</si>
  <si>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</si>
  <si>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</si>
  <si>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</si>
  <si>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</si>
  <si>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</si>
  <si>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</si>
  <si>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</si>
  <si>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</si>
  <si>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</si>
  <si>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</si>
  <si>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</si>
  <si>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</si>
  <si>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</si>
  <si>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</si>
  <si>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</si>
  <si>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</si>
  <si>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</si>
  <si>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</si>
  <si>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</si>
  <si>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</si>
  <si>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</si>
  <si>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</si>
  <si>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</si>
  <si>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</si>
  <si>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</si>
  <si>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</si>
  <si>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</si>
  <si>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</si>
  <si>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</si>
  <si>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</si>
  <si>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</si>
  <si>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</si>
  <si>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</si>
  <si>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</si>
  <si>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</si>
  <si>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</si>
  <si>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</si>
  <si>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</si>
  <si>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</si>
  <si>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</si>
  <si>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</si>
  <si>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</si>
  <si>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</si>
  <si>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</si>
  <si>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</si>
  <si>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</si>
  <si>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</si>
  <si>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</si>
  <si>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</si>
  <si>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</si>
  <si>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</si>
  <si>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</si>
  <si>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</si>
  <si>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</si>
  <si>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</si>
  <si>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</si>
  <si>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</si>
  <si>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</si>
  <si>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</si>
  <si>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</si>
  <si>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</si>
  <si>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</si>
  <si>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</si>
  <si>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</si>
  <si>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</si>
  <si>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</si>
  <si>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</si>
  <si>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</si>
  <si>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</si>
  <si>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</si>
  <si>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</si>
  <si>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</si>
  <si>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</si>
  <si>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</si>
  <si>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</si>
  <si>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</si>
  <si>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</si>
  <si>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</si>
  <si>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</si>
  <si>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</si>
  <si>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</si>
  <si>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</si>
  <si>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</si>
  <si>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</si>
  <si>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</si>
  <si>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</si>
  <si>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</si>
  <si>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</si>
  <si>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</si>
  <si>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</si>
  <si>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</si>
  <si>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</si>
  <si>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</si>
  <si>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</si>
  <si>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</si>
  <si>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</si>
  <si>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</si>
  <si>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</si>
  <si>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</si>
  <si>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</si>
  <si>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</si>
  <si>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</si>
  <si>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</si>
  <si>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</si>
  <si>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</si>
  <si>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</si>
  <si>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</si>
  <si>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</si>
  <si>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</si>
  <si>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</si>
  <si>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</si>
  <si>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</si>
  <si>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</si>
  <si>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</si>
  <si>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</si>
  <si>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</si>
  <si>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</si>
  <si>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</si>
  <si>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</si>
  <si>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</si>
  <si>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</si>
  <si>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</si>
  <si>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</si>
  <si>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</si>
  <si>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</si>
  <si>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</si>
  <si>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</si>
  <si>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</si>
  <si>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</si>
  <si>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</si>
  <si>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</si>
  <si>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</si>
  <si>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</si>
  <si>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</si>
  <si>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</si>
  <si>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</si>
  <si>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</si>
  <si>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</si>
  <si>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</si>
  <si>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</si>
  <si>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</si>
  <si>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</si>
  <si>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</si>
  <si>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</si>
  <si>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</si>
  <si>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</si>
  <si>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</si>
  <si>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D.M x Operaciones de Ejercicios Anteriores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</si>
  <si>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</si>
  <si>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</si>
  <si>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</si>
  <si>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</si>
  <si>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</si>
  <si>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</si>
  <si>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</si>
  <si>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</si>
  <si>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</si>
  <si>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</si>
  <si>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</si>
  <si>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Infraestructuras</t>
  </si>
  <si>
    <t>De Vivienda y Oficina</t>
  </si>
  <si>
    <t>Obras de Infraestructura Diversas</t>
  </si>
  <si>
    <t>Resultado Ejercicio Corriente</t>
  </si>
  <si>
    <t>Detrimento Patrimonial</t>
  </si>
  <si>
    <t>Detrimentos de Inversiones en Bienes de Uso</t>
  </si>
  <si>
    <t>Reporte Acumulado del 1 de Enero al 28 de Febrero de 2017</t>
  </si>
  <si>
    <t>Del 1 de Enero al 28 de Febrero de 2017</t>
  </si>
  <si>
    <t>ESTADO DE FLUJO DE FONDOS - COMPOSICION</t>
  </si>
  <si>
    <t>Del 1 de Enero  al 28 de Febrero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</si>
</sst>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abSelected="1" zoomScaleNormal="100" workbookViewId="0">
      <selection activeCell="A89" sqref="A89:E89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1" t="s">
        <v>164</v>
      </c>
      <c r="B1" s="81"/>
      <c r="C1" s="81"/>
      <c r="D1" s="81"/>
      <c r="E1" s="81"/>
    </row>
    <row r="2" spans="1:5" s="1" customFormat="1" x14ac:dyDescent="0.25">
      <c r="A2" s="81" t="s">
        <v>374</v>
      </c>
      <c r="B2" s="81"/>
      <c r="C2" s="81"/>
      <c r="D2" s="81"/>
      <c r="E2" s="81"/>
    </row>
    <row r="3" spans="1:5" s="1" customFormat="1" x14ac:dyDescent="0.25">
      <c r="A3" s="81" t="s">
        <v>394</v>
      </c>
      <c r="B3" s="81"/>
      <c r="C3" s="81"/>
      <c r="D3" s="81"/>
      <c r="E3" s="81"/>
    </row>
    <row r="4" spans="1:5" s="1" customFormat="1" x14ac:dyDescent="0.25">
      <c r="A4" s="81" t="s">
        <v>165</v>
      </c>
      <c r="B4" s="81"/>
      <c r="C4" s="81"/>
      <c r="D4" s="81"/>
      <c r="E4" s="81"/>
    </row>
    <row r="5" spans="1:5" s="1" customFormat="1" x14ac:dyDescent="0.25">
      <c r="A5" s="3" t="s">
        <v>166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167</v>
      </c>
      <c r="B7" s="47" t="s">
        <v>168</v>
      </c>
      <c r="C7" s="48" t="s">
        <v>169</v>
      </c>
      <c r="D7" s="47" t="s">
        <v>170</v>
      </c>
      <c r="E7" s="49" t="s">
        <v>171</v>
      </c>
    </row>
    <row r="8" spans="1:5" x14ac:dyDescent="0.25">
      <c r="A8" s="12" t="s">
        <v>0</v>
      </c>
      <c r="B8" s="12" t="s">
        <v>1</v>
      </c>
      <c r="C8" s="5">
        <v>2035725</v>
      </c>
      <c r="D8" s="5">
        <v>259292.2</v>
      </c>
      <c r="E8" s="6">
        <f>C8-D8</f>
        <v>1776432.8</v>
      </c>
    </row>
    <row r="9" spans="1:5" x14ac:dyDescent="0.25">
      <c r="A9" s="4" t="s">
        <v>2</v>
      </c>
      <c r="B9" s="4" t="s">
        <v>3</v>
      </c>
      <c r="C9" s="5">
        <v>1588737.2</v>
      </c>
      <c r="D9" s="5">
        <v>194424.62</v>
      </c>
      <c r="E9" s="6">
        <f t="shared" ref="E9:E44" si="0">C9-D9</f>
        <v>1394312.58</v>
      </c>
    </row>
    <row r="10" spans="1:5" x14ac:dyDescent="0.25">
      <c r="A10" s="4" t="s">
        <v>4</v>
      </c>
      <c r="B10" s="4" t="s">
        <v>5</v>
      </c>
      <c r="C10" s="5">
        <v>1224109.32</v>
      </c>
      <c r="D10" s="5">
        <v>191864.58</v>
      </c>
      <c r="E10" s="6">
        <f t="shared" si="0"/>
        <v>1032244.7400000001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17962.88</v>
      </c>
      <c r="D12" s="5">
        <v>2560.04</v>
      </c>
      <c r="E12" s="6">
        <f t="shared" si="0"/>
        <v>15402.84</v>
      </c>
    </row>
    <row r="13" spans="1:5" x14ac:dyDescent="0.25">
      <c r="A13" s="4" t="s">
        <v>10</v>
      </c>
      <c r="B13" s="4" t="s">
        <v>11</v>
      </c>
      <c r="C13" s="5">
        <v>244450</v>
      </c>
      <c r="D13" s="5">
        <v>0</v>
      </c>
      <c r="E13" s="6">
        <f t="shared" si="0"/>
        <v>244450</v>
      </c>
    </row>
    <row r="14" spans="1:5" x14ac:dyDescent="0.25">
      <c r="A14" s="4" t="s">
        <v>12</v>
      </c>
      <c r="B14" s="4" t="s">
        <v>13</v>
      </c>
      <c r="C14" s="5">
        <v>197356.17</v>
      </c>
      <c r="D14" s="5">
        <v>20534.12</v>
      </c>
      <c r="E14" s="6">
        <f t="shared" si="0"/>
        <v>176822.05000000002</v>
      </c>
    </row>
    <row r="15" spans="1:5" x14ac:dyDescent="0.25">
      <c r="A15" s="4" t="s">
        <v>14</v>
      </c>
      <c r="B15" s="4" t="s">
        <v>5</v>
      </c>
      <c r="C15" s="5">
        <v>154176.17000000001</v>
      </c>
      <c r="D15" s="5">
        <v>20534.12</v>
      </c>
      <c r="E15" s="6">
        <f t="shared" si="0"/>
        <v>133642.05000000002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0</v>
      </c>
      <c r="E16" s="6">
        <f t="shared" si="0"/>
        <v>13750</v>
      </c>
    </row>
    <row r="17" spans="1:5" x14ac:dyDescent="0.25">
      <c r="A17" s="4" t="s">
        <v>16</v>
      </c>
      <c r="B17" s="4" t="s">
        <v>11</v>
      </c>
      <c r="C17" s="5">
        <v>29430</v>
      </c>
      <c r="D17" s="5">
        <v>0</v>
      </c>
      <c r="E17" s="6">
        <f t="shared" si="0"/>
        <v>29430</v>
      </c>
    </row>
    <row r="18" spans="1:5" x14ac:dyDescent="0.25">
      <c r="A18" s="4" t="s">
        <v>17</v>
      </c>
      <c r="B18" s="4" t="s">
        <v>18</v>
      </c>
      <c r="C18" s="5">
        <v>17839.29</v>
      </c>
      <c r="D18" s="5">
        <v>2603.84</v>
      </c>
      <c r="E18" s="6">
        <f t="shared" si="0"/>
        <v>15235.45</v>
      </c>
    </row>
    <row r="19" spans="1:5" x14ac:dyDescent="0.25">
      <c r="A19" s="4" t="s">
        <v>19</v>
      </c>
      <c r="B19" s="4" t="s">
        <v>20</v>
      </c>
      <c r="C19" s="5">
        <v>17839.29</v>
      </c>
      <c r="D19" s="5">
        <v>2603.84</v>
      </c>
      <c r="E19" s="6">
        <f t="shared" si="0"/>
        <v>15235.45</v>
      </c>
    </row>
    <row r="20" spans="1:5" x14ac:dyDescent="0.25">
      <c r="A20" s="4" t="s">
        <v>21</v>
      </c>
      <c r="B20" s="4" t="s">
        <v>22</v>
      </c>
      <c r="C20" s="5">
        <v>124079.03999999999</v>
      </c>
      <c r="D20" s="5">
        <v>16187.94</v>
      </c>
      <c r="E20" s="6">
        <f t="shared" si="0"/>
        <v>107891.09999999999</v>
      </c>
    </row>
    <row r="21" spans="1:5" x14ac:dyDescent="0.25">
      <c r="A21" s="4" t="s">
        <v>23</v>
      </c>
      <c r="B21" s="4" t="s">
        <v>24</v>
      </c>
      <c r="C21" s="5">
        <v>106155.83</v>
      </c>
      <c r="D21" s="5">
        <v>14365.01</v>
      </c>
      <c r="E21" s="6">
        <f t="shared" si="0"/>
        <v>91790.82</v>
      </c>
    </row>
    <row r="22" spans="1:5" x14ac:dyDescent="0.25">
      <c r="A22" s="4" t="s">
        <v>25</v>
      </c>
      <c r="B22" s="4" t="s">
        <v>26</v>
      </c>
      <c r="C22" s="5">
        <v>11625.56</v>
      </c>
      <c r="D22" s="5">
        <v>1581.12</v>
      </c>
      <c r="E22" s="6">
        <f t="shared" si="0"/>
        <v>10044.439999999999</v>
      </c>
    </row>
    <row r="23" spans="1:5" x14ac:dyDescent="0.25">
      <c r="A23" s="4" t="s">
        <v>27</v>
      </c>
      <c r="B23" s="4" t="s">
        <v>28</v>
      </c>
      <c r="C23" s="5">
        <v>6297.65</v>
      </c>
      <c r="D23" s="5">
        <v>241.81</v>
      </c>
      <c r="E23" s="6">
        <f t="shared" si="0"/>
        <v>6055.8399999999992</v>
      </c>
    </row>
    <row r="24" spans="1:5" x14ac:dyDescent="0.25">
      <c r="A24" s="4" t="s">
        <v>29</v>
      </c>
      <c r="B24" s="4" t="s">
        <v>30</v>
      </c>
      <c r="C24" s="5">
        <v>93713.33</v>
      </c>
      <c r="D24" s="5">
        <v>11541.71</v>
      </c>
      <c r="E24" s="6">
        <f t="shared" si="0"/>
        <v>82171.62</v>
      </c>
    </row>
    <row r="25" spans="1:5" x14ac:dyDescent="0.25">
      <c r="A25" s="4" t="s">
        <v>31</v>
      </c>
      <c r="B25" s="4" t="s">
        <v>24</v>
      </c>
      <c r="C25" s="5">
        <v>78501.2</v>
      </c>
      <c r="D25" s="5">
        <v>10016.450000000001</v>
      </c>
      <c r="E25" s="6">
        <f t="shared" si="0"/>
        <v>68484.75</v>
      </c>
    </row>
    <row r="26" spans="1:5" x14ac:dyDescent="0.25">
      <c r="A26" s="4" t="s">
        <v>32</v>
      </c>
      <c r="B26" s="4" t="s">
        <v>26</v>
      </c>
      <c r="C26" s="5">
        <v>10905.08</v>
      </c>
      <c r="D26" s="5">
        <v>1386.16</v>
      </c>
      <c r="E26" s="6">
        <f t="shared" si="0"/>
        <v>9518.92</v>
      </c>
    </row>
    <row r="27" spans="1:5" x14ac:dyDescent="0.25">
      <c r="A27" s="4" t="s">
        <v>33</v>
      </c>
      <c r="B27" s="4" t="s">
        <v>28</v>
      </c>
      <c r="C27" s="5">
        <v>4307.05</v>
      </c>
      <c r="D27" s="5">
        <v>139.1</v>
      </c>
      <c r="E27" s="6">
        <f t="shared" si="0"/>
        <v>4167.95</v>
      </c>
    </row>
    <row r="28" spans="1:5" x14ac:dyDescent="0.25">
      <c r="A28" s="4" t="s">
        <v>34</v>
      </c>
      <c r="B28" s="4" t="s">
        <v>35</v>
      </c>
      <c r="C28" s="5">
        <v>13999.97</v>
      </c>
      <c r="D28" s="5">
        <v>13999.97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13999.97</v>
      </c>
      <c r="D29" s="5">
        <v>13999.97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5">
        <v>1633904</v>
      </c>
      <c r="D30" s="5">
        <v>128356.71</v>
      </c>
      <c r="E30" s="6">
        <f t="shared" si="0"/>
        <v>1505547.29</v>
      </c>
    </row>
    <row r="31" spans="1:5" x14ac:dyDescent="0.25">
      <c r="A31" s="4" t="s">
        <v>40</v>
      </c>
      <c r="B31" s="4" t="s">
        <v>41</v>
      </c>
      <c r="C31" s="5">
        <v>784708.43</v>
      </c>
      <c r="D31" s="5">
        <v>48150.97</v>
      </c>
      <c r="E31" s="6">
        <f t="shared" si="0"/>
        <v>736557.46000000008</v>
      </c>
    </row>
    <row r="32" spans="1:5" x14ac:dyDescent="0.25">
      <c r="A32" s="4" t="s">
        <v>42</v>
      </c>
      <c r="B32" s="4" t="s">
        <v>43</v>
      </c>
      <c r="C32" s="5">
        <v>342830</v>
      </c>
      <c r="D32" s="5">
        <v>44023.56</v>
      </c>
      <c r="E32" s="6">
        <f t="shared" si="0"/>
        <v>298806.44</v>
      </c>
    </row>
    <row r="33" spans="1:5" x14ac:dyDescent="0.25">
      <c r="A33" s="4" t="s">
        <v>44</v>
      </c>
      <c r="B33" s="4" t="s">
        <v>45</v>
      </c>
      <c r="C33" s="5">
        <v>37080</v>
      </c>
      <c r="D33" s="5">
        <v>0</v>
      </c>
      <c r="E33" s="6">
        <f t="shared" si="0"/>
        <v>37080</v>
      </c>
    </row>
    <row r="34" spans="1:5" x14ac:dyDescent="0.25">
      <c r="A34" s="4" t="s">
        <v>46</v>
      </c>
      <c r="B34" s="4" t="s">
        <v>47</v>
      </c>
      <c r="C34" s="5">
        <v>2733</v>
      </c>
      <c r="D34" s="5">
        <v>333</v>
      </c>
      <c r="E34" s="6">
        <f t="shared" si="0"/>
        <v>2400</v>
      </c>
    </row>
    <row r="35" spans="1:5" x14ac:dyDescent="0.25">
      <c r="A35" s="4" t="s">
        <v>48</v>
      </c>
      <c r="B35" s="4" t="s">
        <v>49</v>
      </c>
      <c r="C35" s="5">
        <v>91055</v>
      </c>
      <c r="D35" s="5">
        <v>0</v>
      </c>
      <c r="E35" s="6">
        <f t="shared" si="0"/>
        <v>91055</v>
      </c>
    </row>
    <row r="36" spans="1:5" x14ac:dyDescent="0.25">
      <c r="A36" s="4" t="s">
        <v>50</v>
      </c>
      <c r="B36" s="4" t="s">
        <v>51</v>
      </c>
      <c r="C36" s="5">
        <v>4993.26</v>
      </c>
      <c r="D36" s="5">
        <v>233.26</v>
      </c>
      <c r="E36" s="6">
        <f t="shared" si="0"/>
        <v>4760</v>
      </c>
    </row>
    <row r="37" spans="1:5" x14ac:dyDescent="0.25">
      <c r="A37" s="4" t="s">
        <v>52</v>
      </c>
      <c r="B37" s="4" t="s">
        <v>53</v>
      </c>
      <c r="C37" s="5">
        <v>200</v>
      </c>
      <c r="D37" s="5">
        <v>0</v>
      </c>
      <c r="E37" s="6">
        <f t="shared" si="0"/>
        <v>200</v>
      </c>
    </row>
    <row r="38" spans="1:5" x14ac:dyDescent="0.25">
      <c r="A38" s="4" t="s">
        <v>54</v>
      </c>
      <c r="B38" s="4" t="s">
        <v>55</v>
      </c>
      <c r="C38" s="5">
        <v>45106.73</v>
      </c>
      <c r="D38" s="5">
        <v>365.4</v>
      </c>
      <c r="E38" s="6">
        <f t="shared" si="0"/>
        <v>44741.33</v>
      </c>
    </row>
    <row r="39" spans="1:5" x14ac:dyDescent="0.25">
      <c r="A39" s="4" t="s">
        <v>56</v>
      </c>
      <c r="B39" s="4" t="s">
        <v>57</v>
      </c>
      <c r="C39" s="5">
        <v>56652.04</v>
      </c>
      <c r="D39" s="5">
        <v>12.04</v>
      </c>
      <c r="E39" s="6">
        <f t="shared" si="0"/>
        <v>56640</v>
      </c>
    </row>
    <row r="40" spans="1:5" x14ac:dyDescent="0.25">
      <c r="A40" s="4" t="s">
        <v>58</v>
      </c>
      <c r="B40" s="4" t="s">
        <v>59</v>
      </c>
      <c r="C40" s="5">
        <v>20000</v>
      </c>
      <c r="D40" s="5">
        <v>0</v>
      </c>
      <c r="E40" s="6">
        <f t="shared" si="0"/>
        <v>20000</v>
      </c>
    </row>
    <row r="41" spans="1:5" x14ac:dyDescent="0.25">
      <c r="A41" s="4" t="s">
        <v>60</v>
      </c>
      <c r="B41" s="4" t="s">
        <v>61</v>
      </c>
      <c r="C41" s="5">
        <v>10814</v>
      </c>
      <c r="D41" s="5">
        <v>9</v>
      </c>
      <c r="E41" s="6">
        <f t="shared" si="0"/>
        <v>10805</v>
      </c>
    </row>
    <row r="42" spans="1:5" x14ac:dyDescent="0.25">
      <c r="A42" s="4" t="s">
        <v>62</v>
      </c>
      <c r="B42" s="4" t="s">
        <v>63</v>
      </c>
      <c r="C42" s="5">
        <v>3294.8</v>
      </c>
      <c r="D42" s="5">
        <v>104.8</v>
      </c>
      <c r="E42" s="6">
        <f t="shared" si="0"/>
        <v>3190</v>
      </c>
    </row>
    <row r="43" spans="1:5" x14ac:dyDescent="0.25">
      <c r="A43" s="4" t="s">
        <v>64</v>
      </c>
      <c r="B43" s="4" t="s">
        <v>65</v>
      </c>
      <c r="C43" s="5">
        <v>2910</v>
      </c>
      <c r="D43" s="5">
        <v>0</v>
      </c>
      <c r="E43" s="6">
        <f t="shared" si="0"/>
        <v>2910</v>
      </c>
    </row>
    <row r="44" spans="1:5" x14ac:dyDescent="0.25">
      <c r="A44" s="4" t="s">
        <v>66</v>
      </c>
      <c r="B44" s="4" t="s">
        <v>67</v>
      </c>
      <c r="C44" s="5">
        <v>1332.95</v>
      </c>
      <c r="D44" s="5">
        <v>12.95</v>
      </c>
      <c r="E44" s="6">
        <f t="shared" si="0"/>
        <v>1320</v>
      </c>
    </row>
    <row r="45" spans="1:5" x14ac:dyDescent="0.25">
      <c r="A45" s="81"/>
      <c r="B45" s="81"/>
      <c r="C45" s="81"/>
      <c r="D45" s="81"/>
      <c r="E45" s="81"/>
    </row>
    <row r="46" spans="1:5" x14ac:dyDescent="0.25">
      <c r="A46" s="81" t="s">
        <v>164</v>
      </c>
      <c r="B46" s="81"/>
      <c r="C46" s="81"/>
      <c r="D46" s="81"/>
      <c r="E46" s="81"/>
    </row>
    <row r="47" spans="1:5" x14ac:dyDescent="0.25">
      <c r="A47" s="81" t="s">
        <v>374</v>
      </c>
      <c r="B47" s="81"/>
      <c r="C47" s="81"/>
      <c r="D47" s="81"/>
      <c r="E47" s="81"/>
    </row>
    <row r="48" spans="1:5" x14ac:dyDescent="0.25">
      <c r="A48" s="81" t="s">
        <v>394</v>
      </c>
      <c r="B48" s="81"/>
      <c r="C48" s="81"/>
      <c r="D48" s="81"/>
      <c r="E48" s="81"/>
    </row>
    <row r="49" spans="1:5" x14ac:dyDescent="0.25">
      <c r="A49" s="81" t="s">
        <v>165</v>
      </c>
      <c r="B49" s="81"/>
      <c r="C49" s="81"/>
      <c r="D49" s="81"/>
      <c r="E49" s="81"/>
    </row>
    <row r="50" spans="1:5" x14ac:dyDescent="0.25">
      <c r="A50" s="4" t="s">
        <v>68</v>
      </c>
      <c r="B50" s="4" t="s">
        <v>69</v>
      </c>
      <c r="C50" s="5">
        <v>18310</v>
      </c>
      <c r="D50" s="5">
        <v>15</v>
      </c>
      <c r="E50" s="6">
        <f t="shared" ref="E50:E85" si="1">C50-D50</f>
        <v>18295</v>
      </c>
    </row>
    <row r="51" spans="1:5" x14ac:dyDescent="0.25">
      <c r="A51" s="4" t="s">
        <v>70</v>
      </c>
      <c r="B51" s="4" t="s">
        <v>71</v>
      </c>
      <c r="C51" s="5">
        <v>45</v>
      </c>
      <c r="D51" s="5">
        <v>45</v>
      </c>
      <c r="E51" s="6">
        <f t="shared" si="1"/>
        <v>0</v>
      </c>
    </row>
    <row r="52" spans="1:5" x14ac:dyDescent="0.25">
      <c r="A52" s="4" t="s">
        <v>72</v>
      </c>
      <c r="B52" s="4" t="s">
        <v>73</v>
      </c>
      <c r="C52" s="5">
        <v>21022.77</v>
      </c>
      <c r="D52" s="5">
        <v>1067.77</v>
      </c>
      <c r="E52" s="6">
        <f t="shared" si="1"/>
        <v>19955</v>
      </c>
    </row>
    <row r="53" spans="1:5" x14ac:dyDescent="0.25">
      <c r="A53" s="4" t="s">
        <v>74</v>
      </c>
      <c r="B53" s="4" t="s">
        <v>75</v>
      </c>
      <c r="C53" s="5">
        <v>2159.35</v>
      </c>
      <c r="D53" s="5">
        <v>169.35</v>
      </c>
      <c r="E53" s="6">
        <f t="shared" si="1"/>
        <v>1990</v>
      </c>
    </row>
    <row r="54" spans="1:5" s="1" customFormat="1" x14ac:dyDescent="0.25">
      <c r="A54" s="4" t="s">
        <v>76</v>
      </c>
      <c r="B54" s="4" t="s">
        <v>77</v>
      </c>
      <c r="C54" s="5">
        <v>124169.53</v>
      </c>
      <c r="D54" s="5">
        <v>1759.84</v>
      </c>
      <c r="E54" s="6">
        <f t="shared" si="1"/>
        <v>122409.69</v>
      </c>
    </row>
    <row r="55" spans="1:5" x14ac:dyDescent="0.25">
      <c r="A55" s="4" t="s">
        <v>78</v>
      </c>
      <c r="B55" s="4" t="s">
        <v>79</v>
      </c>
      <c r="C55" s="5">
        <v>226560</v>
      </c>
      <c r="D55" s="5">
        <v>24193.05</v>
      </c>
      <c r="E55" s="6">
        <f t="shared" si="1"/>
        <v>202366.95</v>
      </c>
    </row>
    <row r="56" spans="1:5" x14ac:dyDescent="0.25">
      <c r="A56" s="4" t="s">
        <v>80</v>
      </c>
      <c r="B56" s="4" t="s">
        <v>81</v>
      </c>
      <c r="C56" s="5">
        <v>108000</v>
      </c>
      <c r="D56" s="5">
        <v>15538.49</v>
      </c>
      <c r="E56" s="6">
        <f t="shared" si="1"/>
        <v>92461.51</v>
      </c>
    </row>
    <row r="57" spans="1:5" s="1" customFormat="1" x14ac:dyDescent="0.25">
      <c r="A57" s="4" t="s">
        <v>82</v>
      </c>
      <c r="B57" s="4" t="s">
        <v>83</v>
      </c>
      <c r="C57" s="5">
        <v>39360</v>
      </c>
      <c r="D57" s="5">
        <v>5035.57</v>
      </c>
      <c r="E57" s="6">
        <f t="shared" si="1"/>
        <v>34324.43</v>
      </c>
    </row>
    <row r="58" spans="1:5" x14ac:dyDescent="0.25">
      <c r="A58" s="4" t="s">
        <v>84</v>
      </c>
      <c r="B58" s="4" t="s">
        <v>85</v>
      </c>
      <c r="C58" s="5">
        <v>79200</v>
      </c>
      <c r="D58" s="5">
        <v>3618.99</v>
      </c>
      <c r="E58" s="6">
        <f t="shared" si="1"/>
        <v>75581.009999999995</v>
      </c>
    </row>
    <row r="59" spans="1:5" x14ac:dyDescent="0.25">
      <c r="A59" s="4" t="s">
        <v>86</v>
      </c>
      <c r="B59" s="4" t="s">
        <v>87</v>
      </c>
      <c r="C59" s="5">
        <v>328165.57</v>
      </c>
      <c r="D59" s="5">
        <v>19658.25</v>
      </c>
      <c r="E59" s="6">
        <f t="shared" si="1"/>
        <v>308507.32</v>
      </c>
    </row>
    <row r="60" spans="1:5" x14ac:dyDescent="0.25">
      <c r="A60" s="4" t="s">
        <v>88</v>
      </c>
      <c r="B60" s="4" t="s">
        <v>89</v>
      </c>
      <c r="C60" s="5">
        <v>3000</v>
      </c>
      <c r="D60" s="5">
        <v>35</v>
      </c>
      <c r="E60" s="6">
        <f t="shared" si="1"/>
        <v>2965</v>
      </c>
    </row>
    <row r="61" spans="1:5" x14ac:dyDescent="0.25">
      <c r="A61" s="4" t="s">
        <v>90</v>
      </c>
      <c r="B61" s="4" t="s">
        <v>91</v>
      </c>
      <c r="C61" s="5">
        <v>771.4</v>
      </c>
      <c r="D61" s="5">
        <v>771.4</v>
      </c>
      <c r="E61" s="6">
        <f t="shared" si="1"/>
        <v>0</v>
      </c>
    </row>
    <row r="62" spans="1:5" x14ac:dyDescent="0.25">
      <c r="A62" s="4" t="s">
        <v>92</v>
      </c>
      <c r="B62" s="4" t="s">
        <v>93</v>
      </c>
      <c r="C62" s="5">
        <v>10000</v>
      </c>
      <c r="D62" s="5">
        <v>0</v>
      </c>
      <c r="E62" s="6">
        <f t="shared" si="1"/>
        <v>10000</v>
      </c>
    </row>
    <row r="63" spans="1:5" x14ac:dyDescent="0.25">
      <c r="A63" s="4" t="s">
        <v>94</v>
      </c>
      <c r="B63" s="4" t="s">
        <v>95</v>
      </c>
      <c r="C63" s="5">
        <v>16640</v>
      </c>
      <c r="D63" s="5">
        <v>8320</v>
      </c>
      <c r="E63" s="6">
        <f t="shared" si="1"/>
        <v>8320</v>
      </c>
    </row>
    <row r="64" spans="1:5" x14ac:dyDescent="0.25">
      <c r="A64" s="4" t="s">
        <v>96</v>
      </c>
      <c r="B64" s="4" t="s">
        <v>97</v>
      </c>
      <c r="C64" s="5">
        <v>340</v>
      </c>
      <c r="D64" s="5">
        <v>43.32</v>
      </c>
      <c r="E64" s="6">
        <f t="shared" si="1"/>
        <v>296.68</v>
      </c>
    </row>
    <row r="65" spans="1:5" x14ac:dyDescent="0.25">
      <c r="A65" s="4" t="s">
        <v>98</v>
      </c>
      <c r="B65" s="4" t="s">
        <v>99</v>
      </c>
      <c r="C65" s="5">
        <v>45</v>
      </c>
      <c r="D65" s="5">
        <v>45</v>
      </c>
      <c r="E65" s="6">
        <f t="shared" si="1"/>
        <v>0</v>
      </c>
    </row>
    <row r="66" spans="1:5" s="1" customFormat="1" x14ac:dyDescent="0.25">
      <c r="A66" s="4" t="s">
        <v>100</v>
      </c>
      <c r="B66" s="4" t="s">
        <v>101</v>
      </c>
      <c r="C66" s="5">
        <v>15673.67</v>
      </c>
      <c r="D66" s="5">
        <v>603.66999999999996</v>
      </c>
      <c r="E66" s="6">
        <f t="shared" si="1"/>
        <v>15070</v>
      </c>
    </row>
    <row r="67" spans="1:5" s="1" customFormat="1" x14ac:dyDescent="0.25">
      <c r="A67" s="4" t="s">
        <v>102</v>
      </c>
      <c r="B67" s="4" t="s">
        <v>103</v>
      </c>
      <c r="C67" s="5">
        <v>19595.5</v>
      </c>
      <c r="D67" s="5">
        <v>95.5</v>
      </c>
      <c r="E67" s="6">
        <f t="shared" si="1"/>
        <v>19500</v>
      </c>
    </row>
    <row r="68" spans="1:5" x14ac:dyDescent="0.25">
      <c r="A68" s="4" t="s">
        <v>104</v>
      </c>
      <c r="B68" s="4" t="s">
        <v>105</v>
      </c>
      <c r="C68" s="5">
        <v>19974.64</v>
      </c>
      <c r="D68" s="5">
        <v>2449.2800000000002</v>
      </c>
      <c r="E68" s="6">
        <f t="shared" si="1"/>
        <v>17525.36</v>
      </c>
    </row>
    <row r="69" spans="1:5" x14ac:dyDescent="0.25">
      <c r="A69" s="4" t="s">
        <v>106</v>
      </c>
      <c r="B69" s="4" t="s">
        <v>107</v>
      </c>
      <c r="C69" s="5">
        <v>242125.36</v>
      </c>
      <c r="D69" s="5">
        <v>7295.08</v>
      </c>
      <c r="E69" s="6">
        <f t="shared" si="1"/>
        <v>234830.28</v>
      </c>
    </row>
    <row r="70" spans="1:5" x14ac:dyDescent="0.25">
      <c r="A70" s="15" t="s">
        <v>108</v>
      </c>
      <c r="B70" s="4" t="s">
        <v>109</v>
      </c>
      <c r="C70" s="5">
        <v>176955</v>
      </c>
      <c r="D70" s="5">
        <v>35994.6</v>
      </c>
      <c r="E70" s="6">
        <f t="shared" si="1"/>
        <v>140960.4</v>
      </c>
    </row>
    <row r="71" spans="1:5" s="1" customFormat="1" x14ac:dyDescent="0.25">
      <c r="A71" s="15">
        <v>54402</v>
      </c>
      <c r="B71" s="4" t="s">
        <v>387</v>
      </c>
      <c r="C71" s="5">
        <v>1946.6</v>
      </c>
      <c r="D71" s="5">
        <v>1946.6</v>
      </c>
      <c r="E71" s="6">
        <f t="shared" si="1"/>
        <v>0</v>
      </c>
    </row>
    <row r="72" spans="1:5" x14ac:dyDescent="0.25">
      <c r="A72" s="4" t="s">
        <v>110</v>
      </c>
      <c r="B72" s="4" t="s">
        <v>111</v>
      </c>
      <c r="C72" s="5">
        <v>169600</v>
      </c>
      <c r="D72" s="5">
        <v>32698</v>
      </c>
      <c r="E72" s="6">
        <f t="shared" si="1"/>
        <v>136902</v>
      </c>
    </row>
    <row r="73" spans="1:5" x14ac:dyDescent="0.25">
      <c r="A73" s="4" t="s">
        <v>112</v>
      </c>
      <c r="B73" s="4" t="s">
        <v>113</v>
      </c>
      <c r="C73" s="5">
        <v>5408.4</v>
      </c>
      <c r="D73" s="5">
        <v>1350</v>
      </c>
      <c r="E73" s="6">
        <f t="shared" si="1"/>
        <v>4058.3999999999996</v>
      </c>
    </row>
    <row r="74" spans="1:5" x14ac:dyDescent="0.25">
      <c r="A74" s="4" t="s">
        <v>114</v>
      </c>
      <c r="B74" s="4" t="s">
        <v>115</v>
      </c>
      <c r="C74" s="5">
        <v>117515</v>
      </c>
      <c r="D74" s="5">
        <v>359.84</v>
      </c>
      <c r="E74" s="6">
        <f t="shared" si="1"/>
        <v>117155.16</v>
      </c>
    </row>
    <row r="75" spans="1:5" x14ac:dyDescent="0.25">
      <c r="A75" s="4" t="s">
        <v>116</v>
      </c>
      <c r="B75" s="4" t="s">
        <v>117</v>
      </c>
      <c r="C75" s="5">
        <v>115640</v>
      </c>
      <c r="D75" s="5">
        <v>359.84</v>
      </c>
      <c r="E75" s="6">
        <f t="shared" si="1"/>
        <v>115280.16</v>
      </c>
    </row>
    <row r="76" spans="1:5" x14ac:dyDescent="0.25">
      <c r="A76" s="4" t="s">
        <v>118</v>
      </c>
      <c r="B76" s="4" t="s">
        <v>119</v>
      </c>
      <c r="C76" s="5">
        <v>1875</v>
      </c>
      <c r="D76" s="5">
        <v>0</v>
      </c>
      <c r="E76" s="6">
        <f t="shared" si="1"/>
        <v>1875</v>
      </c>
    </row>
    <row r="77" spans="1:5" x14ac:dyDescent="0.25">
      <c r="A77" s="12" t="s">
        <v>120</v>
      </c>
      <c r="B77" s="12" t="s">
        <v>121</v>
      </c>
      <c r="C77" s="5">
        <v>90410</v>
      </c>
      <c r="D77" s="5">
        <v>7525.72</v>
      </c>
      <c r="E77" s="6">
        <f t="shared" si="1"/>
        <v>82884.28</v>
      </c>
    </row>
    <row r="78" spans="1:5" x14ac:dyDescent="0.25">
      <c r="A78" s="4" t="s">
        <v>122</v>
      </c>
      <c r="B78" s="4" t="s">
        <v>123</v>
      </c>
      <c r="C78" s="5">
        <v>27522.86</v>
      </c>
      <c r="D78" s="5">
        <v>7525.72</v>
      </c>
      <c r="E78" s="6">
        <f t="shared" si="1"/>
        <v>19997.14</v>
      </c>
    </row>
    <row r="79" spans="1:5" x14ac:dyDescent="0.25">
      <c r="A79" s="4" t="s">
        <v>124</v>
      </c>
      <c r="B79" s="4" t="s">
        <v>125</v>
      </c>
      <c r="C79" s="5">
        <v>27522.86</v>
      </c>
      <c r="D79" s="5">
        <v>7525.72</v>
      </c>
      <c r="E79" s="6">
        <f t="shared" si="1"/>
        <v>19997.14</v>
      </c>
    </row>
    <row r="80" spans="1:5" x14ac:dyDescent="0.25">
      <c r="A80" s="4" t="s">
        <v>126</v>
      </c>
      <c r="B80" s="4" t="s">
        <v>127</v>
      </c>
      <c r="C80" s="5">
        <v>54667.14</v>
      </c>
      <c r="D80" s="5">
        <v>0</v>
      </c>
      <c r="E80" s="6">
        <f t="shared" si="1"/>
        <v>54667.14</v>
      </c>
    </row>
    <row r="81" spans="1:5" x14ac:dyDescent="0.25">
      <c r="A81" s="4" t="s">
        <v>128</v>
      </c>
      <c r="B81" s="4" t="s">
        <v>129</v>
      </c>
      <c r="C81" s="5">
        <v>4627.1400000000003</v>
      </c>
      <c r="D81" s="5">
        <v>0</v>
      </c>
      <c r="E81" s="6">
        <f t="shared" si="1"/>
        <v>4627.1400000000003</v>
      </c>
    </row>
    <row r="82" spans="1:5" x14ac:dyDescent="0.25">
      <c r="A82" s="4" t="s">
        <v>130</v>
      </c>
      <c r="B82" s="4" t="s">
        <v>131</v>
      </c>
      <c r="C82" s="5">
        <v>49500</v>
      </c>
      <c r="D82" s="5">
        <v>0</v>
      </c>
      <c r="E82" s="6">
        <f t="shared" si="1"/>
        <v>49500</v>
      </c>
    </row>
    <row r="83" spans="1:5" s="1" customFormat="1" x14ac:dyDescent="0.25">
      <c r="A83" s="4" t="s">
        <v>132</v>
      </c>
      <c r="B83" s="4" t="s">
        <v>133</v>
      </c>
      <c r="C83" s="5">
        <v>540</v>
      </c>
      <c r="D83" s="5">
        <v>0</v>
      </c>
      <c r="E83" s="6">
        <f t="shared" si="1"/>
        <v>540</v>
      </c>
    </row>
    <row r="84" spans="1:5" s="1" customFormat="1" x14ac:dyDescent="0.25">
      <c r="A84" s="4" t="s">
        <v>134</v>
      </c>
      <c r="B84" s="4" t="s">
        <v>135</v>
      </c>
      <c r="C84" s="5">
        <v>8220</v>
      </c>
      <c r="D84" s="5">
        <v>0</v>
      </c>
      <c r="E84" s="6">
        <f t="shared" si="1"/>
        <v>8220</v>
      </c>
    </row>
    <row r="85" spans="1:5" x14ac:dyDescent="0.25">
      <c r="A85" s="4" t="s">
        <v>136</v>
      </c>
      <c r="B85" s="4" t="s">
        <v>137</v>
      </c>
      <c r="C85" s="5">
        <v>8220</v>
      </c>
      <c r="D85" s="5">
        <v>6687.57</v>
      </c>
      <c r="E85" s="6">
        <f t="shared" si="1"/>
        <v>1532.4300000000003</v>
      </c>
    </row>
    <row r="86" spans="1:5" x14ac:dyDescent="0.25">
      <c r="A86" s="81" t="s">
        <v>164</v>
      </c>
      <c r="B86" s="81"/>
      <c r="C86" s="81"/>
      <c r="D86" s="81"/>
      <c r="E86" s="81"/>
    </row>
    <row r="87" spans="1:5" x14ac:dyDescent="0.25">
      <c r="A87" s="81" t="s">
        <v>374</v>
      </c>
      <c r="B87" s="81"/>
      <c r="C87" s="81"/>
      <c r="D87" s="81"/>
      <c r="E87" s="81"/>
    </row>
    <row r="88" spans="1:5" x14ac:dyDescent="0.25">
      <c r="A88" s="81" t="s">
        <v>394</v>
      </c>
      <c r="B88" s="81"/>
      <c r="C88" s="81"/>
      <c r="D88" s="81"/>
      <c r="E88" s="81"/>
    </row>
    <row r="89" spans="1:5" x14ac:dyDescent="0.25">
      <c r="A89" s="81" t="s">
        <v>165</v>
      </c>
      <c r="B89" s="81"/>
      <c r="C89" s="81"/>
      <c r="D89" s="81"/>
      <c r="E89" s="81"/>
    </row>
    <row r="90" spans="1:5" x14ac:dyDescent="0.25">
      <c r="A90" s="3" t="s">
        <v>166</v>
      </c>
      <c r="B90" s="2"/>
      <c r="C90" s="2"/>
      <c r="D90" s="2"/>
      <c r="E90" s="2"/>
    </row>
    <row r="91" spans="1:5" x14ac:dyDescent="0.25">
      <c r="A91" s="12" t="s">
        <v>138</v>
      </c>
      <c r="B91" s="12" t="s">
        <v>139</v>
      </c>
      <c r="C91" s="5">
        <v>3281775</v>
      </c>
      <c r="D91" s="5">
        <v>435013</v>
      </c>
      <c r="E91" s="6">
        <f t="shared" ref="E91:E107" si="2">C91-D91</f>
        <v>2846762</v>
      </c>
    </row>
    <row r="92" spans="1:5" x14ac:dyDescent="0.25">
      <c r="A92" s="4" t="s">
        <v>140</v>
      </c>
      <c r="B92" s="4" t="s">
        <v>141</v>
      </c>
      <c r="C92" s="5">
        <v>3223245</v>
      </c>
      <c r="D92" s="5">
        <v>433580</v>
      </c>
      <c r="E92" s="6">
        <f t="shared" si="2"/>
        <v>2789665</v>
      </c>
    </row>
    <row r="93" spans="1:5" x14ac:dyDescent="0.25">
      <c r="A93" s="4" t="s">
        <v>142</v>
      </c>
      <c r="B93" s="4" t="s">
        <v>141</v>
      </c>
      <c r="C93" s="5">
        <v>3223245</v>
      </c>
      <c r="D93" s="5">
        <v>433580</v>
      </c>
      <c r="E93" s="6">
        <f t="shared" si="2"/>
        <v>2789665</v>
      </c>
    </row>
    <row r="94" spans="1:5" x14ac:dyDescent="0.25">
      <c r="A94" s="4" t="s">
        <v>143</v>
      </c>
      <c r="B94" s="4" t="s">
        <v>144</v>
      </c>
      <c r="C94" s="5">
        <v>58530</v>
      </c>
      <c r="D94" s="5">
        <v>1433</v>
      </c>
      <c r="E94" s="6">
        <f t="shared" si="2"/>
        <v>57097</v>
      </c>
    </row>
    <row r="95" spans="1:5" x14ac:dyDescent="0.25">
      <c r="A95" s="4" t="s">
        <v>145</v>
      </c>
      <c r="B95" s="4" t="s">
        <v>146</v>
      </c>
      <c r="C95" s="5">
        <v>6105</v>
      </c>
      <c r="D95" s="5">
        <v>583</v>
      </c>
      <c r="E95" s="6">
        <f t="shared" si="2"/>
        <v>5522</v>
      </c>
    </row>
    <row r="96" spans="1:5" x14ac:dyDescent="0.25">
      <c r="A96" s="4" t="s">
        <v>147</v>
      </c>
      <c r="B96" s="4" t="s">
        <v>148</v>
      </c>
      <c r="C96" s="5">
        <v>52425</v>
      </c>
      <c r="D96" s="5">
        <v>850</v>
      </c>
      <c r="E96" s="6">
        <f t="shared" si="2"/>
        <v>51575</v>
      </c>
    </row>
    <row r="97" spans="1:5" x14ac:dyDescent="0.25">
      <c r="A97" s="12" t="s">
        <v>149</v>
      </c>
      <c r="B97" s="12" t="s">
        <v>150</v>
      </c>
      <c r="C97" s="5">
        <v>118840</v>
      </c>
      <c r="D97" s="5">
        <v>698</v>
      </c>
      <c r="E97" s="6">
        <f t="shared" si="2"/>
        <v>118142</v>
      </c>
    </row>
    <row r="98" spans="1:5" x14ac:dyDescent="0.25">
      <c r="A98" s="4" t="s">
        <v>151</v>
      </c>
      <c r="B98" s="4" t="s">
        <v>152</v>
      </c>
      <c r="C98" s="5">
        <v>25155</v>
      </c>
      <c r="D98" s="5">
        <v>698</v>
      </c>
      <c r="E98" s="6">
        <f t="shared" si="2"/>
        <v>24457</v>
      </c>
    </row>
    <row r="99" spans="1:5" x14ac:dyDescent="0.25">
      <c r="A99" s="4" t="s">
        <v>153</v>
      </c>
      <c r="B99" s="4" t="s">
        <v>154</v>
      </c>
      <c r="C99" s="5">
        <v>6977</v>
      </c>
      <c r="D99" s="5">
        <v>470</v>
      </c>
      <c r="E99" s="6">
        <f t="shared" si="2"/>
        <v>6507</v>
      </c>
    </row>
    <row r="100" spans="1:5" x14ac:dyDescent="0.25">
      <c r="A100" s="4" t="s">
        <v>155</v>
      </c>
      <c r="B100" s="4" t="s">
        <v>156</v>
      </c>
      <c r="C100" s="5">
        <v>9725</v>
      </c>
      <c r="D100" s="5">
        <v>0</v>
      </c>
      <c r="E100" s="6">
        <f t="shared" si="2"/>
        <v>9725</v>
      </c>
    </row>
    <row r="101" spans="1:5" s="1" customFormat="1" x14ac:dyDescent="0.25">
      <c r="A101" s="15">
        <v>61104</v>
      </c>
      <c r="B101" s="4" t="s">
        <v>157</v>
      </c>
      <c r="C101" s="5">
        <v>8170</v>
      </c>
      <c r="D101" s="5">
        <v>0</v>
      </c>
      <c r="E101" s="6">
        <f t="shared" si="2"/>
        <v>8170</v>
      </c>
    </row>
    <row r="102" spans="1:5" x14ac:dyDescent="0.25">
      <c r="A102" s="4" t="s">
        <v>158</v>
      </c>
      <c r="B102" s="4" t="s">
        <v>159</v>
      </c>
      <c r="C102" s="5">
        <v>283</v>
      </c>
      <c r="D102" s="5">
        <v>228</v>
      </c>
      <c r="E102" s="6">
        <f t="shared" si="2"/>
        <v>55</v>
      </c>
    </row>
    <row r="103" spans="1:5" x14ac:dyDescent="0.25">
      <c r="A103" s="4" t="s">
        <v>160</v>
      </c>
      <c r="B103" s="4" t="s">
        <v>161</v>
      </c>
      <c r="C103" s="5">
        <v>18685</v>
      </c>
      <c r="D103" s="5">
        <v>0</v>
      </c>
      <c r="E103" s="6">
        <f t="shared" si="2"/>
        <v>18685</v>
      </c>
    </row>
    <row r="104" spans="1:5" x14ac:dyDescent="0.25">
      <c r="A104" s="4" t="s">
        <v>162</v>
      </c>
      <c r="B104" s="4" t="s">
        <v>163</v>
      </c>
      <c r="C104" s="5">
        <v>18685</v>
      </c>
      <c r="D104" s="5">
        <v>0</v>
      </c>
      <c r="E104" s="6">
        <f t="shared" si="2"/>
        <v>18685</v>
      </c>
    </row>
    <row r="105" spans="1:5" s="1" customFormat="1" x14ac:dyDescent="0.25">
      <c r="A105" s="15">
        <v>616</v>
      </c>
      <c r="B105" s="4" t="s">
        <v>388</v>
      </c>
      <c r="C105" s="5">
        <v>75000</v>
      </c>
      <c r="D105" s="5">
        <v>0</v>
      </c>
      <c r="E105" s="6">
        <f t="shared" si="2"/>
        <v>75000</v>
      </c>
    </row>
    <row r="106" spans="1:5" s="1" customFormat="1" x14ac:dyDescent="0.25">
      <c r="A106" s="15">
        <v>61604</v>
      </c>
      <c r="B106" s="4" t="s">
        <v>389</v>
      </c>
      <c r="C106" s="5">
        <v>40000</v>
      </c>
      <c r="D106" s="5">
        <v>0</v>
      </c>
      <c r="E106" s="6">
        <f t="shared" si="2"/>
        <v>40000</v>
      </c>
    </row>
    <row r="107" spans="1:5" s="1" customFormat="1" x14ac:dyDescent="0.25">
      <c r="A107" s="15">
        <v>61699</v>
      </c>
      <c r="B107" s="4" t="s">
        <v>390</v>
      </c>
      <c r="C107" s="5">
        <v>35000</v>
      </c>
      <c r="D107" s="5">
        <v>0</v>
      </c>
      <c r="E107" s="6">
        <f t="shared" si="2"/>
        <v>35000</v>
      </c>
    </row>
    <row r="108" spans="1:5" x14ac:dyDescent="0.25">
      <c r="A108" s="2"/>
      <c r="B108" s="8" t="s">
        <v>172</v>
      </c>
      <c r="C108" s="11">
        <f>C8+C30+C77+C91+C97</f>
        <v>7160654</v>
      </c>
      <c r="D108" s="11">
        <f>D8+D30+D77+D91+D97</f>
        <v>830885.63</v>
      </c>
      <c r="E108" s="11">
        <f>E8+E30+E77+E91+E97</f>
        <v>6329768.3699999992</v>
      </c>
    </row>
    <row r="109" spans="1:5" x14ac:dyDescent="0.25">
      <c r="A109" s="1"/>
      <c r="B109" s="10" t="s">
        <v>173</v>
      </c>
      <c r="C109" s="9">
        <f t="shared" ref="C109:E110" si="3">C108</f>
        <v>7160654</v>
      </c>
      <c r="D109" s="9">
        <f t="shared" si="3"/>
        <v>830885.63</v>
      </c>
      <c r="E109" s="9">
        <f t="shared" si="3"/>
        <v>6329768.3699999992</v>
      </c>
    </row>
    <row r="110" spans="1:5" x14ac:dyDescent="0.25">
      <c r="A110" s="1"/>
      <c r="B110" s="10" t="s">
        <v>174</v>
      </c>
      <c r="C110" s="9">
        <f t="shared" si="3"/>
        <v>7160654</v>
      </c>
      <c r="D110" s="9">
        <f t="shared" si="3"/>
        <v>830885.63</v>
      </c>
      <c r="E110" s="9">
        <f t="shared" si="3"/>
        <v>6329768.3699999992</v>
      </c>
    </row>
    <row r="111" spans="1:5" x14ac:dyDescent="0.25">
      <c r="A111" s="60"/>
      <c r="B111" s="60"/>
      <c r="C111" s="58"/>
      <c r="D111" s="58"/>
      <c r="E111" s="59"/>
    </row>
    <row r="112" spans="1:5" s="1" customFormat="1" x14ac:dyDescent="0.25">
      <c r="A112" s="61"/>
      <c r="B112" s="60"/>
      <c r="C112" s="58"/>
      <c r="D112" s="58"/>
      <c r="E112" s="59"/>
    </row>
    <row r="113" spans="1:5" x14ac:dyDescent="0.25">
      <c r="A113" s="61"/>
      <c r="B113" s="60"/>
      <c r="C113" s="58"/>
      <c r="D113" s="58"/>
      <c r="E113" s="59"/>
    </row>
    <row r="114" spans="1:5" x14ac:dyDescent="0.25">
      <c r="A114" s="60"/>
      <c r="B114" s="60"/>
      <c r="C114" s="58"/>
      <c r="D114" s="58"/>
      <c r="E114" s="59"/>
    </row>
    <row r="115" spans="1:5" x14ac:dyDescent="0.25">
      <c r="A115" s="60"/>
      <c r="B115" s="60"/>
      <c r="C115" s="58"/>
      <c r="D115" s="58"/>
      <c r="E115" s="59"/>
    </row>
    <row r="116" spans="1:5" x14ac:dyDescent="0.25">
      <c r="A116" s="60"/>
      <c r="B116" s="60"/>
      <c r="C116" s="58"/>
      <c r="D116" s="58"/>
      <c r="E116" s="59"/>
    </row>
    <row r="117" spans="1:5" x14ac:dyDescent="0.25">
      <c r="A117" s="60"/>
      <c r="B117" s="60"/>
      <c r="C117" s="58"/>
      <c r="D117" s="58"/>
      <c r="E117" s="59"/>
    </row>
    <row r="118" spans="1:5" x14ac:dyDescent="0.25">
      <c r="A118" s="60"/>
      <c r="B118" s="60"/>
      <c r="C118" s="58"/>
      <c r="D118" s="58"/>
      <c r="E118" s="59"/>
    </row>
    <row r="119" spans="1:5" x14ac:dyDescent="0.25">
      <c r="A119" s="57"/>
      <c r="B119" s="62"/>
      <c r="C119" s="63"/>
      <c r="D119" s="63"/>
      <c r="E119" s="63"/>
    </row>
    <row r="120" spans="1:5" x14ac:dyDescent="0.25">
      <c r="A120" s="64"/>
      <c r="B120" s="65"/>
      <c r="C120" s="63"/>
      <c r="D120" s="63"/>
      <c r="E120" s="63"/>
    </row>
    <row r="121" spans="1:5" x14ac:dyDescent="0.25">
      <c r="A121" s="64"/>
      <c r="B121" s="65"/>
      <c r="C121" s="63"/>
      <c r="D121" s="63"/>
      <c r="E121" s="63"/>
    </row>
    <row r="122" spans="1:5" x14ac:dyDescent="0.25">
      <c r="A122" s="64"/>
      <c r="B122" s="64"/>
      <c r="C122" s="64"/>
      <c r="D122" s="64"/>
      <c r="E122" s="64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E9" sqref="E9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1" t="s">
        <v>164</v>
      </c>
      <c r="B1" s="81"/>
      <c r="C1" s="81"/>
      <c r="D1" s="81"/>
      <c r="E1" s="81"/>
    </row>
    <row r="2" spans="1:5" x14ac:dyDescent="0.25">
      <c r="A2" s="81" t="s">
        <v>385</v>
      </c>
      <c r="B2" s="81"/>
      <c r="C2" s="81"/>
      <c r="D2" s="81"/>
      <c r="E2" s="81"/>
    </row>
    <row r="3" spans="1:5" x14ac:dyDescent="0.25">
      <c r="A3" s="81" t="s">
        <v>394</v>
      </c>
      <c r="B3" s="81"/>
      <c r="C3" s="81"/>
      <c r="D3" s="81"/>
      <c r="E3" s="81"/>
    </row>
    <row r="4" spans="1:5" x14ac:dyDescent="0.25">
      <c r="A4" s="81" t="s">
        <v>165</v>
      </c>
      <c r="B4" s="81"/>
      <c r="C4" s="81"/>
      <c r="D4" s="81"/>
      <c r="E4" s="81"/>
    </row>
    <row r="5" spans="1:5" x14ac:dyDescent="0.25">
      <c r="A5" s="3" t="s">
        <v>166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167</v>
      </c>
      <c r="B7" s="72" t="s">
        <v>168</v>
      </c>
      <c r="C7" s="73" t="s">
        <v>169</v>
      </c>
      <c r="D7" s="72" t="s">
        <v>170</v>
      </c>
      <c r="E7" s="74" t="s">
        <v>171</v>
      </c>
    </row>
    <row r="8" spans="1:5" x14ac:dyDescent="0.25">
      <c r="A8" s="19" t="s">
        <v>175</v>
      </c>
      <c r="B8" s="13" t="s">
        <v>176</v>
      </c>
      <c r="C8" s="67">
        <v>22000</v>
      </c>
      <c r="D8" s="67">
        <v>1577.34</v>
      </c>
      <c r="E8" s="67">
        <f>C8-D8</f>
        <v>20422.66</v>
      </c>
    </row>
    <row r="9" spans="1:5" x14ac:dyDescent="0.25">
      <c r="A9" s="15" t="s">
        <v>177</v>
      </c>
      <c r="B9" s="17" t="s">
        <v>178</v>
      </c>
      <c r="C9" s="68">
        <v>3600</v>
      </c>
      <c r="D9" s="68">
        <v>0</v>
      </c>
      <c r="E9" s="67">
        <f t="shared" ref="E9:E23" si="0">C9-D9</f>
        <v>3600</v>
      </c>
    </row>
    <row r="10" spans="1:5" x14ac:dyDescent="0.25">
      <c r="A10" s="15" t="s">
        <v>179</v>
      </c>
      <c r="B10" s="17" t="s">
        <v>180</v>
      </c>
      <c r="C10" s="68">
        <v>3600</v>
      </c>
      <c r="D10" s="68">
        <v>0</v>
      </c>
      <c r="E10" s="67">
        <f t="shared" si="0"/>
        <v>3600</v>
      </c>
    </row>
    <row r="11" spans="1:5" x14ac:dyDescent="0.25">
      <c r="A11" s="14" t="s">
        <v>181</v>
      </c>
      <c r="B11" s="16" t="s">
        <v>182</v>
      </c>
      <c r="C11" s="67">
        <v>18400</v>
      </c>
      <c r="D11" s="67">
        <v>1577.34</v>
      </c>
      <c r="E11" s="67">
        <f t="shared" si="0"/>
        <v>16822.66</v>
      </c>
    </row>
    <row r="12" spans="1:5" x14ac:dyDescent="0.25">
      <c r="A12" s="15" t="s">
        <v>183</v>
      </c>
      <c r="B12" s="17" t="s">
        <v>184</v>
      </c>
      <c r="C12" s="68">
        <v>18400</v>
      </c>
      <c r="D12" s="68">
        <v>1577.34</v>
      </c>
      <c r="E12" s="67">
        <f t="shared" si="0"/>
        <v>16822.66</v>
      </c>
    </row>
    <row r="13" spans="1:5" x14ac:dyDescent="0.25">
      <c r="A13" s="20" t="s">
        <v>185</v>
      </c>
      <c r="B13" s="21" t="s">
        <v>186</v>
      </c>
      <c r="C13" s="68">
        <v>2000</v>
      </c>
      <c r="D13" s="68">
        <v>58.62</v>
      </c>
      <c r="E13" s="67">
        <f t="shared" si="0"/>
        <v>1941.38</v>
      </c>
    </row>
    <row r="14" spans="1:5" x14ac:dyDescent="0.25">
      <c r="A14" s="14" t="s">
        <v>187</v>
      </c>
      <c r="B14" s="16" t="s">
        <v>188</v>
      </c>
      <c r="C14" s="67">
        <v>1760</v>
      </c>
      <c r="D14" s="67">
        <v>58.62</v>
      </c>
      <c r="E14" s="67">
        <f t="shared" si="0"/>
        <v>1701.38</v>
      </c>
    </row>
    <row r="15" spans="1:5" x14ac:dyDescent="0.25">
      <c r="A15" s="15" t="s">
        <v>189</v>
      </c>
      <c r="B15" s="17" t="s">
        <v>190</v>
      </c>
      <c r="C15" s="68">
        <v>1760</v>
      </c>
      <c r="D15" s="68">
        <v>58.652000000000001</v>
      </c>
      <c r="E15" s="67">
        <f t="shared" si="0"/>
        <v>1701.348</v>
      </c>
    </row>
    <row r="16" spans="1:5" x14ac:dyDescent="0.25">
      <c r="A16" s="15" t="s">
        <v>191</v>
      </c>
      <c r="B16" s="17" t="s">
        <v>192</v>
      </c>
      <c r="C16" s="68">
        <v>240</v>
      </c>
      <c r="D16" s="68">
        <v>0</v>
      </c>
      <c r="E16" s="67">
        <f t="shared" si="0"/>
        <v>240</v>
      </c>
    </row>
    <row r="17" spans="1:6" x14ac:dyDescent="0.25">
      <c r="A17" s="14" t="s">
        <v>193</v>
      </c>
      <c r="B17" s="16" t="s">
        <v>194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195</v>
      </c>
      <c r="B18" s="13" t="s">
        <v>196</v>
      </c>
      <c r="C18" s="67">
        <v>7065654</v>
      </c>
      <c r="D18" s="67">
        <v>830885.63</v>
      </c>
      <c r="E18" s="67">
        <f t="shared" si="0"/>
        <v>6234768.3700000001</v>
      </c>
    </row>
    <row r="19" spans="1:6" x14ac:dyDescent="0.25">
      <c r="A19" s="15" t="s">
        <v>197</v>
      </c>
      <c r="B19" s="17" t="s">
        <v>198</v>
      </c>
      <c r="C19" s="68">
        <v>7065654</v>
      </c>
      <c r="D19" s="68">
        <v>830885.63</v>
      </c>
      <c r="E19" s="67">
        <f t="shared" si="0"/>
        <v>6234768.3700000001</v>
      </c>
    </row>
    <row r="20" spans="1:6" x14ac:dyDescent="0.25">
      <c r="A20" s="15" t="s">
        <v>199</v>
      </c>
      <c r="B20" s="17" t="s">
        <v>200</v>
      </c>
      <c r="C20" s="68">
        <v>7065654</v>
      </c>
      <c r="D20" s="68">
        <v>830885.63</v>
      </c>
      <c r="E20" s="67">
        <f t="shared" si="0"/>
        <v>6234768.3700000001</v>
      </c>
    </row>
    <row r="21" spans="1:6" x14ac:dyDescent="0.25">
      <c r="A21" s="19" t="s">
        <v>201</v>
      </c>
      <c r="B21" s="13" t="s">
        <v>202</v>
      </c>
      <c r="C21" s="67">
        <v>71000</v>
      </c>
      <c r="D21" s="67">
        <v>2901.94</v>
      </c>
      <c r="E21" s="67">
        <f t="shared" si="0"/>
        <v>68098.06</v>
      </c>
    </row>
    <row r="22" spans="1:6" x14ac:dyDescent="0.25">
      <c r="A22" s="15" t="s">
        <v>203</v>
      </c>
      <c r="B22" s="17" t="s">
        <v>204</v>
      </c>
      <c r="C22" s="68">
        <v>71000</v>
      </c>
      <c r="D22" s="68">
        <v>2901.94</v>
      </c>
      <c r="E22" s="67">
        <f t="shared" si="0"/>
        <v>68098.06</v>
      </c>
    </row>
    <row r="23" spans="1:6" x14ac:dyDescent="0.25">
      <c r="A23" s="15" t="s">
        <v>205</v>
      </c>
      <c r="B23" s="18" t="s">
        <v>190</v>
      </c>
      <c r="C23" s="68">
        <v>71000</v>
      </c>
      <c r="D23" s="68">
        <v>2901.94</v>
      </c>
      <c r="E23" s="67">
        <f t="shared" si="0"/>
        <v>68098.06</v>
      </c>
    </row>
    <row r="24" spans="1:6" x14ac:dyDescent="0.25">
      <c r="A24" s="7"/>
      <c r="B24" s="8" t="s">
        <v>172</v>
      </c>
      <c r="C24" s="69">
        <f>C8+C13+C18+C21</f>
        <v>7160654</v>
      </c>
      <c r="D24" s="69">
        <f>D8+D13+D18+D21</f>
        <v>835423.52999999991</v>
      </c>
      <c r="E24" s="69">
        <f>C24-D24</f>
        <v>6325230.4699999997</v>
      </c>
      <c r="F24" s="79"/>
    </row>
    <row r="25" spans="1:6" x14ac:dyDescent="0.25">
      <c r="A25" s="1"/>
      <c r="B25" s="10" t="s">
        <v>173</v>
      </c>
      <c r="C25" s="70">
        <f t="shared" ref="C25:E26" si="1">C24</f>
        <v>7160654</v>
      </c>
      <c r="D25" s="70">
        <f t="shared" si="1"/>
        <v>835423.52999999991</v>
      </c>
      <c r="E25" s="70">
        <f t="shared" si="1"/>
        <v>6325230.4699999997</v>
      </c>
    </row>
    <row r="26" spans="1:6" x14ac:dyDescent="0.25">
      <c r="A26" s="1"/>
      <c r="B26" s="10" t="s">
        <v>174</v>
      </c>
      <c r="C26" s="70">
        <f t="shared" si="1"/>
        <v>7160654</v>
      </c>
      <c r="D26" s="70">
        <f t="shared" si="1"/>
        <v>835423.52999999991</v>
      </c>
      <c r="E26" s="70">
        <f t="shared" si="1"/>
        <v>6325230.4699999997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0" sqref="C10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1" t="s">
        <v>218</v>
      </c>
      <c r="B1" s="81"/>
      <c r="C1" s="81"/>
      <c r="D1" s="81"/>
      <c r="E1" s="81"/>
      <c r="F1" s="81"/>
    </row>
    <row r="2" spans="1:6" x14ac:dyDescent="0.25">
      <c r="A2" s="81" t="s">
        <v>217</v>
      </c>
      <c r="B2" s="81"/>
      <c r="C2" s="81"/>
      <c r="D2" s="81"/>
      <c r="E2" s="81"/>
      <c r="F2" s="81"/>
    </row>
    <row r="3" spans="1:6" x14ac:dyDescent="0.25">
      <c r="A3" s="81" t="s">
        <v>395</v>
      </c>
      <c r="B3" s="81"/>
      <c r="C3" s="81"/>
      <c r="D3" s="81"/>
      <c r="E3" s="81"/>
      <c r="F3" s="81"/>
    </row>
    <row r="4" spans="1:6" x14ac:dyDescent="0.25">
      <c r="A4" s="81" t="s">
        <v>165</v>
      </c>
      <c r="B4" s="81"/>
      <c r="C4" s="81"/>
      <c r="D4" s="81"/>
      <c r="E4" s="81"/>
      <c r="F4" s="81"/>
    </row>
    <row r="5" spans="1:6" x14ac:dyDescent="0.25">
      <c r="A5" s="3" t="s">
        <v>166</v>
      </c>
      <c r="B5" s="3"/>
      <c r="C5" s="2"/>
      <c r="D5" s="2"/>
      <c r="E5" s="2"/>
      <c r="F5" s="2"/>
    </row>
    <row r="7" spans="1:6" s="1" customFormat="1" x14ac:dyDescent="0.25">
      <c r="A7" s="23" t="s">
        <v>207</v>
      </c>
      <c r="B7" s="34"/>
      <c r="C7" s="23" t="s">
        <v>208</v>
      </c>
      <c r="D7" s="34"/>
      <c r="E7" s="23" t="s">
        <v>209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206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206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210</v>
      </c>
      <c r="B11" s="28"/>
      <c r="C11" s="42">
        <f>C12-C13</f>
        <v>183270.85999999987</v>
      </c>
      <c r="D11" s="29"/>
      <c r="E11" s="38">
        <v>0</v>
      </c>
      <c r="F11" s="22"/>
    </row>
    <row r="12" spans="1:6" x14ac:dyDescent="0.25">
      <c r="A12" s="17" t="s">
        <v>213</v>
      </c>
      <c r="B12" s="32"/>
      <c r="C12" s="26">
        <v>1496478.89</v>
      </c>
      <c r="D12" s="33"/>
      <c r="E12" s="25">
        <v>0</v>
      </c>
      <c r="F12" s="22"/>
    </row>
    <row r="13" spans="1:6" x14ac:dyDescent="0.25">
      <c r="A13" s="26" t="s">
        <v>214</v>
      </c>
      <c r="B13" s="33"/>
      <c r="C13" s="5">
        <v>1313208.03</v>
      </c>
      <c r="D13" s="29"/>
      <c r="E13" s="25">
        <v>0</v>
      </c>
      <c r="F13" s="22"/>
    </row>
    <row r="14" spans="1:6" x14ac:dyDescent="0.25">
      <c r="A14" s="24" t="s">
        <v>211</v>
      </c>
      <c r="B14" s="28"/>
      <c r="C14" s="42">
        <f>C15-C16</f>
        <v>22381.52999999997</v>
      </c>
      <c r="D14" s="29"/>
      <c r="E14" s="38">
        <v>0</v>
      </c>
      <c r="F14" s="22"/>
    </row>
    <row r="15" spans="1:6" x14ac:dyDescent="0.25">
      <c r="A15" s="27" t="s">
        <v>215</v>
      </c>
      <c r="B15" s="35"/>
      <c r="C15" s="27">
        <v>385018.47</v>
      </c>
      <c r="D15" s="35"/>
      <c r="E15" s="25">
        <v>0</v>
      </c>
    </row>
    <row r="16" spans="1:6" x14ac:dyDescent="0.25">
      <c r="A16" s="5" t="s">
        <v>216</v>
      </c>
      <c r="B16" s="29"/>
      <c r="C16" s="27">
        <v>362636.94</v>
      </c>
      <c r="D16" s="35"/>
      <c r="E16" s="25">
        <v>0</v>
      </c>
    </row>
    <row r="17" spans="1:5" x14ac:dyDescent="0.25">
      <c r="A17" s="23" t="s">
        <v>212</v>
      </c>
      <c r="B17" s="34"/>
      <c r="C17" s="42">
        <f>C9+C11+C14</f>
        <v>1948533.94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3" sqref="A3:J3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1" t="s">
        <v>218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81" t="s">
        <v>396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1" t="s">
        <v>395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81" t="s">
        <v>165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3" t="s">
        <v>166</v>
      </c>
      <c r="B5" s="3"/>
      <c r="C5" s="2"/>
      <c r="D5" s="2"/>
      <c r="E5" s="2"/>
      <c r="F5" s="2"/>
      <c r="G5" s="2"/>
    </row>
    <row r="7" spans="1:10" x14ac:dyDescent="0.25">
      <c r="A7" s="23" t="s">
        <v>219</v>
      </c>
      <c r="B7" s="34"/>
      <c r="C7" s="23" t="s">
        <v>208</v>
      </c>
      <c r="D7" s="34"/>
      <c r="E7" s="23" t="s">
        <v>209</v>
      </c>
      <c r="F7" s="34"/>
      <c r="G7" s="23" t="s">
        <v>220</v>
      </c>
      <c r="H7" s="23" t="s">
        <v>208</v>
      </c>
      <c r="I7" s="34"/>
      <c r="J7" s="23" t="s">
        <v>209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221</v>
      </c>
      <c r="B9" s="24"/>
      <c r="C9" s="39">
        <f>SUM(C10:C14)</f>
        <v>1496478.89</v>
      </c>
      <c r="D9" s="40"/>
      <c r="E9" s="38">
        <v>0</v>
      </c>
      <c r="F9" s="25"/>
      <c r="G9" s="24" t="s">
        <v>221</v>
      </c>
      <c r="H9" s="39">
        <f>SUM(H10:H14)</f>
        <v>1313208.03</v>
      </c>
      <c r="I9" s="40"/>
      <c r="J9" s="38">
        <v>0</v>
      </c>
    </row>
    <row r="10" spans="1:10" x14ac:dyDescent="0.25">
      <c r="A10" s="31" t="s">
        <v>222</v>
      </c>
      <c r="B10" s="31"/>
      <c r="C10" s="37">
        <v>30415.16</v>
      </c>
      <c r="D10" s="37"/>
      <c r="E10" s="25">
        <v>0</v>
      </c>
      <c r="F10" s="25"/>
      <c r="G10" s="31" t="s">
        <v>227</v>
      </c>
      <c r="H10" s="37">
        <v>568675.75</v>
      </c>
      <c r="I10" s="37"/>
      <c r="J10" s="25">
        <v>0</v>
      </c>
    </row>
    <row r="11" spans="1:10" x14ac:dyDescent="0.25">
      <c r="A11" s="31" t="s">
        <v>223</v>
      </c>
      <c r="B11" s="31"/>
      <c r="C11" s="37">
        <v>10894.85</v>
      </c>
      <c r="D11" s="37"/>
      <c r="E11" s="25">
        <v>0</v>
      </c>
      <c r="F11" s="25"/>
      <c r="G11" s="31" t="s">
        <v>228</v>
      </c>
      <c r="H11" s="37">
        <v>28638.21</v>
      </c>
      <c r="I11" s="37"/>
      <c r="J11" s="25">
        <v>0</v>
      </c>
    </row>
    <row r="12" spans="1:10" x14ac:dyDescent="0.25">
      <c r="A12" s="31" t="s">
        <v>224</v>
      </c>
      <c r="B12" s="31"/>
      <c r="C12" s="37">
        <v>1135000.49</v>
      </c>
      <c r="D12" s="37"/>
      <c r="E12" s="25">
        <v>0</v>
      </c>
      <c r="F12" s="25"/>
      <c r="G12" s="31" t="s">
        <v>229</v>
      </c>
      <c r="H12" s="37">
        <v>2016.77</v>
      </c>
      <c r="I12" s="37"/>
      <c r="J12" s="25">
        <v>0</v>
      </c>
    </row>
    <row r="13" spans="1:10" x14ac:dyDescent="0.25">
      <c r="A13" s="31" t="s">
        <v>225</v>
      </c>
      <c r="B13" s="31"/>
      <c r="C13" s="37">
        <v>80319.490000000005</v>
      </c>
      <c r="D13" s="37"/>
      <c r="E13" s="25">
        <v>0</v>
      </c>
      <c r="F13" s="25"/>
      <c r="G13" s="31" t="s">
        <v>230</v>
      </c>
      <c r="H13" s="37">
        <v>433580</v>
      </c>
      <c r="I13" s="37"/>
      <c r="J13" s="25">
        <v>0</v>
      </c>
    </row>
    <row r="14" spans="1:10" x14ac:dyDescent="0.25">
      <c r="A14" s="31" t="s">
        <v>226</v>
      </c>
      <c r="B14" s="31"/>
      <c r="C14" s="37">
        <v>239848.9</v>
      </c>
      <c r="D14" s="37"/>
      <c r="E14" s="25">
        <v>0</v>
      </c>
      <c r="F14" s="25"/>
      <c r="G14" s="31" t="s">
        <v>231</v>
      </c>
      <c r="H14" s="37">
        <v>280297.3</v>
      </c>
      <c r="I14" s="37"/>
      <c r="J14" s="25">
        <v>0</v>
      </c>
    </row>
    <row r="15" spans="1:10" x14ac:dyDescent="0.25">
      <c r="A15" s="24" t="s">
        <v>232</v>
      </c>
      <c r="B15" s="28"/>
      <c r="C15" s="39">
        <f>SUM(C16:C18)</f>
        <v>385018.47</v>
      </c>
      <c r="D15" s="37"/>
      <c r="E15" s="38">
        <v>0</v>
      </c>
      <c r="F15" s="25"/>
      <c r="G15" s="24" t="s">
        <v>232</v>
      </c>
      <c r="H15" s="39">
        <f>SUM(H16:H18)</f>
        <v>362636.93999999994</v>
      </c>
      <c r="I15" s="40"/>
      <c r="J15" s="38">
        <v>0</v>
      </c>
    </row>
    <row r="16" spans="1:10" x14ac:dyDescent="0.25">
      <c r="A16" s="28" t="s">
        <v>233</v>
      </c>
      <c r="B16" s="28"/>
      <c r="C16" s="37">
        <v>270275</v>
      </c>
      <c r="D16" s="37"/>
      <c r="E16" s="80">
        <v>0</v>
      </c>
      <c r="F16" s="30"/>
      <c r="G16" s="28" t="s">
        <v>233</v>
      </c>
      <c r="H16" s="37">
        <v>270000</v>
      </c>
      <c r="I16" s="37"/>
      <c r="J16" s="25">
        <v>0</v>
      </c>
    </row>
    <row r="17" spans="1:10" ht="15" customHeight="1" x14ac:dyDescent="0.25">
      <c r="A17" s="32" t="s">
        <v>234</v>
      </c>
      <c r="B17" s="32"/>
      <c r="C17" s="37">
        <v>111094.87</v>
      </c>
      <c r="D17" s="37"/>
      <c r="E17" s="30">
        <v>0</v>
      </c>
      <c r="F17" s="30"/>
      <c r="G17" s="32" t="s">
        <v>234</v>
      </c>
      <c r="H17" s="37">
        <v>87792.34</v>
      </c>
      <c r="I17" s="37"/>
      <c r="J17" s="25">
        <v>0</v>
      </c>
    </row>
    <row r="18" spans="1:10" x14ac:dyDescent="0.25">
      <c r="A18" s="78" t="s">
        <v>235</v>
      </c>
      <c r="B18" s="33"/>
      <c r="C18" s="37">
        <v>3648.6</v>
      </c>
      <c r="D18" s="37"/>
      <c r="E18" s="30">
        <v>0</v>
      </c>
      <c r="F18" s="30"/>
      <c r="G18" s="33" t="s">
        <v>235</v>
      </c>
      <c r="H18" s="37">
        <v>4844.6000000000004</v>
      </c>
      <c r="I18" s="37"/>
      <c r="J18" s="25">
        <v>0</v>
      </c>
    </row>
    <row r="19" spans="1:10" ht="14.25" customHeight="1" x14ac:dyDescent="0.25">
      <c r="D19" s="37"/>
      <c r="E19" s="30"/>
      <c r="F19" s="30"/>
      <c r="G19" s="24" t="s">
        <v>237</v>
      </c>
      <c r="H19" s="41">
        <f>C21-H9-H15</f>
        <v>205652.3899999999</v>
      </c>
      <c r="I19" s="45"/>
      <c r="J19" s="43">
        <v>0</v>
      </c>
    </row>
    <row r="20" spans="1:10" ht="9.75" customHeight="1" x14ac:dyDescent="0.25">
      <c r="F20" s="44"/>
    </row>
    <row r="21" spans="1:10" ht="12.75" customHeight="1" x14ac:dyDescent="0.25">
      <c r="A21" s="42" t="s">
        <v>239</v>
      </c>
      <c r="B21" s="42"/>
      <c r="C21" s="39">
        <f>C9+C15</f>
        <v>1881497.3599999999</v>
      </c>
      <c r="D21" s="29"/>
      <c r="E21" s="43">
        <v>0</v>
      </c>
      <c r="F21" s="30"/>
      <c r="G21" s="24" t="s">
        <v>238</v>
      </c>
      <c r="H21" s="39">
        <f>H9+H15+H19</f>
        <v>1881497.3599999999</v>
      </c>
      <c r="I21" s="40"/>
      <c r="J21" s="43">
        <v>0</v>
      </c>
    </row>
    <row r="22" spans="1:10" x14ac:dyDescent="0.25">
      <c r="A22" s="36"/>
      <c r="B22" s="36"/>
      <c r="C22" s="36"/>
      <c r="D22" s="36"/>
      <c r="E22" s="36"/>
      <c r="F22" s="36"/>
    </row>
    <row r="23" spans="1:10" ht="7.5" customHeight="1" x14ac:dyDescent="0.25">
      <c r="A23" s="36"/>
      <c r="B23" s="36"/>
      <c r="C23" s="36"/>
      <c r="D23" s="36"/>
      <c r="E23" s="36"/>
      <c r="F23" s="36"/>
    </row>
    <row r="24" spans="1:10" x14ac:dyDescent="0.25">
      <c r="A24" s="36"/>
      <c r="B24" s="36"/>
      <c r="C24" s="36"/>
      <c r="D24" s="36"/>
      <c r="E24" s="36"/>
      <c r="F24" s="36"/>
    </row>
    <row r="25" spans="1:10" x14ac:dyDescent="0.25">
      <c r="A25" s="36"/>
      <c r="B25" s="36"/>
      <c r="C25" s="36"/>
      <c r="D25" s="36"/>
      <c r="E25" s="36"/>
      <c r="F25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C9" sqref="C9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1" t="s">
        <v>218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x14ac:dyDescent="0.25">
      <c r="A2" s="81" t="s">
        <v>240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81" t="s">
        <v>395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x14ac:dyDescent="0.25">
      <c r="A4" s="81" t="s">
        <v>165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25">
      <c r="A5" s="3" t="s">
        <v>166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241</v>
      </c>
      <c r="B7" s="3"/>
      <c r="C7" s="23" t="s">
        <v>208</v>
      </c>
      <c r="D7" s="3"/>
      <c r="E7" s="23" t="s">
        <v>209</v>
      </c>
      <c r="F7" s="3"/>
      <c r="G7" s="23" t="s">
        <v>314</v>
      </c>
      <c r="H7" s="3"/>
      <c r="I7" s="23" t="s">
        <v>208</v>
      </c>
      <c r="J7" s="3"/>
      <c r="K7" s="23" t="s">
        <v>209</v>
      </c>
      <c r="L7" s="2"/>
    </row>
    <row r="8" spans="1:12" x14ac:dyDescent="0.25">
      <c r="A8" s="3" t="s">
        <v>242</v>
      </c>
      <c r="B8" s="2"/>
      <c r="C8" s="51">
        <f>C9+C10+C11+C12+C13+C14+C15</f>
        <v>35342882.130000003</v>
      </c>
      <c r="D8" s="2"/>
      <c r="E8" s="52">
        <v>0</v>
      </c>
      <c r="F8" s="2"/>
      <c r="G8" s="3" t="s">
        <v>272</v>
      </c>
      <c r="H8" s="2"/>
      <c r="I8" s="51">
        <f>I9+I10+I11</f>
        <v>33408818.68</v>
      </c>
      <c r="J8" s="2"/>
      <c r="K8" s="53">
        <v>0</v>
      </c>
      <c r="L8" s="2"/>
    </row>
    <row r="9" spans="1:12" x14ac:dyDescent="0.25">
      <c r="A9" s="2" t="s">
        <v>243</v>
      </c>
      <c r="B9" s="2"/>
      <c r="C9" s="50">
        <v>764734.94</v>
      </c>
      <c r="D9" s="2"/>
      <c r="E9" s="52">
        <v>0</v>
      </c>
      <c r="F9" s="2"/>
      <c r="G9" s="2" t="s">
        <v>273</v>
      </c>
      <c r="H9" s="2"/>
      <c r="I9" s="50">
        <v>13269324.630000001</v>
      </c>
      <c r="J9" s="2"/>
      <c r="K9" s="52">
        <v>0</v>
      </c>
      <c r="L9" s="2"/>
    </row>
    <row r="10" spans="1:12" x14ac:dyDescent="0.25">
      <c r="A10" s="2" t="s">
        <v>244</v>
      </c>
      <c r="B10" s="2"/>
      <c r="C10" s="50">
        <v>26580318.75</v>
      </c>
      <c r="D10" s="2"/>
      <c r="E10" s="52">
        <v>0</v>
      </c>
      <c r="F10" s="2"/>
      <c r="G10" s="2" t="s">
        <v>274</v>
      </c>
      <c r="H10" s="2"/>
      <c r="I10" s="50">
        <v>20113496.149999999</v>
      </c>
      <c r="J10" s="2"/>
      <c r="K10" s="52">
        <v>0</v>
      </c>
      <c r="L10" s="2"/>
    </row>
    <row r="11" spans="1:12" x14ac:dyDescent="0.25">
      <c r="A11" s="2" t="s">
        <v>245</v>
      </c>
      <c r="B11" s="2"/>
      <c r="C11" s="50">
        <v>2501377.4700000002</v>
      </c>
      <c r="D11" s="2"/>
      <c r="E11" s="52">
        <v>0</v>
      </c>
      <c r="F11" s="2"/>
      <c r="G11" s="2" t="s">
        <v>275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246</v>
      </c>
      <c r="B12" s="2"/>
      <c r="C12" s="50">
        <v>1937254.51</v>
      </c>
      <c r="D12" s="2"/>
      <c r="E12" s="52">
        <v>0</v>
      </c>
      <c r="F12" s="2"/>
      <c r="G12" s="3" t="s">
        <v>276</v>
      </c>
      <c r="H12" s="2"/>
      <c r="I12" s="51">
        <f>I13+I14</f>
        <v>23829336.43</v>
      </c>
      <c r="J12" s="2"/>
      <c r="K12" s="53">
        <v>0</v>
      </c>
      <c r="L12" s="2"/>
    </row>
    <row r="13" spans="1:12" x14ac:dyDescent="0.25">
      <c r="A13" s="2" t="s">
        <v>247</v>
      </c>
      <c r="B13" s="2"/>
      <c r="C13" s="50">
        <v>1375286.18</v>
      </c>
      <c r="D13" s="2"/>
      <c r="E13" s="52">
        <v>0</v>
      </c>
      <c r="F13" s="2"/>
      <c r="G13" s="2" t="s">
        <v>277</v>
      </c>
      <c r="H13" s="2"/>
      <c r="I13" s="50">
        <v>19823496.829999998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1403324.81</v>
      </c>
      <c r="D14" s="2"/>
      <c r="E14" s="52">
        <v>0</v>
      </c>
      <c r="F14" s="2"/>
      <c r="G14" s="2" t="s">
        <v>278</v>
      </c>
      <c r="H14" s="2"/>
      <c r="I14" s="50">
        <v>4005839.6</v>
      </c>
      <c r="J14" s="2"/>
      <c r="K14" s="52">
        <v>0</v>
      </c>
      <c r="L14" s="2"/>
    </row>
    <row r="15" spans="1:12" x14ac:dyDescent="0.25">
      <c r="A15" s="2" t="s">
        <v>248</v>
      </c>
      <c r="B15" s="2"/>
      <c r="C15" s="50">
        <v>780585.47</v>
      </c>
      <c r="D15" s="2"/>
      <c r="E15" s="52">
        <v>0</v>
      </c>
      <c r="F15" s="2"/>
      <c r="G15" s="3" t="s">
        <v>279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249</v>
      </c>
      <c r="B16" s="3"/>
      <c r="C16" s="51">
        <f>C17+C18+C19+C20+C21+C22+C23+C24+C25+C26+C27+C28+C29+C30+C31</f>
        <v>9663338.8399999999</v>
      </c>
      <c r="D16" s="3"/>
      <c r="E16" s="53">
        <v>0</v>
      </c>
      <c r="F16" s="2"/>
      <c r="G16" s="2" t="s">
        <v>280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250</v>
      </c>
      <c r="B17" s="2"/>
      <c r="C17" s="50">
        <v>319977.52</v>
      </c>
      <c r="D17" s="2"/>
      <c r="E17" s="52">
        <v>0</v>
      </c>
      <c r="F17" s="2"/>
      <c r="G17" s="3" t="s">
        <v>281</v>
      </c>
      <c r="H17" s="2"/>
      <c r="I17" s="51">
        <f>I18+I19+I20+I21+I22+I23</f>
        <v>6318199.8799999999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74527.899999999994</v>
      </c>
      <c r="D18" s="2"/>
      <c r="E18" s="52">
        <v>0</v>
      </c>
      <c r="F18" s="2"/>
      <c r="G18" s="2" t="s">
        <v>282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251</v>
      </c>
      <c r="B19" s="2"/>
      <c r="C19" s="50">
        <v>89177.48</v>
      </c>
      <c r="D19" s="2"/>
      <c r="E19" s="52">
        <v>0</v>
      </c>
      <c r="F19" s="2"/>
      <c r="G19" s="2" t="s">
        <v>283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79143.81</v>
      </c>
      <c r="D20" s="2"/>
      <c r="E20" s="52">
        <v>0</v>
      </c>
      <c r="F20" s="2"/>
      <c r="G20" s="2" t="s">
        <v>284</v>
      </c>
      <c r="H20" s="2"/>
      <c r="I20" s="50">
        <v>5640593.21</v>
      </c>
      <c r="J20" s="2"/>
      <c r="K20" s="52">
        <v>0</v>
      </c>
      <c r="L20" s="2"/>
    </row>
    <row r="21" spans="1:12" x14ac:dyDescent="0.25">
      <c r="A21" s="2" t="s">
        <v>252</v>
      </c>
      <c r="B21" s="2"/>
      <c r="C21" s="50">
        <v>438269.7</v>
      </c>
      <c r="D21" s="2"/>
      <c r="E21" s="52">
        <v>0</v>
      </c>
      <c r="F21" s="2"/>
      <c r="G21" s="2" t="s">
        <v>285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253</v>
      </c>
      <c r="B22" s="2"/>
      <c r="C22" s="50">
        <v>86271.81</v>
      </c>
      <c r="D22" s="2"/>
      <c r="E22" s="52">
        <v>0</v>
      </c>
      <c r="F22" s="2"/>
      <c r="G22" s="2" t="s">
        <v>286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315</v>
      </c>
      <c r="B23" s="2"/>
      <c r="C23" s="50">
        <v>96838.99</v>
      </c>
      <c r="D23" s="2"/>
      <c r="E23" s="52">
        <v>0</v>
      </c>
      <c r="F23" s="2"/>
      <c r="G23" s="2" t="s">
        <v>287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254</v>
      </c>
      <c r="B24" s="2"/>
      <c r="C24" s="50">
        <v>926656.75</v>
      </c>
      <c r="D24" s="2"/>
      <c r="E24" s="52">
        <v>0</v>
      </c>
      <c r="F24" s="2"/>
      <c r="G24" s="3" t="s">
        <v>288</v>
      </c>
      <c r="H24" s="2"/>
      <c r="I24" s="51">
        <f>I25+I26+I27+I28</f>
        <v>118959742.53999999</v>
      </c>
      <c r="J24" s="2"/>
      <c r="K24" s="53">
        <v>0</v>
      </c>
      <c r="L24" s="2"/>
    </row>
    <row r="25" spans="1:12" x14ac:dyDescent="0.25">
      <c r="A25" s="2" t="s">
        <v>255</v>
      </c>
      <c r="B25" s="2"/>
      <c r="C25" s="50">
        <v>61142.16</v>
      </c>
      <c r="D25" s="2"/>
      <c r="E25" s="52">
        <v>0</v>
      </c>
      <c r="F25" s="2"/>
      <c r="G25" s="2" t="s">
        <v>289</v>
      </c>
      <c r="H25" s="2"/>
      <c r="I25" s="50">
        <v>38455.9</v>
      </c>
      <c r="J25" s="2"/>
      <c r="K25" s="52">
        <v>0</v>
      </c>
      <c r="L25" s="2"/>
    </row>
    <row r="26" spans="1:12" x14ac:dyDescent="0.25">
      <c r="A26" s="2" t="s">
        <v>256</v>
      </c>
      <c r="B26" s="2"/>
      <c r="C26" s="50">
        <v>159071.9</v>
      </c>
      <c r="D26" s="2"/>
      <c r="E26" s="52">
        <v>0</v>
      </c>
      <c r="F26" s="2"/>
      <c r="G26" s="2" t="s">
        <v>290</v>
      </c>
      <c r="H26" s="2"/>
      <c r="I26" s="50">
        <v>2674339.21</v>
      </c>
      <c r="J26" s="2"/>
      <c r="K26" s="52">
        <v>0</v>
      </c>
      <c r="L26" s="2"/>
    </row>
    <row r="27" spans="1:12" x14ac:dyDescent="0.25">
      <c r="A27" s="2" t="s">
        <v>257</v>
      </c>
      <c r="B27" s="2"/>
      <c r="C27" s="50">
        <v>501811.26</v>
      </c>
      <c r="D27" s="2"/>
      <c r="E27" s="52">
        <v>0</v>
      </c>
      <c r="F27" s="2"/>
      <c r="G27" s="2" t="s">
        <v>291</v>
      </c>
      <c r="H27" s="2"/>
      <c r="I27" s="50">
        <v>24069740.149999999</v>
      </c>
      <c r="J27" s="2"/>
      <c r="K27" s="52">
        <v>0</v>
      </c>
      <c r="L27" s="2"/>
    </row>
    <row r="28" spans="1:12" x14ac:dyDescent="0.25">
      <c r="A28" s="2" t="s">
        <v>258</v>
      </c>
      <c r="B28" s="2"/>
      <c r="C28" s="50">
        <v>3989494.54</v>
      </c>
      <c r="D28" s="2"/>
      <c r="E28" s="52">
        <v>0</v>
      </c>
      <c r="F28" s="2"/>
      <c r="G28" s="2" t="s">
        <v>292</v>
      </c>
      <c r="H28" s="2"/>
      <c r="I28" s="50">
        <v>92177207.280000001</v>
      </c>
      <c r="J28" s="2"/>
      <c r="K28" s="52">
        <v>0</v>
      </c>
      <c r="L28" s="2"/>
    </row>
    <row r="29" spans="1:12" x14ac:dyDescent="0.25">
      <c r="A29" s="2" t="s">
        <v>259</v>
      </c>
      <c r="B29" s="2"/>
      <c r="C29" s="50">
        <v>137676.66</v>
      </c>
      <c r="D29" s="2"/>
      <c r="E29" s="52">
        <v>0</v>
      </c>
      <c r="F29" s="2"/>
      <c r="G29" s="54" t="s">
        <v>293</v>
      </c>
      <c r="H29" s="2"/>
      <c r="I29" s="51">
        <f>I24+I17+I15+I12+I8</f>
        <v>313339873.50999999</v>
      </c>
      <c r="J29" s="2"/>
      <c r="K29" s="52">
        <v>0</v>
      </c>
      <c r="L29" s="2"/>
    </row>
    <row r="30" spans="1:12" x14ac:dyDescent="0.25">
      <c r="A30" s="2" t="s">
        <v>260</v>
      </c>
      <c r="B30" s="2"/>
      <c r="C30" s="50">
        <v>904997.6</v>
      </c>
      <c r="D30" s="2"/>
      <c r="E30" s="52">
        <v>0</v>
      </c>
      <c r="F30" s="2"/>
      <c r="G30" s="54" t="s">
        <v>294</v>
      </c>
      <c r="H30" s="2"/>
      <c r="I30" s="51">
        <f>C68-I29</f>
        <v>6959313.3999999762</v>
      </c>
      <c r="J30" s="2"/>
      <c r="K30" s="52">
        <v>0</v>
      </c>
      <c r="L30" s="2"/>
    </row>
    <row r="31" spans="1:12" x14ac:dyDescent="0.25">
      <c r="A31" s="2" t="s">
        <v>261</v>
      </c>
      <c r="B31" s="2"/>
      <c r="C31" s="50">
        <v>1798280.76</v>
      </c>
      <c r="D31" s="2"/>
      <c r="E31" s="53">
        <v>0</v>
      </c>
      <c r="F31" s="2"/>
      <c r="G31" s="54" t="s">
        <v>295</v>
      </c>
      <c r="H31" s="2"/>
      <c r="I31" s="51">
        <f>I29+I30</f>
        <v>320299186.90999997</v>
      </c>
      <c r="J31" s="2"/>
      <c r="K31" s="53">
        <v>0</v>
      </c>
      <c r="L31" s="2"/>
    </row>
    <row r="32" spans="1:12" x14ac:dyDescent="0.25">
      <c r="A32" s="3" t="s">
        <v>262</v>
      </c>
      <c r="B32" s="2"/>
      <c r="C32" s="51">
        <f>C33+C34+C35+C36+C37+C38+C44</f>
        <v>436566.82</v>
      </c>
      <c r="D32" s="2"/>
      <c r="E32" s="52">
        <v>0</v>
      </c>
      <c r="F32" s="2"/>
      <c r="L32" s="2"/>
    </row>
    <row r="33" spans="1:12" x14ac:dyDescent="0.25">
      <c r="A33" s="2" t="s">
        <v>263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264</v>
      </c>
      <c r="B34" s="2"/>
      <c r="C34" s="50">
        <v>860.81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265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266</v>
      </c>
      <c r="B36" s="2"/>
      <c r="C36" s="50">
        <v>103837.23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267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268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2" s="1" customFormat="1" x14ac:dyDescent="0.25">
      <c r="A40" s="81" t="s">
        <v>240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2" s="1" customFormat="1" x14ac:dyDescent="0.25">
      <c r="A41" s="81" t="s">
        <v>395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2" s="1" customFormat="1" x14ac:dyDescent="0.25">
      <c r="A42" s="81" t="s">
        <v>165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2" s="1" customFormat="1" x14ac:dyDescent="0.25">
      <c r="A43" s="3" t="s">
        <v>166</v>
      </c>
      <c r="B43" s="3"/>
      <c r="C43" s="2"/>
      <c r="D43" s="2"/>
      <c r="E43" s="2"/>
      <c r="F43" s="2"/>
      <c r="G43" s="2"/>
    </row>
    <row r="44" spans="1:12" x14ac:dyDescent="0.25">
      <c r="A44" s="2" t="s">
        <v>269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121</v>
      </c>
      <c r="B45" s="2"/>
      <c r="C45" s="51">
        <f>C46+C47+C48+C49+C50</f>
        <v>112396742.40000001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270</v>
      </c>
      <c r="B46" s="2"/>
      <c r="C46" s="50">
        <v>79728.429999999993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123</v>
      </c>
      <c r="B47" s="2"/>
      <c r="C47" s="50">
        <v>115338.82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271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296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297</v>
      </c>
      <c r="B50" s="2"/>
      <c r="C50" s="50">
        <v>1566763.31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298</v>
      </c>
      <c r="B51" s="2"/>
      <c r="C51" s="51">
        <f>C52+C53+C54+C55+C56</f>
        <v>47633116.530000001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299</v>
      </c>
      <c r="B52" s="2"/>
      <c r="C52" s="50">
        <v>433580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300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144</v>
      </c>
      <c r="B54" s="2"/>
      <c r="C54" s="50">
        <v>209225.15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301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302</v>
      </c>
      <c r="B56" s="2"/>
      <c r="C56" s="50">
        <v>3992035.69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303</v>
      </c>
      <c r="B57" s="2"/>
      <c r="C57" s="51">
        <f>SUM(C58:C63)</f>
        <v>49513009.620000005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304</v>
      </c>
      <c r="B58" s="2"/>
      <c r="C58" s="50">
        <v>3127846.48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305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306</v>
      </c>
      <c r="B60" s="2"/>
      <c r="C60" s="50">
        <v>28419.51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307</v>
      </c>
      <c r="B61" s="2"/>
      <c r="C61" s="50">
        <v>44918201.520000003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308</v>
      </c>
      <c r="B62" s="2"/>
      <c r="C62" s="50">
        <v>1435132.75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309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3" t="s">
        <v>310</v>
      </c>
      <c r="B64" s="2"/>
      <c r="C64" s="51">
        <f>C65+C66+C67</f>
        <v>65313530.57</v>
      </c>
      <c r="D64" s="2"/>
      <c r="E64" s="52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311</v>
      </c>
      <c r="B65" s="2"/>
      <c r="C65" s="50">
        <v>757579.16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312</v>
      </c>
      <c r="B66" s="2"/>
      <c r="C66" s="50">
        <v>1687.59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292</v>
      </c>
      <c r="B67" s="2"/>
      <c r="C67" s="50">
        <v>64554263.82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54" t="s">
        <v>313</v>
      </c>
      <c r="C68" s="51">
        <f>C64+C57+C51+C45+C32+C16+C8</f>
        <v>320299186.90999997</v>
      </c>
      <c r="E68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79" workbookViewId="0">
      <selection activeCell="A60" sqref="A60:D60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1" t="s">
        <v>218</v>
      </c>
      <c r="B1" s="81"/>
      <c r="C1" s="81"/>
      <c r="D1" s="81"/>
      <c r="E1" s="13"/>
      <c r="F1" s="13"/>
      <c r="G1" s="13"/>
      <c r="H1" s="13"/>
      <c r="I1" s="13"/>
      <c r="J1" s="13"/>
      <c r="K1" s="13"/>
    </row>
    <row r="2" spans="1:11" x14ac:dyDescent="0.25">
      <c r="A2" s="81" t="s">
        <v>240</v>
      </c>
      <c r="B2" s="81"/>
      <c r="C2" s="81"/>
      <c r="D2" s="81"/>
      <c r="E2" s="13"/>
      <c r="F2" s="13"/>
      <c r="G2" s="13"/>
      <c r="H2" s="13"/>
      <c r="I2" s="13"/>
      <c r="J2" s="13"/>
      <c r="K2" s="13"/>
    </row>
    <row r="3" spans="1:11" x14ac:dyDescent="0.25">
      <c r="A3" s="81" t="s">
        <v>395</v>
      </c>
      <c r="B3" s="81"/>
      <c r="C3" s="81"/>
      <c r="D3" s="81"/>
      <c r="E3" s="13"/>
      <c r="F3" s="13"/>
      <c r="G3" s="13"/>
      <c r="H3" s="13"/>
      <c r="I3" s="13"/>
      <c r="J3" s="13"/>
      <c r="K3" s="13"/>
    </row>
    <row r="4" spans="1:11" x14ac:dyDescent="0.25">
      <c r="A4" s="81" t="s">
        <v>165</v>
      </c>
      <c r="B4" s="81"/>
      <c r="C4" s="81"/>
      <c r="D4" s="8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372</v>
      </c>
      <c r="B7" s="23" t="s">
        <v>316</v>
      </c>
      <c r="C7" s="34"/>
      <c r="D7" s="23" t="s">
        <v>317</v>
      </c>
    </row>
    <row r="8" spans="1:11" x14ac:dyDescent="0.25">
      <c r="A8" s="3" t="s">
        <v>318</v>
      </c>
      <c r="B8" s="50"/>
      <c r="C8" s="50"/>
      <c r="D8" s="51">
        <f>B9+B14+B18</f>
        <v>4503918.84</v>
      </c>
      <c r="E8" s="50"/>
    </row>
    <row r="9" spans="1:11" x14ac:dyDescent="0.25">
      <c r="A9" s="3" t="s">
        <v>319</v>
      </c>
      <c r="B9" s="51">
        <f>B10+B11+B12+B13</f>
        <v>1948533.9400000002</v>
      </c>
      <c r="C9" s="50"/>
      <c r="D9" s="50"/>
      <c r="E9" s="50"/>
    </row>
    <row r="10" spans="1:11" s="1" customFormat="1" x14ac:dyDescent="0.25">
      <c r="A10" s="2" t="s">
        <v>386</v>
      </c>
      <c r="B10" s="50">
        <v>1205.04</v>
      </c>
      <c r="C10" s="50"/>
      <c r="D10" s="50"/>
      <c r="E10" s="50"/>
    </row>
    <row r="11" spans="1:11" x14ac:dyDescent="0.25">
      <c r="A11" s="2" t="s">
        <v>320</v>
      </c>
      <c r="B11" s="50">
        <v>1214506.3600000001</v>
      </c>
      <c r="C11" s="50"/>
      <c r="D11" s="50"/>
      <c r="E11" s="50"/>
    </row>
    <row r="12" spans="1:11" x14ac:dyDescent="0.25">
      <c r="A12" s="2" t="s">
        <v>321</v>
      </c>
      <c r="B12" s="50">
        <v>712781.24</v>
      </c>
      <c r="C12" s="50"/>
      <c r="D12" s="50"/>
      <c r="E12" s="50"/>
    </row>
    <row r="13" spans="1:11" x14ac:dyDescent="0.25">
      <c r="A13" s="2" t="s">
        <v>322</v>
      </c>
      <c r="B13" s="50">
        <v>20041.3</v>
      </c>
      <c r="C13" s="50"/>
      <c r="D13" s="50"/>
      <c r="E13" s="50"/>
    </row>
    <row r="14" spans="1:11" x14ac:dyDescent="0.25">
      <c r="A14" s="3" t="s">
        <v>323</v>
      </c>
      <c r="B14" s="51">
        <f>SUM(B15:B17)</f>
        <v>1800106.5799999998</v>
      </c>
      <c r="C14" s="50"/>
      <c r="D14" s="50"/>
      <c r="E14" s="50"/>
    </row>
    <row r="15" spans="1:11" x14ac:dyDescent="0.25">
      <c r="A15" s="2" t="s">
        <v>233</v>
      </c>
      <c r="B15" s="50">
        <v>91640.3</v>
      </c>
      <c r="C15" s="50"/>
      <c r="D15" s="50"/>
      <c r="E15" s="50"/>
    </row>
    <row r="16" spans="1:11" x14ac:dyDescent="0.25">
      <c r="A16" s="2" t="s">
        <v>234</v>
      </c>
      <c r="B16" s="50">
        <v>1708055.39</v>
      </c>
      <c r="C16" s="50"/>
      <c r="D16" s="50"/>
      <c r="E16" s="50"/>
    </row>
    <row r="17" spans="1:5" x14ac:dyDescent="0.25">
      <c r="A17" s="2" t="s">
        <v>324</v>
      </c>
      <c r="B17" s="50">
        <v>410.89</v>
      </c>
      <c r="C17" s="50"/>
      <c r="D17" s="50"/>
      <c r="E17" s="50"/>
    </row>
    <row r="18" spans="1:5" x14ac:dyDescent="0.25">
      <c r="A18" s="3" t="s">
        <v>325</v>
      </c>
      <c r="B18" s="51">
        <f>SUM(B19:B20)</f>
        <v>755278.32000000007</v>
      </c>
      <c r="C18" s="50"/>
      <c r="D18" s="50"/>
      <c r="E18" s="50"/>
    </row>
    <row r="19" spans="1:5" s="1" customFormat="1" x14ac:dyDescent="0.25">
      <c r="A19" s="2" t="s">
        <v>375</v>
      </c>
      <c r="B19" s="50">
        <v>129465.14</v>
      </c>
      <c r="C19" s="50"/>
      <c r="D19" s="50"/>
      <c r="E19" s="50"/>
    </row>
    <row r="20" spans="1:5" s="1" customFormat="1" x14ac:dyDescent="0.25">
      <c r="A20" s="2" t="s">
        <v>376</v>
      </c>
      <c r="B20" s="50">
        <v>625813.18000000005</v>
      </c>
      <c r="C20" s="50"/>
      <c r="D20" s="50"/>
      <c r="E20" s="50"/>
    </row>
    <row r="21" spans="1:5" x14ac:dyDescent="0.25">
      <c r="A21" s="3" t="s">
        <v>326</v>
      </c>
      <c r="B21" s="50"/>
      <c r="C21" s="50"/>
      <c r="D21" s="51">
        <f>B22+B24+B26+B30</f>
        <v>77808897.859999999</v>
      </c>
      <c r="E21" s="50"/>
    </row>
    <row r="22" spans="1:5" x14ac:dyDescent="0.25">
      <c r="A22" s="3" t="s">
        <v>327</v>
      </c>
      <c r="B22" s="51">
        <f>B23</f>
        <v>1641199.04</v>
      </c>
      <c r="C22" s="50"/>
      <c r="D22" s="50"/>
      <c r="E22" s="50"/>
    </row>
    <row r="23" spans="1:5" x14ac:dyDescent="0.25">
      <c r="A23" s="2" t="s">
        <v>328</v>
      </c>
      <c r="B23" s="50">
        <v>1641199.04</v>
      </c>
      <c r="C23" s="50"/>
      <c r="D23" s="50"/>
      <c r="E23" s="50"/>
    </row>
    <row r="24" spans="1:5" x14ac:dyDescent="0.25">
      <c r="A24" s="3" t="s">
        <v>377</v>
      </c>
      <c r="B24" s="51">
        <f>B25</f>
        <v>76058972.239999995</v>
      </c>
      <c r="C24" s="50"/>
      <c r="D24" s="50"/>
      <c r="E24" s="50"/>
    </row>
    <row r="25" spans="1:5" x14ac:dyDescent="0.25">
      <c r="A25" s="2" t="s">
        <v>329</v>
      </c>
      <c r="B25" s="50">
        <v>76058972.239999995</v>
      </c>
      <c r="C25" s="50"/>
      <c r="D25" s="50"/>
      <c r="E25" s="50"/>
    </row>
    <row r="26" spans="1:5" x14ac:dyDescent="0.25">
      <c r="A26" s="3" t="s">
        <v>330</v>
      </c>
      <c r="B26" s="51">
        <f>SUM(B27:B29)</f>
        <v>80938.19</v>
      </c>
      <c r="C26" s="50"/>
      <c r="D26" s="50"/>
      <c r="E26" s="50"/>
    </row>
    <row r="27" spans="1:5" x14ac:dyDescent="0.25">
      <c r="A27" s="2" t="s">
        <v>331</v>
      </c>
      <c r="B27" s="50">
        <v>2631.27</v>
      </c>
      <c r="C27" s="50"/>
      <c r="D27" s="50"/>
      <c r="E27" s="50"/>
    </row>
    <row r="28" spans="1:5" x14ac:dyDescent="0.25">
      <c r="A28" s="2" t="s">
        <v>332</v>
      </c>
      <c r="B28" s="50">
        <v>74792.73</v>
      </c>
      <c r="C28" s="50"/>
      <c r="D28" s="50"/>
      <c r="E28" s="50"/>
    </row>
    <row r="29" spans="1:5" x14ac:dyDescent="0.25">
      <c r="A29" s="2" t="s">
        <v>333</v>
      </c>
      <c r="B29" s="50">
        <v>3514.19</v>
      </c>
      <c r="C29" s="50"/>
      <c r="D29" s="50"/>
      <c r="E29" s="50"/>
    </row>
    <row r="30" spans="1:5" x14ac:dyDescent="0.25">
      <c r="A30" s="3" t="s">
        <v>370</v>
      </c>
      <c r="B30" s="51">
        <f>B31+B32+B33</f>
        <v>27788.390000000014</v>
      </c>
      <c r="C30" s="50"/>
      <c r="D30" s="50"/>
      <c r="E30" s="50"/>
    </row>
    <row r="31" spans="1:5" x14ac:dyDescent="0.25">
      <c r="A31" s="2" t="s">
        <v>334</v>
      </c>
      <c r="B31" s="50">
        <v>50084.21</v>
      </c>
      <c r="C31" s="50"/>
      <c r="D31" s="50"/>
      <c r="E31" s="50"/>
    </row>
    <row r="32" spans="1:5" x14ac:dyDescent="0.25">
      <c r="A32" s="2" t="s">
        <v>335</v>
      </c>
      <c r="B32" s="50">
        <v>69158.8</v>
      </c>
      <c r="C32" s="50"/>
      <c r="D32" s="50"/>
      <c r="E32" s="50"/>
    </row>
    <row r="33" spans="1:5" x14ac:dyDescent="0.25">
      <c r="A33" s="2" t="s">
        <v>336</v>
      </c>
      <c r="B33" s="50">
        <v>-91454.62</v>
      </c>
      <c r="C33" s="50"/>
      <c r="D33" s="50"/>
      <c r="E33" s="50"/>
    </row>
    <row r="34" spans="1:5" x14ac:dyDescent="0.25">
      <c r="A34" s="3" t="s">
        <v>337</v>
      </c>
      <c r="B34" s="50"/>
      <c r="C34" s="50"/>
      <c r="D34" s="51">
        <f>SUM(B35)</f>
        <v>50580294.859999999</v>
      </c>
      <c r="E34" s="50"/>
    </row>
    <row r="35" spans="1:5" x14ac:dyDescent="0.25">
      <c r="A35" s="3" t="s">
        <v>338</v>
      </c>
      <c r="B35" s="51">
        <f>SUM(B36:B44)</f>
        <v>50580294.859999999</v>
      </c>
      <c r="C35" s="50"/>
      <c r="D35" s="50"/>
      <c r="E35" s="50"/>
    </row>
    <row r="36" spans="1:5" x14ac:dyDescent="0.25">
      <c r="A36" s="2" t="s">
        <v>339</v>
      </c>
      <c r="B36" s="50">
        <v>235.15</v>
      </c>
      <c r="C36" s="50"/>
      <c r="D36" s="50"/>
      <c r="E36" s="50"/>
    </row>
    <row r="37" spans="1:5" x14ac:dyDescent="0.25">
      <c r="A37" s="2" t="s">
        <v>49</v>
      </c>
      <c r="B37" s="50">
        <v>1082.3</v>
      </c>
      <c r="C37" s="50"/>
      <c r="D37" s="50"/>
      <c r="E37" s="50"/>
    </row>
    <row r="38" spans="1:5" x14ac:dyDescent="0.25">
      <c r="A38" s="2" t="s">
        <v>340</v>
      </c>
      <c r="B38" s="50">
        <v>13007.74</v>
      </c>
      <c r="C38" s="50"/>
      <c r="D38" s="50"/>
      <c r="E38" s="50"/>
    </row>
    <row r="39" spans="1:5" x14ac:dyDescent="0.25">
      <c r="A39" s="2" t="s">
        <v>53</v>
      </c>
      <c r="B39" s="50">
        <v>6002.78</v>
      </c>
      <c r="C39" s="50"/>
      <c r="D39" s="50"/>
      <c r="E39" s="50"/>
    </row>
    <row r="40" spans="1:5" x14ac:dyDescent="0.25">
      <c r="A40" s="2" t="s">
        <v>341</v>
      </c>
      <c r="B40" s="50">
        <v>157814.49</v>
      </c>
      <c r="C40" s="50"/>
      <c r="D40" s="50"/>
      <c r="E40" s="50"/>
    </row>
    <row r="41" spans="1:5" x14ac:dyDescent="0.25">
      <c r="A41" s="2" t="s">
        <v>253</v>
      </c>
      <c r="B41" s="50">
        <v>2866.02</v>
      </c>
      <c r="C41" s="50"/>
      <c r="D41" s="50"/>
      <c r="E41" s="50"/>
    </row>
    <row r="42" spans="1:5" x14ac:dyDescent="0.25">
      <c r="A42" s="2" t="s">
        <v>342</v>
      </c>
      <c r="B42" s="50">
        <v>38884.01</v>
      </c>
      <c r="C42" s="50"/>
      <c r="D42" s="50"/>
      <c r="E42" s="50"/>
    </row>
    <row r="43" spans="1:5" x14ac:dyDescent="0.25">
      <c r="A43" s="2" t="s">
        <v>77</v>
      </c>
      <c r="B43" s="50">
        <v>36323.919999999998</v>
      </c>
      <c r="C43" s="50"/>
      <c r="D43" s="50"/>
      <c r="E43" s="50"/>
    </row>
    <row r="44" spans="1:5" x14ac:dyDescent="0.25">
      <c r="A44" s="2" t="s">
        <v>343</v>
      </c>
      <c r="B44" s="50">
        <v>50324078.450000003</v>
      </c>
      <c r="C44" s="50"/>
      <c r="D44" s="50"/>
      <c r="E44" s="50"/>
    </row>
    <row r="45" spans="1:5" x14ac:dyDescent="0.25">
      <c r="A45" s="3" t="s">
        <v>344</v>
      </c>
      <c r="B45" s="50"/>
      <c r="C45" s="50"/>
      <c r="D45" s="51">
        <f>SUM(B46)</f>
        <v>1514657.7600000002</v>
      </c>
      <c r="E45" s="50"/>
    </row>
    <row r="46" spans="1:5" x14ac:dyDescent="0.25">
      <c r="A46" s="3" t="s">
        <v>345</v>
      </c>
      <c r="B46" s="51">
        <f>B47+B48+B49+B50+B51+B52+B53+B54</f>
        <v>1514657.7600000002</v>
      </c>
      <c r="C46" s="50"/>
      <c r="D46" s="50"/>
      <c r="E46" s="50"/>
    </row>
    <row r="47" spans="1:5" x14ac:dyDescent="0.25">
      <c r="A47" s="2" t="s">
        <v>346</v>
      </c>
      <c r="B47" s="50">
        <v>670118.37</v>
      </c>
      <c r="C47" s="50"/>
      <c r="D47" s="50"/>
      <c r="E47" s="50"/>
    </row>
    <row r="48" spans="1:5" x14ac:dyDescent="0.25">
      <c r="A48" s="2" t="s">
        <v>347</v>
      </c>
      <c r="B48" s="50">
        <v>14768.34</v>
      </c>
      <c r="C48" s="50"/>
      <c r="D48" s="50"/>
      <c r="E48" s="50"/>
    </row>
    <row r="49" spans="1:5" x14ac:dyDescent="0.25">
      <c r="A49" s="2" t="s">
        <v>348</v>
      </c>
      <c r="B49" s="50">
        <v>21690.67</v>
      </c>
      <c r="C49" s="50"/>
      <c r="D49" s="50"/>
      <c r="E49" s="50"/>
    </row>
    <row r="50" spans="1:5" x14ac:dyDescent="0.25">
      <c r="A50" s="2" t="s">
        <v>349</v>
      </c>
      <c r="B50" s="50">
        <v>261449.04</v>
      </c>
      <c r="C50" s="50"/>
      <c r="D50" s="50"/>
      <c r="E50" s="50"/>
    </row>
    <row r="51" spans="1:5" x14ac:dyDescent="0.25">
      <c r="A51" s="2" t="s">
        <v>350</v>
      </c>
      <c r="B51" s="50">
        <v>12438.81</v>
      </c>
      <c r="C51" s="50"/>
      <c r="D51" s="50"/>
      <c r="E51" s="50"/>
    </row>
    <row r="52" spans="1:5" x14ac:dyDescent="0.25">
      <c r="A52" s="2" t="s">
        <v>351</v>
      </c>
      <c r="B52" s="50">
        <v>2606353.7799999998</v>
      </c>
      <c r="C52" s="50"/>
      <c r="D52" s="50"/>
      <c r="E52" s="50"/>
    </row>
    <row r="53" spans="1:5" x14ac:dyDescent="0.25">
      <c r="A53" s="2" t="s">
        <v>352</v>
      </c>
      <c r="B53" s="50">
        <v>874204.11</v>
      </c>
      <c r="C53" s="50"/>
      <c r="D53" s="50"/>
      <c r="E53" s="50"/>
    </row>
    <row r="54" spans="1:5" x14ac:dyDescent="0.25">
      <c r="A54" s="2" t="s">
        <v>353</v>
      </c>
      <c r="B54" s="50">
        <v>-2946365.36</v>
      </c>
      <c r="C54" s="50"/>
      <c r="D54" s="50"/>
      <c r="E54" s="50"/>
    </row>
    <row r="55" spans="1:5" x14ac:dyDescent="0.25">
      <c r="A55" s="3" t="s">
        <v>354</v>
      </c>
      <c r="B55" s="50"/>
      <c r="C55" s="50"/>
      <c r="D55" s="56">
        <f>D8+D21+D34+D45</f>
        <v>134407769.31999999</v>
      </c>
      <c r="E55" s="50"/>
    </row>
    <row r="56" spans="1:5" s="1" customFormat="1" x14ac:dyDescent="0.25">
      <c r="A56" s="3"/>
      <c r="B56" s="50"/>
      <c r="C56" s="50"/>
      <c r="D56" s="56"/>
      <c r="E56" s="50"/>
    </row>
    <row r="57" spans="1:5" s="1" customFormat="1" x14ac:dyDescent="0.25">
      <c r="A57" s="81" t="s">
        <v>218</v>
      </c>
      <c r="B57" s="81"/>
      <c r="C57" s="81"/>
      <c r="D57" s="81"/>
      <c r="E57" s="50"/>
    </row>
    <row r="58" spans="1:5" s="1" customFormat="1" x14ac:dyDescent="0.25">
      <c r="A58" s="81" t="s">
        <v>240</v>
      </c>
      <c r="B58" s="81"/>
      <c r="C58" s="81"/>
      <c r="D58" s="81"/>
      <c r="E58" s="50"/>
    </row>
    <row r="59" spans="1:5" s="1" customFormat="1" x14ac:dyDescent="0.25">
      <c r="A59" s="81" t="s">
        <v>397</v>
      </c>
      <c r="B59" s="81"/>
      <c r="C59" s="81"/>
      <c r="D59" s="81"/>
      <c r="E59" s="50"/>
    </row>
    <row r="60" spans="1:5" s="1" customFormat="1" x14ac:dyDescent="0.25">
      <c r="A60" s="81" t="s">
        <v>165</v>
      </c>
      <c r="B60" s="81"/>
      <c r="C60" s="81"/>
      <c r="D60" s="81"/>
      <c r="E60" s="50"/>
    </row>
    <row r="61" spans="1:5" s="1" customFormat="1" x14ac:dyDescent="0.25">
      <c r="A61" s="3" t="s">
        <v>166</v>
      </c>
      <c r="B61" s="3"/>
      <c r="C61" s="3"/>
      <c r="D61" s="2"/>
      <c r="E61" s="50"/>
    </row>
    <row r="62" spans="1:5" s="16" customFormat="1" ht="15" customHeight="1" x14ac:dyDescent="0.2"/>
    <row r="63" spans="1:5" x14ac:dyDescent="0.25">
      <c r="A63" s="23" t="s">
        <v>373</v>
      </c>
      <c r="B63" s="55" t="s">
        <v>316</v>
      </c>
      <c r="C63" s="56"/>
      <c r="D63" s="55" t="s">
        <v>317</v>
      </c>
    </row>
    <row r="64" spans="1:5" x14ac:dyDescent="0.25">
      <c r="A64" s="3" t="s">
        <v>355</v>
      </c>
      <c r="B64" s="50"/>
      <c r="C64" s="50"/>
      <c r="D64" s="51">
        <f>B65+B68</f>
        <v>1693040.4300000002</v>
      </c>
    </row>
    <row r="65" spans="1:4" x14ac:dyDescent="0.25">
      <c r="A65" s="3" t="s">
        <v>356</v>
      </c>
      <c r="B65" s="51">
        <f>B66+B67</f>
        <v>1440697.06</v>
      </c>
      <c r="C65" s="50"/>
      <c r="D65" s="50"/>
    </row>
    <row r="66" spans="1:4" x14ac:dyDescent="0.25">
      <c r="A66" s="2" t="s">
        <v>235</v>
      </c>
      <c r="B66" s="50">
        <v>1440614.97</v>
      </c>
      <c r="C66" s="50"/>
      <c r="D66" s="50"/>
    </row>
    <row r="67" spans="1:4" x14ac:dyDescent="0.25">
      <c r="A67" s="2" t="s">
        <v>236</v>
      </c>
      <c r="B67" s="50">
        <v>82.09</v>
      </c>
      <c r="C67" s="50"/>
      <c r="D67" s="51"/>
    </row>
    <row r="68" spans="1:4" x14ac:dyDescent="0.25">
      <c r="A68" s="3" t="s">
        <v>357</v>
      </c>
      <c r="B68" s="51">
        <f>SUM(B69:B74)</f>
        <v>252343.37000000002</v>
      </c>
      <c r="C68" s="50"/>
      <c r="D68" s="50"/>
    </row>
    <row r="69" spans="1:4" s="1" customFormat="1" x14ac:dyDescent="0.25">
      <c r="A69" s="2" t="s">
        <v>382</v>
      </c>
      <c r="B69" s="50">
        <v>120889.07</v>
      </c>
      <c r="C69" s="50"/>
      <c r="D69" s="50"/>
    </row>
    <row r="70" spans="1:4" s="1" customFormat="1" x14ac:dyDescent="0.25">
      <c r="A70" s="2" t="s">
        <v>383</v>
      </c>
      <c r="B70" s="50">
        <v>99718.5</v>
      </c>
      <c r="C70" s="50"/>
      <c r="D70" s="50"/>
    </row>
    <row r="71" spans="1:4" s="1" customFormat="1" x14ac:dyDescent="0.25">
      <c r="A71" s="2" t="s">
        <v>378</v>
      </c>
      <c r="B71" s="50">
        <v>5508.95</v>
      </c>
      <c r="C71" s="50"/>
      <c r="D71" s="50"/>
    </row>
    <row r="72" spans="1:4" s="1" customFormat="1" x14ac:dyDescent="0.25">
      <c r="A72" s="2" t="s">
        <v>379</v>
      </c>
      <c r="B72" s="50">
        <v>1433</v>
      </c>
      <c r="C72" s="50"/>
      <c r="D72" s="50"/>
    </row>
    <row r="73" spans="1:4" s="1" customFormat="1" x14ac:dyDescent="0.25">
      <c r="A73" s="2" t="s">
        <v>380</v>
      </c>
      <c r="B73" s="50">
        <v>698</v>
      </c>
      <c r="C73" s="50"/>
      <c r="D73" s="50"/>
    </row>
    <row r="74" spans="1:4" s="1" customFormat="1" x14ac:dyDescent="0.25">
      <c r="A74" s="2" t="s">
        <v>381</v>
      </c>
      <c r="B74" s="50">
        <v>24095.85</v>
      </c>
      <c r="C74" s="50"/>
      <c r="D74" s="50"/>
    </row>
    <row r="75" spans="1:4" x14ac:dyDescent="0.25">
      <c r="A75" s="3" t="s">
        <v>384</v>
      </c>
      <c r="B75" s="50"/>
      <c r="C75" s="50"/>
      <c r="D75" s="51">
        <f>B76+B79</f>
        <v>236052855.21999997</v>
      </c>
    </row>
    <row r="76" spans="1:4" x14ac:dyDescent="0.25">
      <c r="A76" s="3" t="s">
        <v>358</v>
      </c>
      <c r="B76" s="51">
        <f>B77+B78</f>
        <v>162378997.59999999</v>
      </c>
      <c r="C76" s="50"/>
      <c r="D76" s="50"/>
    </row>
    <row r="77" spans="1:4" x14ac:dyDescent="0.25">
      <c r="A77" s="2" t="s">
        <v>359</v>
      </c>
      <c r="B77" s="50">
        <v>48190719.520000003</v>
      </c>
      <c r="C77" s="50"/>
      <c r="D77" s="50"/>
    </row>
    <row r="78" spans="1:4" x14ac:dyDescent="0.25">
      <c r="A78" s="2" t="s">
        <v>360</v>
      </c>
      <c r="B78" s="50">
        <v>114188278.08</v>
      </c>
      <c r="C78" s="50"/>
      <c r="D78" s="50"/>
    </row>
    <row r="79" spans="1:4" x14ac:dyDescent="0.25">
      <c r="A79" s="3" t="s">
        <v>361</v>
      </c>
      <c r="B79" s="51">
        <f>B80+B81</f>
        <v>73673857.61999999</v>
      </c>
      <c r="C79" s="50"/>
      <c r="D79" s="50"/>
    </row>
    <row r="80" spans="1:4" x14ac:dyDescent="0.25">
      <c r="A80" s="2" t="s">
        <v>362</v>
      </c>
      <c r="B80" s="50">
        <v>1839429.52</v>
      </c>
      <c r="C80" s="50"/>
      <c r="D80" s="50"/>
    </row>
    <row r="81" spans="1:4" x14ac:dyDescent="0.25">
      <c r="A81" s="2" t="s">
        <v>363</v>
      </c>
      <c r="B81" s="50">
        <v>71834428.099999994</v>
      </c>
      <c r="C81" s="50"/>
      <c r="D81" s="50"/>
    </row>
    <row r="82" spans="1:4" x14ac:dyDescent="0.25">
      <c r="A82" s="3" t="s">
        <v>364</v>
      </c>
      <c r="B82" s="50"/>
      <c r="C82" s="50"/>
      <c r="D82" s="51">
        <f>B83+B88</f>
        <v>-96378812.929999992</v>
      </c>
    </row>
    <row r="83" spans="1:4" x14ac:dyDescent="0.25">
      <c r="A83" s="3" t="s">
        <v>365</v>
      </c>
      <c r="B83" s="51">
        <f>B84+B85+B86+B87</f>
        <v>-96375291.589999989</v>
      </c>
      <c r="C83" s="50"/>
    </row>
    <row r="84" spans="1:4" x14ac:dyDescent="0.25">
      <c r="A84" s="2" t="s">
        <v>366</v>
      </c>
      <c r="B84" s="50">
        <v>21052789.75</v>
      </c>
      <c r="C84" s="50"/>
      <c r="D84" s="50"/>
    </row>
    <row r="85" spans="1:4" x14ac:dyDescent="0.25">
      <c r="A85" s="2" t="s">
        <v>367</v>
      </c>
      <c r="B85" s="50">
        <v>524134.67</v>
      </c>
      <c r="C85" s="50"/>
      <c r="D85" s="50"/>
    </row>
    <row r="86" spans="1:4" x14ac:dyDescent="0.25">
      <c r="A86" s="2" t="s">
        <v>368</v>
      </c>
      <c r="B86" s="50">
        <v>-118088866.09999999</v>
      </c>
      <c r="C86" s="50"/>
      <c r="D86" s="50"/>
    </row>
    <row r="87" spans="1:4" s="1" customFormat="1" x14ac:dyDescent="0.25">
      <c r="A87" s="2" t="s">
        <v>391</v>
      </c>
      <c r="B87" s="50">
        <v>136650.09</v>
      </c>
      <c r="C87" s="50"/>
      <c r="D87" s="50"/>
    </row>
    <row r="88" spans="1:4" s="1" customFormat="1" x14ac:dyDescent="0.25">
      <c r="A88" s="3" t="s">
        <v>392</v>
      </c>
      <c r="B88" s="51">
        <f>B89</f>
        <v>-3521.34</v>
      </c>
      <c r="C88" s="50"/>
      <c r="D88" s="50"/>
    </row>
    <row r="89" spans="1:4" s="1" customFormat="1" x14ac:dyDescent="0.25">
      <c r="A89" s="2" t="s">
        <v>393</v>
      </c>
      <c r="B89" s="50">
        <v>-3521.34</v>
      </c>
      <c r="C89" s="50"/>
      <c r="D89" s="50"/>
    </row>
    <row r="90" spans="1:4" x14ac:dyDescent="0.25">
      <c r="A90" s="3" t="s">
        <v>369</v>
      </c>
      <c r="B90" s="51">
        <v>-6959313.4000000004</v>
      </c>
      <c r="C90" s="50"/>
      <c r="D90" s="51">
        <f>B90</f>
        <v>-6959313.4000000004</v>
      </c>
    </row>
    <row r="91" spans="1:4" x14ac:dyDescent="0.25">
      <c r="A91" s="3" t="s">
        <v>371</v>
      </c>
      <c r="B91" s="50"/>
      <c r="C91" s="50"/>
      <c r="D91" s="51">
        <f>SUM(D64+D75+D90+D82)</f>
        <v>134407769.31999999</v>
      </c>
    </row>
    <row r="92" spans="1:4" x14ac:dyDescent="0.25">
      <c r="A92" s="2"/>
      <c r="B92" s="50"/>
      <c r="C92" s="50"/>
      <c r="D92" s="50"/>
    </row>
    <row r="93" spans="1:4" x14ac:dyDescent="0.25">
      <c r="A93" s="2"/>
      <c r="B93" s="50"/>
      <c r="C93" s="50"/>
      <c r="D93" s="50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17</vt:lpstr>
      <vt:lpstr>ESTADO EJEC. PRES. INGRESOS 17</vt:lpstr>
      <vt:lpstr> FLUJO DE FONDOS FEB  2017</vt:lpstr>
      <vt:lpstr>composicion de Flujo fondos</vt:lpstr>
      <vt:lpstr>Rendimiento Economico 2017</vt:lpstr>
      <vt:lpstr>Estado Situacion Financiera 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2017-08-07T17:23:05Z</dcterms:modified>
</cp:coreProperties>
</file>