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240" yWindow="255" windowWidth="20115" windowHeight="7815" tabRatio="1000" firstSheet="1" activeTab="5"/>
  </bookViews>
  <sheets>
    <sheet name="ESTADO DE EJEC. PRES.EGRESOS 17" sheetId="2" r:id="rId1"/>
    <sheet name="ESTADO EJEC. PRES. INGRESOS 17" sheetId="3" r:id="rId2"/>
    <sheet name=" FLUJO DE FONDOS ENE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52511"/>
</workbook>
</file>

<file path=xl/calcChain.xml><?xml version="1.0" encoding="utf-8"?>
<calcChain xmlns="http://schemas.openxmlformats.org/spreadsheetml/2006/main">
  <c r="I24" i="5" l="1"/>
  <c r="I17" i="5"/>
  <c r="I12" i="5"/>
  <c r="I8" i="5"/>
  <c r="C32" i="5"/>
  <c r="C64" i="5"/>
  <c r="C68" i="5" s="1"/>
  <c r="C57" i="5"/>
  <c r="C51" i="5"/>
  <c r="C45" i="5"/>
  <c r="C16" i="5"/>
  <c r="C8" i="5"/>
  <c r="B81" i="7" l="1"/>
  <c r="D80" i="7" s="1"/>
  <c r="B86" i="7"/>
  <c r="B77" i="7"/>
  <c r="B68" i="7"/>
  <c r="B26" i="7"/>
  <c r="B22" i="7"/>
  <c r="H17" i="6"/>
  <c r="H9" i="6"/>
  <c r="H24" i="6" s="1"/>
  <c r="C23" i="6" s="1"/>
  <c r="C16" i="6"/>
  <c r="C9" i="6"/>
  <c r="C14" i="4"/>
  <c r="C11" i="4"/>
  <c r="C18" i="4" s="1"/>
  <c r="C9" i="4"/>
  <c r="D24" i="3"/>
  <c r="E109" i="2"/>
  <c r="E110" i="2"/>
  <c r="E108" i="2"/>
  <c r="E81" i="2"/>
  <c r="E67" i="2"/>
  <c r="E54" i="2"/>
  <c r="I15" i="5" l="1"/>
  <c r="D88" i="7"/>
  <c r="B74" i="7"/>
  <c r="D73" i="7" s="1"/>
  <c r="B65" i="7"/>
  <c r="B46" i="7"/>
  <c r="D45" i="7" s="1"/>
  <c r="B30" i="7"/>
  <c r="B35" i="7"/>
  <c r="D34" i="7" s="1"/>
  <c r="B24" i="7"/>
  <c r="B18" i="7"/>
  <c r="B14" i="7"/>
  <c r="B9" i="7"/>
  <c r="D64" i="7" l="1"/>
  <c r="D89" i="7" s="1"/>
  <c r="D21" i="7"/>
  <c r="D8" i="7"/>
  <c r="I29" i="5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5" i="2"/>
  <c r="D116" i="2" s="1"/>
  <c r="D117" i="2" s="1"/>
  <c r="C115" i="2"/>
  <c r="C116" i="2" s="1"/>
  <c r="C117" i="2" s="1"/>
  <c r="E114" i="2"/>
  <c r="E113" i="2"/>
  <c r="E112" i="2"/>
  <c r="E111" i="2"/>
  <c r="E107" i="2"/>
  <c r="E106" i="2"/>
  <c r="E105" i="2"/>
  <c r="E104" i="2"/>
  <c r="E103" i="2"/>
  <c r="E102" i="2"/>
  <c r="E101" i="2"/>
  <c r="E100" i="2"/>
  <c r="E99" i="2"/>
  <c r="E98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55" i="7" l="1"/>
  <c r="I30" i="5"/>
  <c r="I31" i="5" s="1"/>
  <c r="C25" i="3"/>
  <c r="C26" i="3" s="1"/>
  <c r="E25" i="3"/>
  <c r="E26" i="3" s="1"/>
  <c r="E115" i="2"/>
  <c r="E116" i="2" s="1"/>
  <c r="E117" i="2" s="1"/>
  <c r="C24" i="6"/>
</calcChain>
</file>

<file path=xl/sharedStrings.xml><?xml version="1.0" encoding="utf-8"?>
<sst xmlns="http://schemas.openxmlformats.org/spreadsheetml/2006/main" count="498" uniqueCount="411">
  <si>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</si>
  <si>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</si>
  <si>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</si>
  <si>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</si>
  <si>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</si>
  <si>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</si>
  <si>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</si>
  <si>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</si>
  <si>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</si>
  <si>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</si>
  <si>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</si>
  <si>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</si>
  <si>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</si>
  <si>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</si>
  <si>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</si>
  <si>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</si>
  <si>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</si>
  <si>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</si>
  <si>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</si>
  <si>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</si>
  <si>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</si>
  <si>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</si>
  <si>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</si>
  <si>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</si>
  <si>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</si>
  <si>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</si>
  <si>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</si>
  <si>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</si>
  <si>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</si>
  <si>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</si>
  <si>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</si>
  <si>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</si>
  <si>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</si>
  <si>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</si>
  <si>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</si>
  <si>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</si>
  <si>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</si>
  <si>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</si>
  <si>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</si>
  <si>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</si>
  <si>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</si>
  <si>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</si>
  <si>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</si>
  <si>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</si>
  <si>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</si>
  <si>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</si>
  <si>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</si>
  <si>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</si>
  <si>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</si>
  <si>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</si>
  <si>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</si>
  <si>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</si>
  <si>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</si>
  <si>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</si>
  <si>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</si>
  <si>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</si>
  <si>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</si>
  <si>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</si>
  <si>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</si>
  <si>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</si>
  <si>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</si>
  <si>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</si>
  <si>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</si>
  <si>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</si>
  <si>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</si>
  <si>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</si>
  <si>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</si>
  <si>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</si>
  <si>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</si>
  <si>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</si>
  <si>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</si>
  <si>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</si>
  <si>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</si>
  <si>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</si>
  <si>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</si>
  <si>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</si>
  <si>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</si>
  <si>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</si>
  <si>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</si>
  <si>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</si>
  <si>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</si>
  <si>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</si>
  <si>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</si>
  <si>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</si>
  <si>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</si>
  <si>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</si>
  <si>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</si>
  <si>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</si>
  <si>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</si>
  <si>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</si>
  <si>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</si>
  <si>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</si>
  <si>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</si>
  <si>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</si>
  <si>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</si>
  <si>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</si>
  <si>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</si>
  <si>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</si>
  <si>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</si>
  <si>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</si>
  <si>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</si>
  <si>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</si>
  <si>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</si>
  <si>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</si>
  <si>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</si>
  <si>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</si>
  <si>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</si>
  <si>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</si>
  <si>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</si>
  <si>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</si>
  <si>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</si>
  <si>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</si>
  <si>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</si>
  <si>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</si>
  <si>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</si>
  <si>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</si>
  <si>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</si>
  <si>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</si>
  <si>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</si>
  <si>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</si>
  <si>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</si>
  <si>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</si>
  <si>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</si>
  <si>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</si>
  <si>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</si>
  <si>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</si>
  <si>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</si>
  <si>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</si>
  <si>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</si>
  <si>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</si>
  <si>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</si>
  <si>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</si>
  <si>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</si>
  <si>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</si>
  <si>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</si>
  <si>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</si>
  <si>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</si>
  <si>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</si>
  <si>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</si>
  <si>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</si>
  <si>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</si>
  <si>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</si>
  <si>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</si>
  <si>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</si>
  <si>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</si>
  <si>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</si>
  <si>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</si>
  <si>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</si>
  <si>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</si>
  <si>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</si>
  <si>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</si>
  <si>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</si>
  <si>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</si>
  <si>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</si>
  <si>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</si>
  <si>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</si>
  <si>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</si>
  <si>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</si>
  <si>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</si>
  <si>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</si>
  <si>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</si>
  <si>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</si>
  <si>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</si>
  <si>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</si>
  <si>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</si>
  <si>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</si>
  <si>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</si>
  <si>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</si>
  <si>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</si>
  <si>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</si>
  <si>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</si>
  <si>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</si>
  <si>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</si>
  <si>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</si>
  <si>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</si>
  <si>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</si>
  <si>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</si>
  <si>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</si>
  <si>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</si>
  <si>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</si>
  <si>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</si>
  <si>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</si>
  <si>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</si>
  <si>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</si>
  <si>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</si>
  <si>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</si>
  <si>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</si>
  <si>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</si>
  <si>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</si>
  <si>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</si>
  <si>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</si>
  <si>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</si>
  <si>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</si>
  <si>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</si>
  <si>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</si>
  <si>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</si>
  <si>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</si>
  <si>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</si>
  <si>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</si>
  <si>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</si>
  <si>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</si>
  <si>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</si>
  <si>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</si>
  <si>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</si>
  <si>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</si>
  <si>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</si>
  <si>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</si>
  <si>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</si>
  <si>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</si>
  <si>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</si>
  <si>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</si>
  <si>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</si>
  <si>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</si>
  <si>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</si>
  <si>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</si>
  <si>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</si>
  <si>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</si>
  <si>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</si>
  <si>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</si>
  <si>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</si>
  <si>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</si>
  <si>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</si>
  <si>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</si>
  <si>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</si>
  <si>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</si>
  <si>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</si>
  <si>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</si>
  <si>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</si>
  <si>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</si>
  <si>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</si>
  <si>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</si>
  <si>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</si>
  <si>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</si>
  <si>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</si>
  <si>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</si>
  <si>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</si>
  <si>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</si>
  <si>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</si>
  <si>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</si>
  <si>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</si>
  <si>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</si>
  <si>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</si>
  <si>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</si>
  <si>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</si>
  <si>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</si>
  <si>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</si>
  <si>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</si>
  <si>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</si>
  <si>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</si>
  <si>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</si>
  <si>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</si>
  <si>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</si>
  <si>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</si>
  <si>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</si>
  <si>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</si>
  <si>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</si>
  <si>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</si>
  <si>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</si>
  <si>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</si>
  <si>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</si>
  <si>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</si>
  <si>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</si>
  <si>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</si>
  <si>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</si>
  <si>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</si>
  <si>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</si>
  <si>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</si>
  <si>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</si>
  <si>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</si>
  <si>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</si>
  <si>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</si>
  <si>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</si>
  <si>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</si>
  <si>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</si>
  <si>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</si>
  <si>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</si>
  <si>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</si>
  <si>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</si>
  <si>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</si>
  <si>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</si>
  <si>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</si>
  <si>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</si>
  <si>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</si>
  <si>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</si>
  <si>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</si>
  <si>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</si>
  <si>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</si>
  <si>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</si>
  <si>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</si>
  <si>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</si>
  <si>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</si>
  <si>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</si>
  <si>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</si>
  <si>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</si>
  <si>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</si>
  <si>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</si>
  <si>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</si>
  <si>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</si>
  <si>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</si>
  <si>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</si>
  <si>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</si>
  <si>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</si>
  <si>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</si>
  <si>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</si>
  <si>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</si>
  <si>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</si>
  <si>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</si>
  <si>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</si>
  <si>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</si>
  <si>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</si>
  <si>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</si>
  <si>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</si>
  <si>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</si>
  <si>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</si>
  <si>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</si>
  <si>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</si>
  <si>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</si>
  <si>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</si>
  <si>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</si>
  <si>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</si>
  <si>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</si>
  <si>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</si>
  <si>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</si>
  <si>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</si>
  <si>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</si>
  <si>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</si>
  <si>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</si>
  <si>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</si>
  <si>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</si>
  <si>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</si>
  <si>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</si>
  <si>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</si>
  <si>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</si>
  <si>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</si>
  <si>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</si>
  <si>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</si>
  <si>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</si>
  <si>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</si>
  <si>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</si>
  <si>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</si>
  <si>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</si>
  <si>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</si>
  <si>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</si>
  <si>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</si>
  <si>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</si>
  <si>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</si>
  <si>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</si>
  <si>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</si>
  <si>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</si>
  <si>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</si>
  <si>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</si>
  <si>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</si>
  <si>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</si>
  <si>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</si>
  <si>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</si>
  <si>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</si>
  <si>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</si>
  <si>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</si>
  <si>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</si>
  <si>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</si>
  <si>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</si>
  <si>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</si>
  <si>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</si>
  <si>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</si>
  <si>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</si>
  <si>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</si>
  <si>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</si>
  <si>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</si>
  <si>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</si>
  <si>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</si>
  <si>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</si>
  <si>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</si>
  <si>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</si>
  <si>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</si>
  <si>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</si>
  <si>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</si>
  <si>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</si>
  <si>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</si>
  <si>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</si>
  <si>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</si>
  <si>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</si>
  <si>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</si>
  <si>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</si>
  <si>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</si>
  <si>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</si>
  <si>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</si>
  <si>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</si>
  <si>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</si>
  <si>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</si>
  <si>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</si>
  <si>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</si>
  <si>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</si>
  <si>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</si>
  <si>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</si>
  <si>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</si>
  <si>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</si>
  <si>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</si>
  <si>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</si>
  <si>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</si>
  <si>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Reporte Acumulado del 1 de Enero al 31 de Enero de 2017</t>
  </si>
  <si>
    <t>Materiales de Defensa y Seguridad Publica</t>
  </si>
  <si>
    <t>Servicios de Limpieza y Fumigaciones</t>
  </si>
  <si>
    <t>Vehiculos de Transporte</t>
  </si>
  <si>
    <t>Consultoria, Estudios e Investigaciones Diversas</t>
  </si>
  <si>
    <t>ESTADO DE FLUJO DE FONDOS</t>
  </si>
  <si>
    <t>Del 1 de Enero al 31 de Enero de 2017</t>
  </si>
  <si>
    <t>DISMINUCION NETA DE DISPONIBILIDADES</t>
  </si>
  <si>
    <t>Del 1 de Enero al 31 de Enero  de 2017</t>
  </si>
  <si>
    <t>Resultado Ejercicio Corriente</t>
  </si>
  <si>
    <t>Detrimento Patrimonial</t>
  </si>
  <si>
    <t>Detrimentos de Inversiones en Bienes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</si>
</sst>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78" t="s">
        <v>174</v>
      </c>
      <c r="B1" s="78"/>
      <c r="C1" s="78"/>
      <c r="D1" s="78"/>
      <c r="E1" s="78"/>
    </row>
    <row r="2" spans="1:5" s="1" customFormat="1" x14ac:dyDescent="0.25">
      <c r="A2" s="78" t="s">
        <v>386</v>
      </c>
      <c r="B2" s="78"/>
      <c r="C2" s="78"/>
      <c r="D2" s="78"/>
      <c r="E2" s="78"/>
    </row>
    <row r="3" spans="1:5" s="1" customFormat="1" x14ac:dyDescent="0.25">
      <c r="A3" s="78" t="s">
        <v>399</v>
      </c>
      <c r="B3" s="78"/>
      <c r="C3" s="78"/>
      <c r="D3" s="78"/>
      <c r="E3" s="78"/>
    </row>
    <row r="4" spans="1:5" s="1" customFormat="1" x14ac:dyDescent="0.25">
      <c r="A4" s="78" t="s">
        <v>175</v>
      </c>
      <c r="B4" s="78"/>
      <c r="C4" s="78"/>
      <c r="D4" s="78"/>
      <c r="E4" s="78"/>
    </row>
    <row r="5" spans="1:5" s="1" customFormat="1" x14ac:dyDescent="0.25">
      <c r="A5" s="3" t="s">
        <v>176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5" t="s">
        <v>177</v>
      </c>
      <c r="B7" s="46" t="s">
        <v>178</v>
      </c>
      <c r="C7" s="47" t="s">
        <v>179</v>
      </c>
      <c r="D7" s="46" t="s">
        <v>180</v>
      </c>
      <c r="E7" s="48" t="s">
        <v>181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126698.99</v>
      </c>
      <c r="E8" s="6">
        <f>C8-D8</f>
        <v>1939961.66</v>
      </c>
    </row>
    <row r="9" spans="1:5" x14ac:dyDescent="0.25">
      <c r="A9" s="4" t="s">
        <v>2</v>
      </c>
      <c r="B9" s="4" t="s">
        <v>3</v>
      </c>
      <c r="C9" s="5">
        <v>1542575.22</v>
      </c>
      <c r="D9" s="5">
        <v>97437.38</v>
      </c>
      <c r="E9" s="6">
        <f t="shared" ref="E9:E46" si="0">C9-D9</f>
        <v>1445137.8399999999</v>
      </c>
    </row>
    <row r="10" spans="1:5" x14ac:dyDescent="0.25">
      <c r="A10" s="4" t="s">
        <v>4</v>
      </c>
      <c r="B10" s="4" t="s">
        <v>5</v>
      </c>
      <c r="C10" s="5">
        <v>1204387.69</v>
      </c>
      <c r="D10" s="5">
        <v>95974.5</v>
      </c>
      <c r="E10" s="6">
        <f t="shared" si="0"/>
        <v>1108413.19</v>
      </c>
    </row>
    <row r="11" spans="1:5" x14ac:dyDescent="0.25">
      <c r="A11" s="4" t="s">
        <v>6</v>
      </c>
      <c r="B11" s="4" t="s">
        <v>7</v>
      </c>
      <c r="C11" s="5">
        <v>102033.87</v>
      </c>
      <c r="D11" s="5">
        <v>0</v>
      </c>
      <c r="E11" s="6">
        <f t="shared" si="0"/>
        <v>102033.87</v>
      </c>
    </row>
    <row r="12" spans="1:5" x14ac:dyDescent="0.25">
      <c r="A12" s="4" t="s">
        <v>8</v>
      </c>
      <c r="B12" s="4" t="s">
        <v>9</v>
      </c>
      <c r="C12" s="5">
        <v>13836.38</v>
      </c>
      <c r="D12" s="5">
        <v>1462.88</v>
      </c>
      <c r="E12" s="6">
        <f t="shared" si="0"/>
        <v>12373.5</v>
      </c>
    </row>
    <row r="13" spans="1:5" x14ac:dyDescent="0.25">
      <c r="A13" s="4" t="s">
        <v>10</v>
      </c>
      <c r="B13" s="4" t="s">
        <v>11</v>
      </c>
      <c r="C13" s="5">
        <v>222317.28</v>
      </c>
      <c r="D13" s="5">
        <v>0</v>
      </c>
      <c r="E13" s="6">
        <f t="shared" si="0"/>
        <v>222317.28</v>
      </c>
    </row>
    <row r="14" spans="1:5" x14ac:dyDescent="0.25">
      <c r="A14" s="4" t="s">
        <v>12</v>
      </c>
      <c r="B14" s="4" t="s">
        <v>13</v>
      </c>
      <c r="C14" s="5">
        <v>157166.57999999999</v>
      </c>
      <c r="D14" s="5">
        <v>10267.52</v>
      </c>
      <c r="E14" s="6">
        <f t="shared" si="0"/>
        <v>146899.06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10267.52</v>
      </c>
      <c r="E15" s="6">
        <f t="shared" si="0"/>
        <v>116927.78</v>
      </c>
    </row>
    <row r="16" spans="1:5" x14ac:dyDescent="0.25">
      <c r="A16" s="4" t="s">
        <v>15</v>
      </c>
      <c r="B16" s="4" t="s">
        <v>7</v>
      </c>
      <c r="C16" s="5">
        <v>11915.06</v>
      </c>
      <c r="D16" s="5">
        <v>0</v>
      </c>
      <c r="E16" s="6">
        <f t="shared" si="0"/>
        <v>11915.06</v>
      </c>
    </row>
    <row r="17" spans="1:5" x14ac:dyDescent="0.25">
      <c r="A17" s="4" t="s">
        <v>16</v>
      </c>
      <c r="B17" s="4" t="s">
        <v>11</v>
      </c>
      <c r="C17" s="5">
        <v>18056.22</v>
      </c>
      <c r="D17" s="5">
        <v>0</v>
      </c>
      <c r="E17" s="6">
        <f t="shared" si="0"/>
        <v>18056.22</v>
      </c>
    </row>
    <row r="18" spans="1:5" x14ac:dyDescent="0.25">
      <c r="A18" s="4" t="s">
        <v>17</v>
      </c>
      <c r="B18" s="4" t="s">
        <v>18</v>
      </c>
      <c r="C18" s="5">
        <v>34824.07</v>
      </c>
      <c r="D18" s="5">
        <v>1804.53</v>
      </c>
      <c r="E18" s="6">
        <f t="shared" si="0"/>
        <v>33019.54</v>
      </c>
    </row>
    <row r="19" spans="1:5" x14ac:dyDescent="0.25">
      <c r="A19" s="4" t="s">
        <v>19</v>
      </c>
      <c r="B19" s="4" t="s">
        <v>20</v>
      </c>
      <c r="C19" s="5">
        <v>34824.07</v>
      </c>
      <c r="D19" s="5">
        <v>1804.53</v>
      </c>
      <c r="E19" s="6">
        <f t="shared" si="0"/>
        <v>33019.54</v>
      </c>
    </row>
    <row r="20" spans="1:5" x14ac:dyDescent="0.25">
      <c r="A20" s="4" t="s">
        <v>21</v>
      </c>
      <c r="B20" s="4" t="s">
        <v>22</v>
      </c>
      <c r="C20" s="5">
        <v>116776.04</v>
      </c>
      <c r="D20" s="5">
        <v>8142.32</v>
      </c>
      <c r="E20" s="6">
        <f t="shared" si="0"/>
        <v>108633.72</v>
      </c>
    </row>
    <row r="21" spans="1:5" x14ac:dyDescent="0.25">
      <c r="A21" s="4" t="s">
        <v>23</v>
      </c>
      <c r="B21" s="4" t="s">
        <v>24</v>
      </c>
      <c r="C21" s="5">
        <v>102954.16</v>
      </c>
      <c r="D21" s="5">
        <v>7187.21</v>
      </c>
      <c r="E21" s="6">
        <f t="shared" si="0"/>
        <v>95766.95</v>
      </c>
    </row>
    <row r="22" spans="1:5" x14ac:dyDescent="0.25">
      <c r="A22" s="4" t="s">
        <v>25</v>
      </c>
      <c r="B22" s="4" t="s">
        <v>26</v>
      </c>
      <c r="C22" s="5">
        <v>10626.92</v>
      </c>
      <c r="D22" s="5">
        <v>790.56</v>
      </c>
      <c r="E22" s="6">
        <f t="shared" si="0"/>
        <v>9836.36</v>
      </c>
    </row>
    <row r="23" spans="1:5" x14ac:dyDescent="0.25">
      <c r="A23" s="4" t="s">
        <v>27</v>
      </c>
      <c r="B23" s="4" t="s">
        <v>28</v>
      </c>
      <c r="C23" s="5">
        <v>3194.96</v>
      </c>
      <c r="D23" s="5">
        <v>164.55</v>
      </c>
      <c r="E23" s="6">
        <f t="shared" si="0"/>
        <v>3030.41</v>
      </c>
    </row>
    <row r="24" spans="1:5" x14ac:dyDescent="0.25">
      <c r="A24" s="4" t="s">
        <v>29</v>
      </c>
      <c r="B24" s="4" t="s">
        <v>30</v>
      </c>
      <c r="C24" s="5">
        <v>83936.94</v>
      </c>
      <c r="D24" s="5">
        <v>5811.22</v>
      </c>
      <c r="E24" s="6">
        <f t="shared" si="0"/>
        <v>78125.72</v>
      </c>
    </row>
    <row r="25" spans="1:5" x14ac:dyDescent="0.25">
      <c r="A25" s="4" t="s">
        <v>31</v>
      </c>
      <c r="B25" s="4" t="s">
        <v>24</v>
      </c>
      <c r="C25" s="5">
        <v>72577.75</v>
      </c>
      <c r="D25" s="5">
        <v>5012.3599999999997</v>
      </c>
      <c r="E25" s="6">
        <f t="shared" si="0"/>
        <v>67565.39</v>
      </c>
    </row>
    <row r="26" spans="1:5" x14ac:dyDescent="0.25">
      <c r="A26" s="4" t="s">
        <v>32</v>
      </c>
      <c r="B26" s="4" t="s">
        <v>26</v>
      </c>
      <c r="C26" s="5">
        <v>9373.8799999999992</v>
      </c>
      <c r="D26" s="5">
        <v>693.08</v>
      </c>
      <c r="E26" s="6">
        <f t="shared" si="0"/>
        <v>8680.7999999999993</v>
      </c>
    </row>
    <row r="27" spans="1:5" x14ac:dyDescent="0.25">
      <c r="A27" s="4" t="s">
        <v>33</v>
      </c>
      <c r="B27" s="4" t="s">
        <v>28</v>
      </c>
      <c r="C27" s="5">
        <v>1985.31</v>
      </c>
      <c r="D27" s="5">
        <v>105.78</v>
      </c>
      <c r="E27" s="6">
        <f t="shared" si="0"/>
        <v>1879.53</v>
      </c>
    </row>
    <row r="28" spans="1:5" x14ac:dyDescent="0.25">
      <c r="A28" s="4" t="s">
        <v>34</v>
      </c>
      <c r="B28" s="4" t="s">
        <v>35</v>
      </c>
      <c r="C28" s="5">
        <v>131381.79999999999</v>
      </c>
      <c r="D28" s="5">
        <v>3236.02</v>
      </c>
      <c r="E28" s="6">
        <f t="shared" si="0"/>
        <v>128145.77999999998</v>
      </c>
    </row>
    <row r="29" spans="1:5" x14ac:dyDescent="0.25">
      <c r="A29" s="4" t="s">
        <v>36</v>
      </c>
      <c r="B29" s="4" t="s">
        <v>37</v>
      </c>
      <c r="C29" s="5">
        <v>110217.82</v>
      </c>
      <c r="D29" s="5">
        <v>3236.02</v>
      </c>
      <c r="E29" s="6">
        <f t="shared" si="0"/>
        <v>106981.8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0</v>
      </c>
      <c r="E30" s="6">
        <f t="shared" si="0"/>
        <v>21163.98</v>
      </c>
    </row>
    <row r="31" spans="1:5" x14ac:dyDescent="0.25">
      <c r="A31" s="12" t="s">
        <v>40</v>
      </c>
      <c r="B31" s="12" t="s">
        <v>41</v>
      </c>
      <c r="C31" s="5">
        <v>2115051.12</v>
      </c>
      <c r="D31" s="5">
        <v>31052.77</v>
      </c>
      <c r="E31" s="6">
        <f t="shared" si="0"/>
        <v>2083998.35</v>
      </c>
    </row>
    <row r="32" spans="1:5" x14ac:dyDescent="0.25">
      <c r="A32" s="4" t="s">
        <v>42</v>
      </c>
      <c r="B32" s="4" t="s">
        <v>43</v>
      </c>
      <c r="C32" s="5">
        <v>1067110.93</v>
      </c>
      <c r="D32" s="5">
        <v>2457.59</v>
      </c>
      <c r="E32" s="6">
        <f t="shared" si="0"/>
        <v>1064653.3399999999</v>
      </c>
    </row>
    <row r="33" spans="1:5" x14ac:dyDescent="0.25">
      <c r="A33" s="4" t="s">
        <v>44</v>
      </c>
      <c r="B33" s="4" t="s">
        <v>45</v>
      </c>
      <c r="C33" s="5">
        <v>350537.36</v>
      </c>
      <c r="D33" s="5">
        <v>1050.98</v>
      </c>
      <c r="E33" s="6">
        <f t="shared" si="0"/>
        <v>349486.38</v>
      </c>
    </row>
    <row r="34" spans="1:5" x14ac:dyDescent="0.25">
      <c r="A34" s="4" t="s">
        <v>46</v>
      </c>
      <c r="B34" s="4" t="s">
        <v>47</v>
      </c>
      <c r="C34" s="5">
        <v>37180.959999999999</v>
      </c>
      <c r="D34" s="5">
        <v>0</v>
      </c>
      <c r="E34" s="6">
        <f t="shared" si="0"/>
        <v>37180.959999999999</v>
      </c>
    </row>
    <row r="35" spans="1:5" x14ac:dyDescent="0.25">
      <c r="A35" s="4" t="s">
        <v>48</v>
      </c>
      <c r="B35" s="4" t="s">
        <v>49</v>
      </c>
      <c r="C35" s="5">
        <v>12043.64</v>
      </c>
      <c r="D35" s="5">
        <v>333</v>
      </c>
      <c r="E35" s="6">
        <f t="shared" si="0"/>
        <v>11710.64</v>
      </c>
    </row>
    <row r="36" spans="1:5" x14ac:dyDescent="0.25">
      <c r="A36" s="4" t="s">
        <v>50</v>
      </c>
      <c r="B36" s="4" t="s">
        <v>51</v>
      </c>
      <c r="C36" s="5">
        <v>79070.149999999994</v>
      </c>
      <c r="D36" s="5">
        <v>0</v>
      </c>
      <c r="E36" s="6">
        <f t="shared" si="0"/>
        <v>79070.149999999994</v>
      </c>
    </row>
    <row r="37" spans="1:5" x14ac:dyDescent="0.25">
      <c r="A37" s="4" t="s">
        <v>52</v>
      </c>
      <c r="B37" s="4" t="s">
        <v>53</v>
      </c>
      <c r="C37" s="5">
        <v>35505.839999999997</v>
      </c>
      <c r="D37" s="5">
        <v>9.16</v>
      </c>
      <c r="E37" s="6">
        <f t="shared" si="0"/>
        <v>35496.679999999993</v>
      </c>
    </row>
    <row r="38" spans="1:5" x14ac:dyDescent="0.25">
      <c r="A38" s="4" t="s">
        <v>54</v>
      </c>
      <c r="B38" s="4" t="s">
        <v>55</v>
      </c>
      <c r="C38" s="5">
        <v>407.04</v>
      </c>
      <c r="D38" s="5">
        <v>0</v>
      </c>
      <c r="E38" s="6">
        <f t="shared" si="0"/>
        <v>407.04</v>
      </c>
    </row>
    <row r="39" spans="1:5" x14ac:dyDescent="0.25">
      <c r="A39" s="4" t="s">
        <v>56</v>
      </c>
      <c r="B39" s="4" t="s">
        <v>57</v>
      </c>
      <c r="C39" s="5">
        <v>63086.86</v>
      </c>
      <c r="D39" s="5">
        <v>34.159999999999997</v>
      </c>
      <c r="E39" s="6">
        <f t="shared" si="0"/>
        <v>63052.7</v>
      </c>
    </row>
    <row r="40" spans="1:5" x14ac:dyDescent="0.25">
      <c r="A40" s="4" t="s">
        <v>58</v>
      </c>
      <c r="B40" s="4" t="s">
        <v>59</v>
      </c>
      <c r="C40" s="5">
        <v>54733.93</v>
      </c>
      <c r="D40" s="5">
        <v>12.04</v>
      </c>
      <c r="E40" s="6">
        <f t="shared" si="0"/>
        <v>54721.89</v>
      </c>
    </row>
    <row r="41" spans="1:5" x14ac:dyDescent="0.25">
      <c r="A41" s="4" t="s">
        <v>60</v>
      </c>
      <c r="B41" s="4" t="s">
        <v>61</v>
      </c>
      <c r="C41" s="5">
        <v>24026.42</v>
      </c>
      <c r="D41" s="5">
        <v>0</v>
      </c>
      <c r="E41" s="6">
        <f t="shared" si="0"/>
        <v>24026.42</v>
      </c>
    </row>
    <row r="42" spans="1:5" x14ac:dyDescent="0.25">
      <c r="A42" s="4" t="s">
        <v>62</v>
      </c>
      <c r="B42" s="4" t="s">
        <v>63</v>
      </c>
      <c r="C42" s="5">
        <v>144556.54</v>
      </c>
      <c r="D42" s="5">
        <v>0</v>
      </c>
      <c r="E42" s="6">
        <f t="shared" si="0"/>
        <v>144556.54</v>
      </c>
    </row>
    <row r="43" spans="1:5" x14ac:dyDescent="0.25">
      <c r="A43" s="4" t="s">
        <v>64</v>
      </c>
      <c r="B43" s="4" t="s">
        <v>65</v>
      </c>
      <c r="C43" s="5">
        <v>2355.06</v>
      </c>
      <c r="D43" s="5">
        <v>0</v>
      </c>
      <c r="E43" s="6">
        <f t="shared" si="0"/>
        <v>2355.06</v>
      </c>
    </row>
    <row r="44" spans="1:5" x14ac:dyDescent="0.25">
      <c r="A44" s="4" t="s">
        <v>66</v>
      </c>
      <c r="B44" s="4" t="s">
        <v>67</v>
      </c>
      <c r="C44" s="5">
        <v>12888.52</v>
      </c>
      <c r="D44" s="5">
        <v>20.2</v>
      </c>
      <c r="E44" s="6">
        <f t="shared" si="0"/>
        <v>12868.32</v>
      </c>
    </row>
    <row r="45" spans="1:5" x14ac:dyDescent="0.25">
      <c r="A45" s="4" t="s">
        <v>68</v>
      </c>
      <c r="B45" s="4" t="s">
        <v>69</v>
      </c>
      <c r="C45" s="5">
        <v>2289.14</v>
      </c>
      <c r="D45" s="5">
        <v>0</v>
      </c>
      <c r="E45" s="6">
        <f t="shared" si="0"/>
        <v>2289.14</v>
      </c>
    </row>
    <row r="46" spans="1:5" x14ac:dyDescent="0.25">
      <c r="A46" s="4" t="s">
        <v>70</v>
      </c>
      <c r="B46" s="4" t="s">
        <v>71</v>
      </c>
      <c r="C46" s="5">
        <v>6487.09</v>
      </c>
      <c r="D46" s="5">
        <v>0</v>
      </c>
      <c r="E46" s="6">
        <f t="shared" si="0"/>
        <v>6487.09</v>
      </c>
    </row>
    <row r="47" spans="1:5" x14ac:dyDescent="0.25">
      <c r="A47" s="78"/>
      <c r="B47" s="78"/>
      <c r="C47" s="78"/>
      <c r="D47" s="78"/>
      <c r="E47" s="78"/>
    </row>
    <row r="48" spans="1:5" x14ac:dyDescent="0.25">
      <c r="A48" s="78" t="s">
        <v>174</v>
      </c>
      <c r="B48" s="78"/>
      <c r="C48" s="78"/>
      <c r="D48" s="78"/>
      <c r="E48" s="78"/>
    </row>
    <row r="49" spans="1:5" x14ac:dyDescent="0.25">
      <c r="A49" s="78" t="s">
        <v>386</v>
      </c>
      <c r="B49" s="78"/>
      <c r="C49" s="78"/>
      <c r="D49" s="78"/>
      <c r="E49" s="78"/>
    </row>
    <row r="50" spans="1:5" x14ac:dyDescent="0.25">
      <c r="A50" s="78" t="s">
        <v>399</v>
      </c>
      <c r="B50" s="78"/>
      <c r="C50" s="78"/>
      <c r="D50" s="78"/>
      <c r="E50" s="78"/>
    </row>
    <row r="51" spans="1:5" x14ac:dyDescent="0.25">
      <c r="A51" s="78" t="s">
        <v>175</v>
      </c>
      <c r="B51" s="78"/>
      <c r="C51" s="78"/>
      <c r="D51" s="78"/>
      <c r="E51" s="78"/>
    </row>
    <row r="52" spans="1:5" x14ac:dyDescent="0.25">
      <c r="A52" s="4" t="s">
        <v>72</v>
      </c>
      <c r="B52" s="4" t="s">
        <v>73</v>
      </c>
      <c r="C52" s="5">
        <v>38459.599999999999</v>
      </c>
      <c r="D52" s="5">
        <v>0</v>
      </c>
      <c r="E52" s="6">
        <f t="shared" ref="E52:E92" si="1">C52-D52</f>
        <v>38459.599999999999</v>
      </c>
    </row>
    <row r="53" spans="1:5" x14ac:dyDescent="0.25">
      <c r="A53" s="4" t="s">
        <v>74</v>
      </c>
      <c r="B53" s="4" t="s">
        <v>75</v>
      </c>
      <c r="C53" s="5">
        <v>495</v>
      </c>
      <c r="D53" s="5">
        <v>45</v>
      </c>
      <c r="E53" s="6">
        <f t="shared" si="1"/>
        <v>450</v>
      </c>
    </row>
    <row r="54" spans="1:5" s="1" customFormat="1" x14ac:dyDescent="0.25">
      <c r="A54" s="15">
        <v>54117</v>
      </c>
      <c r="B54" s="4" t="s">
        <v>400</v>
      </c>
      <c r="C54" s="5">
        <v>17.5</v>
      </c>
      <c r="D54" s="5">
        <v>0</v>
      </c>
      <c r="E54" s="6">
        <f t="shared" si="1"/>
        <v>17.5</v>
      </c>
    </row>
    <row r="55" spans="1:5" x14ac:dyDescent="0.25">
      <c r="A55" s="4" t="s">
        <v>76</v>
      </c>
      <c r="B55" s="4" t="s">
        <v>77</v>
      </c>
      <c r="C55" s="5">
        <v>88359.01</v>
      </c>
      <c r="D55" s="5">
        <v>204.88</v>
      </c>
      <c r="E55" s="6">
        <f t="shared" si="1"/>
        <v>88154.12999999999</v>
      </c>
    </row>
    <row r="56" spans="1:5" x14ac:dyDescent="0.25">
      <c r="A56" s="4" t="s">
        <v>78</v>
      </c>
      <c r="B56" s="4" t="s">
        <v>79</v>
      </c>
      <c r="C56" s="5">
        <v>9585.43</v>
      </c>
      <c r="D56" s="5">
        <v>0</v>
      </c>
      <c r="E56" s="6">
        <f t="shared" si="1"/>
        <v>9585.43</v>
      </c>
    </row>
    <row r="57" spans="1:5" s="1" customFormat="1" x14ac:dyDescent="0.25">
      <c r="A57" s="4" t="s">
        <v>80</v>
      </c>
      <c r="B57" s="4" t="s">
        <v>81</v>
      </c>
      <c r="C57" s="5">
        <v>105025.84</v>
      </c>
      <c r="D57" s="5">
        <v>748.17</v>
      </c>
      <c r="E57" s="6">
        <f t="shared" si="1"/>
        <v>104277.67</v>
      </c>
    </row>
    <row r="58" spans="1:5" x14ac:dyDescent="0.25">
      <c r="A58" s="4" t="s">
        <v>82</v>
      </c>
      <c r="B58" s="4" t="s">
        <v>83</v>
      </c>
      <c r="C58" s="5">
        <v>222518.736</v>
      </c>
      <c r="D58" s="5">
        <v>10207.1</v>
      </c>
      <c r="E58" s="6">
        <f t="shared" si="1"/>
        <v>212311.636</v>
      </c>
    </row>
    <row r="59" spans="1:5" x14ac:dyDescent="0.25">
      <c r="A59" s="4" t="s">
        <v>84</v>
      </c>
      <c r="B59" s="4" t="s">
        <v>85</v>
      </c>
      <c r="C59" s="5">
        <v>114989.37</v>
      </c>
      <c r="D59" s="5">
        <v>7540.12</v>
      </c>
      <c r="E59" s="6">
        <f t="shared" si="1"/>
        <v>107449.25</v>
      </c>
    </row>
    <row r="60" spans="1:5" s="1" customFormat="1" x14ac:dyDescent="0.25">
      <c r="A60" s="4" t="s">
        <v>86</v>
      </c>
      <c r="B60" s="4" t="s">
        <v>87</v>
      </c>
      <c r="C60" s="5">
        <v>32931.629999999997</v>
      </c>
      <c r="D60" s="5">
        <v>2366.98</v>
      </c>
      <c r="E60" s="6">
        <f t="shared" si="1"/>
        <v>30564.649999999998</v>
      </c>
    </row>
    <row r="61" spans="1:5" x14ac:dyDescent="0.25">
      <c r="A61" s="4" t="s">
        <v>88</v>
      </c>
      <c r="B61" s="4" t="s">
        <v>89</v>
      </c>
      <c r="C61" s="5">
        <v>74597.73</v>
      </c>
      <c r="D61" s="5">
        <v>300</v>
      </c>
      <c r="E61" s="6">
        <f t="shared" si="1"/>
        <v>74297.73</v>
      </c>
    </row>
    <row r="62" spans="1:5" x14ac:dyDescent="0.25">
      <c r="A62" s="4" t="s">
        <v>90</v>
      </c>
      <c r="B62" s="4" t="s">
        <v>91</v>
      </c>
      <c r="C62" s="5">
        <v>519123.87</v>
      </c>
      <c r="D62" s="5">
        <v>1648.08</v>
      </c>
      <c r="E62" s="6">
        <f t="shared" si="1"/>
        <v>517475.79</v>
      </c>
    </row>
    <row r="63" spans="1:5" x14ac:dyDescent="0.25">
      <c r="A63" s="4" t="s">
        <v>92</v>
      </c>
      <c r="B63" s="4" t="s">
        <v>93</v>
      </c>
      <c r="C63" s="5">
        <v>7373.27</v>
      </c>
      <c r="D63" s="5">
        <v>35</v>
      </c>
      <c r="E63" s="6">
        <f t="shared" si="1"/>
        <v>7338.27</v>
      </c>
    </row>
    <row r="64" spans="1:5" x14ac:dyDescent="0.25">
      <c r="A64" s="4" t="s">
        <v>94</v>
      </c>
      <c r="B64" s="4" t="s">
        <v>95</v>
      </c>
      <c r="C64" s="5">
        <v>10712.98</v>
      </c>
      <c r="D64" s="5">
        <v>235</v>
      </c>
      <c r="E64" s="6">
        <f t="shared" si="1"/>
        <v>10477.98</v>
      </c>
    </row>
    <row r="65" spans="1:5" x14ac:dyDescent="0.25">
      <c r="A65" s="4" t="s">
        <v>96</v>
      </c>
      <c r="B65" s="4" t="s">
        <v>97</v>
      </c>
      <c r="C65" s="5">
        <v>9750.93</v>
      </c>
      <c r="D65" s="5">
        <v>0</v>
      </c>
      <c r="E65" s="6">
        <f t="shared" si="1"/>
        <v>9750.93</v>
      </c>
    </row>
    <row r="66" spans="1:5" x14ac:dyDescent="0.25">
      <c r="A66" s="4" t="s">
        <v>98</v>
      </c>
      <c r="B66" s="4" t="s">
        <v>99</v>
      </c>
      <c r="C66" s="5">
        <v>97920</v>
      </c>
      <c r="D66" s="5">
        <v>0</v>
      </c>
      <c r="E66" s="6">
        <f t="shared" si="1"/>
        <v>97920</v>
      </c>
    </row>
    <row r="67" spans="1:5" s="1" customFormat="1" x14ac:dyDescent="0.25">
      <c r="A67" s="15">
        <v>54307</v>
      </c>
      <c r="B67" s="4" t="s">
        <v>401</v>
      </c>
      <c r="C67" s="5">
        <v>525</v>
      </c>
      <c r="D67" s="5">
        <v>0</v>
      </c>
      <c r="E67" s="6">
        <f t="shared" si="1"/>
        <v>525</v>
      </c>
    </row>
    <row r="68" spans="1:5" x14ac:dyDescent="0.25">
      <c r="A68" s="4" t="s">
        <v>100</v>
      </c>
      <c r="B68" s="4" t="s">
        <v>101</v>
      </c>
      <c r="C68" s="5">
        <v>438.38</v>
      </c>
      <c r="D68" s="5">
        <v>0</v>
      </c>
      <c r="E68" s="6">
        <f t="shared" si="1"/>
        <v>438.38</v>
      </c>
    </row>
    <row r="69" spans="1:5" x14ac:dyDescent="0.25">
      <c r="A69" s="4" t="s">
        <v>102</v>
      </c>
      <c r="B69" s="4" t="s">
        <v>103</v>
      </c>
      <c r="C69" s="5">
        <v>90</v>
      </c>
      <c r="D69" s="5">
        <v>0</v>
      </c>
      <c r="E69" s="6">
        <f t="shared" si="1"/>
        <v>90</v>
      </c>
    </row>
    <row r="70" spans="1:5" s="1" customFormat="1" x14ac:dyDescent="0.25">
      <c r="A70" s="4" t="s">
        <v>104</v>
      </c>
      <c r="B70" s="4" t="s">
        <v>105</v>
      </c>
      <c r="C70" s="5">
        <v>16268.58</v>
      </c>
      <c r="D70" s="5">
        <v>0</v>
      </c>
      <c r="E70" s="6">
        <f t="shared" si="1"/>
        <v>16268.58</v>
      </c>
    </row>
    <row r="71" spans="1:5" s="1" customFormat="1" x14ac:dyDescent="0.25">
      <c r="A71" s="4" t="s">
        <v>106</v>
      </c>
      <c r="B71" s="4" t="s">
        <v>107</v>
      </c>
      <c r="C71" s="5">
        <v>30960.43</v>
      </c>
      <c r="D71" s="5">
        <v>0</v>
      </c>
      <c r="E71" s="6">
        <f t="shared" si="1"/>
        <v>30960.43</v>
      </c>
    </row>
    <row r="72" spans="1:5" x14ac:dyDescent="0.25">
      <c r="A72" s="4" t="s">
        <v>108</v>
      </c>
      <c r="B72" s="4" t="s">
        <v>109</v>
      </c>
      <c r="C72" s="5">
        <v>31360.45</v>
      </c>
      <c r="D72" s="5">
        <v>474.64</v>
      </c>
      <c r="E72" s="6">
        <f t="shared" si="1"/>
        <v>30885.81</v>
      </c>
    </row>
    <row r="73" spans="1:5" x14ac:dyDescent="0.25">
      <c r="A73" s="4" t="s">
        <v>110</v>
      </c>
      <c r="B73" s="4" t="s">
        <v>111</v>
      </c>
      <c r="C73" s="5">
        <v>313723.84999999998</v>
      </c>
      <c r="D73" s="5">
        <v>903.44</v>
      </c>
      <c r="E73" s="6">
        <f t="shared" si="1"/>
        <v>312820.40999999997</v>
      </c>
    </row>
    <row r="74" spans="1:5" x14ac:dyDescent="0.25">
      <c r="A74" s="4" t="s">
        <v>112</v>
      </c>
      <c r="B74" s="4" t="s">
        <v>113</v>
      </c>
      <c r="C74" s="5">
        <v>208140.5</v>
      </c>
      <c r="D74" s="5">
        <v>16740</v>
      </c>
      <c r="E74" s="6">
        <f t="shared" si="1"/>
        <v>191400.5</v>
      </c>
    </row>
    <row r="75" spans="1:5" x14ac:dyDescent="0.25">
      <c r="A75" s="4" t="s">
        <v>114</v>
      </c>
      <c r="B75" s="4" t="s">
        <v>115</v>
      </c>
      <c r="C75" s="5">
        <v>204678</v>
      </c>
      <c r="D75" s="5">
        <v>16740</v>
      </c>
      <c r="E75" s="6">
        <f t="shared" si="1"/>
        <v>187938</v>
      </c>
    </row>
    <row r="76" spans="1:5" x14ac:dyDescent="0.25">
      <c r="A76" s="4" t="s">
        <v>116</v>
      </c>
      <c r="B76" s="4" t="s">
        <v>117</v>
      </c>
      <c r="C76" s="5">
        <v>3462.5</v>
      </c>
      <c r="D76" s="5">
        <v>0</v>
      </c>
      <c r="E76" s="6">
        <f t="shared" si="1"/>
        <v>3462.5</v>
      </c>
    </row>
    <row r="77" spans="1:5" x14ac:dyDescent="0.25">
      <c r="A77" s="4" t="s">
        <v>118</v>
      </c>
      <c r="B77" s="4" t="s">
        <v>119</v>
      </c>
      <c r="C77" s="5">
        <v>98157.09</v>
      </c>
      <c r="D77" s="5">
        <v>0</v>
      </c>
      <c r="E77" s="6">
        <f t="shared" si="1"/>
        <v>98157.09</v>
      </c>
    </row>
    <row r="78" spans="1:5" x14ac:dyDescent="0.25">
      <c r="A78" s="4" t="s">
        <v>120</v>
      </c>
      <c r="B78" s="4" t="s">
        <v>121</v>
      </c>
      <c r="C78" s="5">
        <v>84656.39</v>
      </c>
      <c r="D78" s="5">
        <v>0</v>
      </c>
      <c r="E78" s="6">
        <f t="shared" si="1"/>
        <v>84656.39</v>
      </c>
    </row>
    <row r="79" spans="1:5" x14ac:dyDescent="0.25">
      <c r="A79" s="4" t="s">
        <v>122</v>
      </c>
      <c r="B79" s="4" t="s">
        <v>123</v>
      </c>
      <c r="C79" s="5">
        <v>11408.7</v>
      </c>
      <c r="D79" s="5">
        <v>0</v>
      </c>
      <c r="E79" s="6">
        <f t="shared" si="1"/>
        <v>11408.7</v>
      </c>
    </row>
    <row r="80" spans="1:5" x14ac:dyDescent="0.25">
      <c r="A80" s="4" t="s">
        <v>124</v>
      </c>
      <c r="B80" s="4" t="s">
        <v>125</v>
      </c>
      <c r="C80" s="5">
        <v>510</v>
      </c>
      <c r="D80" s="5">
        <v>0</v>
      </c>
      <c r="E80" s="6">
        <f t="shared" si="1"/>
        <v>510</v>
      </c>
    </row>
    <row r="81" spans="1:5" s="1" customFormat="1" x14ac:dyDescent="0.25">
      <c r="A81" s="15">
        <v>54599</v>
      </c>
      <c r="B81" s="4" t="s">
        <v>403</v>
      </c>
      <c r="C81" s="5">
        <v>1582</v>
      </c>
      <c r="D81" s="5">
        <v>0</v>
      </c>
      <c r="E81" s="6">
        <f t="shared" si="1"/>
        <v>1582</v>
      </c>
    </row>
    <row r="82" spans="1:5" x14ac:dyDescent="0.25">
      <c r="A82" s="12" t="s">
        <v>126</v>
      </c>
      <c r="B82" s="12" t="s">
        <v>127</v>
      </c>
      <c r="C82" s="5">
        <v>88176.34</v>
      </c>
      <c r="D82" s="5">
        <v>2016.77</v>
      </c>
      <c r="E82" s="6">
        <f t="shared" si="1"/>
        <v>86159.569999999992</v>
      </c>
    </row>
    <row r="83" spans="1:5" x14ac:dyDescent="0.25">
      <c r="A83" s="4" t="s">
        <v>128</v>
      </c>
      <c r="B83" s="4" t="s">
        <v>129</v>
      </c>
      <c r="C83" s="5">
        <v>30119.66</v>
      </c>
      <c r="D83" s="5">
        <v>2016.77</v>
      </c>
      <c r="E83" s="6">
        <f t="shared" si="1"/>
        <v>28102.89</v>
      </c>
    </row>
    <row r="84" spans="1:5" x14ac:dyDescent="0.25">
      <c r="A84" s="4" t="s">
        <v>130</v>
      </c>
      <c r="B84" s="4" t="s">
        <v>131</v>
      </c>
      <c r="C84" s="5">
        <v>30119.66</v>
      </c>
      <c r="D84" s="5">
        <v>2016.77</v>
      </c>
      <c r="E84" s="6">
        <f t="shared" si="1"/>
        <v>28102.89</v>
      </c>
    </row>
    <row r="85" spans="1:5" x14ac:dyDescent="0.25">
      <c r="A85" s="4" t="s">
        <v>132</v>
      </c>
      <c r="B85" s="4" t="s">
        <v>133</v>
      </c>
      <c r="C85" s="5">
        <v>50372.81</v>
      </c>
      <c r="D85" s="5">
        <v>0</v>
      </c>
      <c r="E85" s="6">
        <f t="shared" si="1"/>
        <v>50372.81</v>
      </c>
    </row>
    <row r="86" spans="1:5" x14ac:dyDescent="0.25">
      <c r="A86" s="4" t="s">
        <v>134</v>
      </c>
      <c r="B86" s="4" t="s">
        <v>135</v>
      </c>
      <c r="C86" s="5">
        <v>2858.9</v>
      </c>
      <c r="D86" s="5">
        <v>0</v>
      </c>
      <c r="E86" s="6">
        <f t="shared" si="1"/>
        <v>2858.9</v>
      </c>
    </row>
    <row r="87" spans="1:5" x14ac:dyDescent="0.25">
      <c r="A87" s="4" t="s">
        <v>136</v>
      </c>
      <c r="B87" s="4" t="s">
        <v>137</v>
      </c>
      <c r="C87" s="5">
        <v>47232.9</v>
      </c>
      <c r="D87" s="5">
        <v>0</v>
      </c>
      <c r="E87" s="6">
        <f t="shared" si="1"/>
        <v>47232.9</v>
      </c>
    </row>
    <row r="88" spans="1:5" s="1" customFormat="1" x14ac:dyDescent="0.25">
      <c r="A88" s="4" t="s">
        <v>138</v>
      </c>
      <c r="B88" s="4" t="s">
        <v>139</v>
      </c>
      <c r="C88" s="5">
        <v>281.01</v>
      </c>
      <c r="D88" s="5">
        <v>0</v>
      </c>
      <c r="E88" s="6">
        <f t="shared" si="1"/>
        <v>281.01</v>
      </c>
    </row>
    <row r="89" spans="1:5" s="1" customFormat="1" x14ac:dyDescent="0.25">
      <c r="A89" s="4" t="s">
        <v>140</v>
      </c>
      <c r="B89" s="4" t="s">
        <v>141</v>
      </c>
      <c r="C89" s="5">
        <v>7683.87</v>
      </c>
      <c r="D89" s="5">
        <v>0</v>
      </c>
      <c r="E89" s="6">
        <f t="shared" si="1"/>
        <v>7683.87</v>
      </c>
    </row>
    <row r="90" spans="1:5" x14ac:dyDescent="0.25">
      <c r="A90" s="4" t="s">
        <v>142</v>
      </c>
      <c r="B90" s="4" t="s">
        <v>143</v>
      </c>
      <c r="C90" s="5">
        <v>12.5</v>
      </c>
      <c r="D90" s="5">
        <v>0</v>
      </c>
      <c r="E90" s="6">
        <f t="shared" si="1"/>
        <v>12.5</v>
      </c>
    </row>
    <row r="91" spans="1:5" x14ac:dyDescent="0.25">
      <c r="A91" s="4" t="s">
        <v>144</v>
      </c>
      <c r="B91" s="4" t="s">
        <v>145</v>
      </c>
      <c r="C91" s="5">
        <v>6687.57</v>
      </c>
      <c r="D91" s="5">
        <v>0</v>
      </c>
      <c r="E91" s="6">
        <f t="shared" si="1"/>
        <v>6687.57</v>
      </c>
    </row>
    <row r="92" spans="1:5" x14ac:dyDescent="0.25">
      <c r="A92" s="4" t="s">
        <v>146</v>
      </c>
      <c r="B92" s="4" t="s">
        <v>147</v>
      </c>
      <c r="C92" s="5">
        <v>983.8</v>
      </c>
      <c r="D92" s="5">
        <v>0</v>
      </c>
      <c r="E92" s="6">
        <f t="shared" si="1"/>
        <v>983.8</v>
      </c>
    </row>
    <row r="93" spans="1:5" x14ac:dyDescent="0.25">
      <c r="A93" s="78" t="s">
        <v>174</v>
      </c>
      <c r="B93" s="78"/>
      <c r="C93" s="78"/>
      <c r="D93" s="78"/>
      <c r="E93" s="78"/>
    </row>
    <row r="94" spans="1:5" x14ac:dyDescent="0.25">
      <c r="A94" s="78" t="s">
        <v>386</v>
      </c>
      <c r="B94" s="78"/>
      <c r="C94" s="78"/>
      <c r="D94" s="78"/>
      <c r="E94" s="78"/>
    </row>
    <row r="95" spans="1:5" x14ac:dyDescent="0.25">
      <c r="A95" s="78" t="s">
        <v>399</v>
      </c>
      <c r="B95" s="78"/>
      <c r="C95" s="78"/>
      <c r="D95" s="78"/>
      <c r="E95" s="78"/>
    </row>
    <row r="96" spans="1:5" x14ac:dyDescent="0.25">
      <c r="A96" s="78" t="s">
        <v>175</v>
      </c>
      <c r="B96" s="78"/>
      <c r="C96" s="78"/>
      <c r="D96" s="78"/>
      <c r="E96" s="78"/>
    </row>
    <row r="97" spans="1:5" x14ac:dyDescent="0.25">
      <c r="A97" s="3" t="s">
        <v>176</v>
      </c>
      <c r="B97" s="2"/>
      <c r="C97" s="2"/>
      <c r="D97" s="2"/>
      <c r="E97" s="2"/>
    </row>
    <row r="98" spans="1:5" x14ac:dyDescent="0.25">
      <c r="A98" s="12" t="s">
        <v>148</v>
      </c>
      <c r="B98" s="12" t="s">
        <v>149</v>
      </c>
      <c r="C98" s="5">
        <v>3290602.85</v>
      </c>
      <c r="D98" s="5">
        <v>216800</v>
      </c>
      <c r="E98" s="6">
        <f t="shared" ref="E98:E114" si="2">C98-D98</f>
        <v>3073802.85</v>
      </c>
    </row>
    <row r="99" spans="1:5" x14ac:dyDescent="0.25">
      <c r="A99" s="4" t="s">
        <v>150</v>
      </c>
      <c r="B99" s="4" t="s">
        <v>151</v>
      </c>
      <c r="C99" s="5">
        <v>3218844.92</v>
      </c>
      <c r="D99" s="5">
        <v>216800</v>
      </c>
      <c r="E99" s="6">
        <f t="shared" si="2"/>
        <v>3002044.92</v>
      </c>
    </row>
    <row r="100" spans="1:5" x14ac:dyDescent="0.25">
      <c r="A100" s="4" t="s">
        <v>152</v>
      </c>
      <c r="B100" s="4" t="s">
        <v>151</v>
      </c>
      <c r="C100" s="5">
        <v>3218844.92</v>
      </c>
      <c r="D100" s="5">
        <v>216800</v>
      </c>
      <c r="E100" s="6">
        <f t="shared" si="2"/>
        <v>3002044.92</v>
      </c>
    </row>
    <row r="101" spans="1:5" x14ac:dyDescent="0.25">
      <c r="A101" s="4" t="s">
        <v>153</v>
      </c>
      <c r="B101" s="4" t="s">
        <v>154</v>
      </c>
      <c r="C101" s="5">
        <v>71757.929999999993</v>
      </c>
      <c r="D101" s="5">
        <v>0</v>
      </c>
      <c r="E101" s="6">
        <f t="shared" si="2"/>
        <v>71757.929999999993</v>
      </c>
    </row>
    <row r="102" spans="1:5" x14ac:dyDescent="0.25">
      <c r="A102" s="4" t="s">
        <v>155</v>
      </c>
      <c r="B102" s="4" t="s">
        <v>156</v>
      </c>
      <c r="C102" s="5">
        <v>6100</v>
      </c>
      <c r="D102" s="5">
        <v>0</v>
      </c>
      <c r="E102" s="6">
        <f t="shared" si="2"/>
        <v>6100</v>
      </c>
    </row>
    <row r="103" spans="1:5" x14ac:dyDescent="0.25">
      <c r="A103" s="4" t="s">
        <v>157</v>
      </c>
      <c r="B103" s="4" t="s">
        <v>158</v>
      </c>
      <c r="C103" s="5">
        <v>65657.929999999993</v>
      </c>
      <c r="D103" s="5">
        <v>0</v>
      </c>
      <c r="E103" s="6">
        <f t="shared" si="2"/>
        <v>65657.929999999993</v>
      </c>
    </row>
    <row r="104" spans="1:5" x14ac:dyDescent="0.25">
      <c r="A104" s="12" t="s">
        <v>159</v>
      </c>
      <c r="B104" s="12" t="s">
        <v>160</v>
      </c>
      <c r="C104" s="5">
        <v>137334.04</v>
      </c>
      <c r="D104" s="5">
        <v>0</v>
      </c>
      <c r="E104" s="6">
        <f t="shared" si="2"/>
        <v>137334.04</v>
      </c>
    </row>
    <row r="105" spans="1:5" x14ac:dyDescent="0.25">
      <c r="A105" s="4" t="s">
        <v>161</v>
      </c>
      <c r="B105" s="4" t="s">
        <v>162</v>
      </c>
      <c r="C105" s="5">
        <v>116204.04</v>
      </c>
      <c r="D105" s="5">
        <v>0</v>
      </c>
      <c r="E105" s="6">
        <f t="shared" si="2"/>
        <v>116204.04</v>
      </c>
    </row>
    <row r="106" spans="1:5" x14ac:dyDescent="0.25">
      <c r="A106" s="4" t="s">
        <v>163</v>
      </c>
      <c r="B106" s="4" t="s">
        <v>164</v>
      </c>
      <c r="C106" s="5">
        <v>12006.64</v>
      </c>
      <c r="D106" s="5">
        <v>0</v>
      </c>
      <c r="E106" s="6">
        <f t="shared" si="2"/>
        <v>12006.64</v>
      </c>
    </row>
    <row r="107" spans="1:5" x14ac:dyDescent="0.25">
      <c r="A107" s="4" t="s">
        <v>165</v>
      </c>
      <c r="B107" s="4" t="s">
        <v>166</v>
      </c>
      <c r="C107" s="5">
        <v>13510.62</v>
      </c>
      <c r="D107" s="5">
        <v>0</v>
      </c>
      <c r="E107" s="6">
        <f t="shared" si="2"/>
        <v>13510.62</v>
      </c>
    </row>
    <row r="108" spans="1:5" s="1" customFormat="1" x14ac:dyDescent="0.25">
      <c r="A108" s="15">
        <v>61104</v>
      </c>
      <c r="B108" s="4" t="s">
        <v>167</v>
      </c>
      <c r="C108" s="5">
        <v>44022.52</v>
      </c>
      <c r="D108" s="5">
        <v>0</v>
      </c>
      <c r="E108" s="6">
        <f t="shared" si="2"/>
        <v>44022.52</v>
      </c>
    </row>
    <row r="109" spans="1:5" s="1" customFormat="1" x14ac:dyDescent="0.25">
      <c r="A109" s="15">
        <v>61105</v>
      </c>
      <c r="B109" s="4" t="s">
        <v>402</v>
      </c>
      <c r="C109" s="5">
        <v>39566.959999999999</v>
      </c>
      <c r="D109" s="5">
        <v>0</v>
      </c>
      <c r="E109" s="6">
        <f t="shared" si="2"/>
        <v>39566.959999999999</v>
      </c>
    </row>
    <row r="110" spans="1:5" s="1" customFormat="1" x14ac:dyDescent="0.25">
      <c r="A110" s="15">
        <v>61108</v>
      </c>
      <c r="B110" s="4" t="s">
        <v>77</v>
      </c>
      <c r="C110" s="5">
        <v>1990.61</v>
      </c>
      <c r="D110" s="5">
        <v>0</v>
      </c>
      <c r="E110" s="6">
        <f t="shared" si="2"/>
        <v>1990.61</v>
      </c>
    </row>
    <row r="111" spans="1:5" x14ac:dyDescent="0.25">
      <c r="A111" s="4" t="s">
        <v>387</v>
      </c>
      <c r="B111" s="4" t="s">
        <v>388</v>
      </c>
      <c r="C111" s="5">
        <v>151.93</v>
      </c>
      <c r="D111" s="5">
        <v>0</v>
      </c>
      <c r="E111" s="6">
        <f t="shared" si="2"/>
        <v>151.93</v>
      </c>
    </row>
    <row r="112" spans="1:5" x14ac:dyDescent="0.25">
      <c r="A112" s="4" t="s">
        <v>168</v>
      </c>
      <c r="B112" s="4" t="s">
        <v>169</v>
      </c>
      <c r="C112" s="5">
        <v>4954.76</v>
      </c>
      <c r="D112" s="5">
        <v>0</v>
      </c>
      <c r="E112" s="6">
        <f t="shared" si="2"/>
        <v>4954.76</v>
      </c>
    </row>
    <row r="113" spans="1:5" x14ac:dyDescent="0.25">
      <c r="A113" s="4" t="s">
        <v>170</v>
      </c>
      <c r="B113" s="4" t="s">
        <v>171</v>
      </c>
      <c r="C113" s="5">
        <v>21130</v>
      </c>
      <c r="D113" s="5">
        <v>0</v>
      </c>
      <c r="E113" s="6">
        <f t="shared" si="2"/>
        <v>21130</v>
      </c>
    </row>
    <row r="114" spans="1:5" x14ac:dyDescent="0.25">
      <c r="A114" s="4" t="s">
        <v>172</v>
      </c>
      <c r="B114" s="4" t="s">
        <v>173</v>
      </c>
      <c r="C114" s="5">
        <v>21130</v>
      </c>
      <c r="D114" s="5">
        <v>0</v>
      </c>
      <c r="E114" s="6">
        <f t="shared" si="2"/>
        <v>21130</v>
      </c>
    </row>
    <row r="115" spans="1:5" x14ac:dyDescent="0.25">
      <c r="A115" s="2"/>
      <c r="B115" s="8" t="s">
        <v>182</v>
      </c>
      <c r="C115" s="11">
        <f>C8+C31+C82+C98+C104</f>
        <v>7697825.0000000009</v>
      </c>
      <c r="D115" s="11">
        <f>D8+D31+D82+D98+D104</f>
        <v>376568.53</v>
      </c>
      <c r="E115" s="11">
        <f>E8+E31+E82+E98+E104</f>
        <v>7321256.4699999997</v>
      </c>
    </row>
    <row r="116" spans="1:5" x14ac:dyDescent="0.25">
      <c r="A116" s="1"/>
      <c r="B116" s="10" t="s">
        <v>183</v>
      </c>
      <c r="C116" s="9">
        <f t="shared" ref="C116:E117" si="3">C115</f>
        <v>7697825.0000000009</v>
      </c>
      <c r="D116" s="9">
        <f t="shared" si="3"/>
        <v>376568.53</v>
      </c>
      <c r="E116" s="9">
        <f t="shared" si="3"/>
        <v>7321256.4699999997</v>
      </c>
    </row>
    <row r="117" spans="1:5" x14ac:dyDescent="0.25">
      <c r="A117" s="1"/>
      <c r="B117" s="10" t="s">
        <v>184</v>
      </c>
      <c r="C117" s="9">
        <f t="shared" si="3"/>
        <v>7697825.0000000009</v>
      </c>
      <c r="D117" s="9">
        <f t="shared" si="3"/>
        <v>376568.53</v>
      </c>
      <c r="E117" s="9">
        <f t="shared" si="3"/>
        <v>7321256.4699999997</v>
      </c>
    </row>
    <row r="118" spans="1:5" x14ac:dyDescent="0.25">
      <c r="A118" s="59"/>
      <c r="B118" s="59"/>
      <c r="C118" s="57"/>
      <c r="D118" s="57"/>
      <c r="E118" s="58"/>
    </row>
    <row r="119" spans="1:5" s="1" customFormat="1" x14ac:dyDescent="0.25">
      <c r="A119" s="60"/>
      <c r="B119" s="59"/>
      <c r="C119" s="57"/>
      <c r="D119" s="57"/>
      <c r="E119" s="58"/>
    </row>
    <row r="120" spans="1:5" x14ac:dyDescent="0.25">
      <c r="A120" s="60"/>
      <c r="B120" s="59"/>
      <c r="C120" s="57"/>
      <c r="D120" s="57"/>
      <c r="E120" s="58"/>
    </row>
    <row r="121" spans="1:5" x14ac:dyDescent="0.25">
      <c r="A121" s="59"/>
      <c r="B121" s="59"/>
      <c r="C121" s="57"/>
      <c r="D121" s="57"/>
      <c r="E121" s="58"/>
    </row>
    <row r="122" spans="1:5" x14ac:dyDescent="0.25">
      <c r="A122" s="59"/>
      <c r="B122" s="59"/>
      <c r="C122" s="57"/>
      <c r="D122" s="57"/>
      <c r="E122" s="58"/>
    </row>
    <row r="123" spans="1:5" x14ac:dyDescent="0.25">
      <c r="A123" s="59"/>
      <c r="B123" s="59"/>
      <c r="C123" s="57"/>
      <c r="D123" s="57"/>
      <c r="E123" s="58"/>
    </row>
    <row r="124" spans="1:5" x14ac:dyDescent="0.25">
      <c r="A124" s="59"/>
      <c r="B124" s="59"/>
      <c r="C124" s="57"/>
      <c r="D124" s="57"/>
      <c r="E124" s="58"/>
    </row>
    <row r="125" spans="1:5" x14ac:dyDescent="0.25">
      <c r="A125" s="59"/>
      <c r="B125" s="59"/>
      <c r="C125" s="57"/>
      <c r="D125" s="57"/>
      <c r="E125" s="58"/>
    </row>
    <row r="126" spans="1:5" x14ac:dyDescent="0.25">
      <c r="A126" s="56"/>
      <c r="B126" s="61"/>
      <c r="C126" s="62"/>
      <c r="D126" s="62"/>
      <c r="E126" s="62"/>
    </row>
    <row r="127" spans="1:5" x14ac:dyDescent="0.25">
      <c r="A127" s="63"/>
      <c r="B127" s="64"/>
      <c r="C127" s="62"/>
      <c r="D127" s="62"/>
      <c r="E127" s="62"/>
    </row>
    <row r="128" spans="1:5" x14ac:dyDescent="0.25">
      <c r="A128" s="63"/>
      <c r="B128" s="64"/>
      <c r="C128" s="62"/>
      <c r="D128" s="62"/>
      <c r="E128" s="62"/>
    </row>
    <row r="129" spans="1:5" x14ac:dyDescent="0.25">
      <c r="A129" s="63"/>
      <c r="B129" s="63"/>
      <c r="C129" s="63"/>
      <c r="D129" s="63"/>
      <c r="E129" s="63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H24" sqref="H2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78" t="s">
        <v>174</v>
      </c>
      <c r="B1" s="78"/>
      <c r="C1" s="78"/>
      <c r="D1" s="78"/>
      <c r="E1" s="78"/>
    </row>
    <row r="2" spans="1:5" x14ac:dyDescent="0.25">
      <c r="A2" s="78" t="s">
        <v>397</v>
      </c>
      <c r="B2" s="78"/>
      <c r="C2" s="78"/>
      <c r="D2" s="78"/>
      <c r="E2" s="78"/>
    </row>
    <row r="3" spans="1:5" x14ac:dyDescent="0.25">
      <c r="A3" s="78" t="s">
        <v>399</v>
      </c>
      <c r="B3" s="78"/>
      <c r="C3" s="78"/>
      <c r="D3" s="78"/>
      <c r="E3" s="78"/>
    </row>
    <row r="4" spans="1:5" x14ac:dyDescent="0.25">
      <c r="A4" s="78" t="s">
        <v>175</v>
      </c>
      <c r="B4" s="78"/>
      <c r="C4" s="78"/>
      <c r="D4" s="78"/>
      <c r="E4" s="78"/>
    </row>
    <row r="5" spans="1:5" x14ac:dyDescent="0.25">
      <c r="A5" s="3" t="s">
        <v>176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0" t="s">
        <v>177</v>
      </c>
      <c r="B7" s="71" t="s">
        <v>178</v>
      </c>
      <c r="C7" s="72" t="s">
        <v>179</v>
      </c>
      <c r="D7" s="71" t="s">
        <v>180</v>
      </c>
      <c r="E7" s="73" t="s">
        <v>181</v>
      </c>
    </row>
    <row r="8" spans="1:5" x14ac:dyDescent="0.25">
      <c r="A8" s="19" t="s">
        <v>185</v>
      </c>
      <c r="B8" s="13" t="s">
        <v>186</v>
      </c>
      <c r="C8" s="66">
        <v>70573.55</v>
      </c>
      <c r="D8" s="66">
        <v>548.64</v>
      </c>
      <c r="E8" s="66">
        <f>C8-D8</f>
        <v>70024.91</v>
      </c>
    </row>
    <row r="9" spans="1:5" x14ac:dyDescent="0.25">
      <c r="A9" s="15" t="s">
        <v>187</v>
      </c>
      <c r="B9" s="17" t="s">
        <v>188</v>
      </c>
      <c r="C9" s="67">
        <v>180</v>
      </c>
      <c r="D9" s="67">
        <v>0</v>
      </c>
      <c r="E9" s="67">
        <f t="shared" ref="E9:E23" si="0">C9-D9</f>
        <v>180</v>
      </c>
    </row>
    <row r="10" spans="1:5" x14ac:dyDescent="0.25">
      <c r="A10" s="15" t="s">
        <v>189</v>
      </c>
      <c r="B10" s="17" t="s">
        <v>190</v>
      </c>
      <c r="C10" s="67">
        <v>180</v>
      </c>
      <c r="D10" s="67">
        <v>0</v>
      </c>
      <c r="E10" s="67">
        <f t="shared" si="0"/>
        <v>180</v>
      </c>
    </row>
    <row r="11" spans="1:5" x14ac:dyDescent="0.25">
      <c r="A11" s="14" t="s">
        <v>191</v>
      </c>
      <c r="B11" s="16" t="s">
        <v>192</v>
      </c>
      <c r="C11" s="66">
        <v>70393.55</v>
      </c>
      <c r="D11" s="66">
        <v>548.64</v>
      </c>
      <c r="E11" s="66">
        <f t="shared" si="0"/>
        <v>69844.91</v>
      </c>
    </row>
    <row r="12" spans="1:5" x14ac:dyDescent="0.25">
      <c r="A12" s="15" t="s">
        <v>193</v>
      </c>
      <c r="B12" s="17" t="s">
        <v>194</v>
      </c>
      <c r="C12" s="67">
        <v>70393.55</v>
      </c>
      <c r="D12" s="67">
        <v>548.64</v>
      </c>
      <c r="E12" s="67">
        <f t="shared" si="0"/>
        <v>69844.91</v>
      </c>
    </row>
    <row r="13" spans="1:5" x14ac:dyDescent="0.25">
      <c r="A13" s="20" t="s">
        <v>195</v>
      </c>
      <c r="B13" s="21" t="s">
        <v>196</v>
      </c>
      <c r="C13" s="67">
        <v>1050</v>
      </c>
      <c r="D13" s="67">
        <v>12.77</v>
      </c>
      <c r="E13" s="67">
        <f t="shared" si="0"/>
        <v>1037.23</v>
      </c>
    </row>
    <row r="14" spans="1:5" x14ac:dyDescent="0.25">
      <c r="A14" s="14" t="s">
        <v>197</v>
      </c>
      <c r="B14" s="16" t="s">
        <v>198</v>
      </c>
      <c r="C14" s="66">
        <v>930</v>
      </c>
      <c r="D14" s="66">
        <v>12.77</v>
      </c>
      <c r="E14" s="66">
        <f t="shared" si="0"/>
        <v>917.23</v>
      </c>
    </row>
    <row r="15" spans="1:5" x14ac:dyDescent="0.25">
      <c r="A15" s="15" t="s">
        <v>199</v>
      </c>
      <c r="B15" s="17" t="s">
        <v>200</v>
      </c>
      <c r="C15" s="67">
        <v>930</v>
      </c>
      <c r="D15" s="67">
        <v>12.77</v>
      </c>
      <c r="E15" s="67">
        <f t="shared" si="0"/>
        <v>917.23</v>
      </c>
    </row>
    <row r="16" spans="1:5" x14ac:dyDescent="0.25">
      <c r="A16" s="15" t="s">
        <v>201</v>
      </c>
      <c r="B16" s="17" t="s">
        <v>202</v>
      </c>
      <c r="C16" s="67">
        <v>120</v>
      </c>
      <c r="D16" s="67">
        <v>0</v>
      </c>
      <c r="E16" s="67">
        <f t="shared" si="0"/>
        <v>120</v>
      </c>
    </row>
    <row r="17" spans="1:5" x14ac:dyDescent="0.25">
      <c r="A17" s="14" t="s">
        <v>203</v>
      </c>
      <c r="B17" s="16" t="s">
        <v>204</v>
      </c>
      <c r="C17" s="66">
        <v>120</v>
      </c>
      <c r="D17" s="66">
        <v>0</v>
      </c>
      <c r="E17" s="66">
        <f t="shared" si="0"/>
        <v>120</v>
      </c>
    </row>
    <row r="18" spans="1:5" x14ac:dyDescent="0.25">
      <c r="A18" s="19" t="s">
        <v>205</v>
      </c>
      <c r="B18" s="13" t="s">
        <v>206</v>
      </c>
      <c r="C18" s="66">
        <v>7609181.4500000002</v>
      </c>
      <c r="D18" s="66">
        <v>376568.53</v>
      </c>
      <c r="E18" s="66">
        <f t="shared" si="0"/>
        <v>7232612.9199999999</v>
      </c>
    </row>
    <row r="19" spans="1:5" x14ac:dyDescent="0.25">
      <c r="A19" s="15" t="s">
        <v>207</v>
      </c>
      <c r="B19" s="17" t="s">
        <v>208</v>
      </c>
      <c r="C19" s="67">
        <v>7609181.4500000002</v>
      </c>
      <c r="D19" s="67">
        <v>376568.53</v>
      </c>
      <c r="E19" s="67">
        <f t="shared" si="0"/>
        <v>7232612.9199999999</v>
      </c>
    </row>
    <row r="20" spans="1:5" x14ac:dyDescent="0.25">
      <c r="A20" s="15" t="s">
        <v>209</v>
      </c>
      <c r="B20" s="17" t="s">
        <v>210</v>
      </c>
      <c r="C20" s="67">
        <v>7609181.4500000002</v>
      </c>
      <c r="D20" s="67">
        <v>376568.53</v>
      </c>
      <c r="E20" s="67">
        <f t="shared" si="0"/>
        <v>7232612.9199999999</v>
      </c>
    </row>
    <row r="21" spans="1:5" x14ac:dyDescent="0.25">
      <c r="A21" s="19" t="s">
        <v>211</v>
      </c>
      <c r="B21" s="13" t="s">
        <v>212</v>
      </c>
      <c r="C21" s="66">
        <v>17020</v>
      </c>
      <c r="D21" s="66">
        <v>1410.76</v>
      </c>
      <c r="E21" s="66">
        <f t="shared" si="0"/>
        <v>15609.24</v>
      </c>
    </row>
    <row r="22" spans="1:5" x14ac:dyDescent="0.25">
      <c r="A22" s="15" t="s">
        <v>213</v>
      </c>
      <c r="B22" s="17" t="s">
        <v>214</v>
      </c>
      <c r="C22" s="67">
        <v>17020</v>
      </c>
      <c r="D22" s="67">
        <v>1410.76</v>
      </c>
      <c r="E22" s="67">
        <f t="shared" si="0"/>
        <v>15609.24</v>
      </c>
    </row>
    <row r="23" spans="1:5" x14ac:dyDescent="0.25">
      <c r="A23" s="15" t="s">
        <v>215</v>
      </c>
      <c r="B23" s="18" t="s">
        <v>200</v>
      </c>
      <c r="C23" s="67">
        <v>17020</v>
      </c>
      <c r="D23" s="67">
        <v>1410.76</v>
      </c>
      <c r="E23" s="67">
        <f t="shared" si="0"/>
        <v>15609.24</v>
      </c>
    </row>
    <row r="24" spans="1:5" x14ac:dyDescent="0.25">
      <c r="A24" s="7"/>
      <c r="B24" s="8" t="s">
        <v>182</v>
      </c>
      <c r="C24" s="68">
        <f>C8+C13+C18+C21</f>
        <v>7697825</v>
      </c>
      <c r="D24" s="68">
        <f>D8+D13+D18+D21</f>
        <v>378540.7</v>
      </c>
      <c r="E24" s="68">
        <f>C24-D24</f>
        <v>7319284.2999999998</v>
      </c>
    </row>
    <row r="25" spans="1:5" x14ac:dyDescent="0.25">
      <c r="A25" s="1"/>
      <c r="B25" s="10" t="s">
        <v>183</v>
      </c>
      <c r="C25" s="69">
        <f t="shared" ref="C25:E26" si="1">C24</f>
        <v>7697825</v>
      </c>
      <c r="D25" s="69">
        <f t="shared" si="1"/>
        <v>378540.7</v>
      </c>
      <c r="E25" s="69">
        <f t="shared" si="1"/>
        <v>7319284.2999999998</v>
      </c>
    </row>
    <row r="26" spans="1:5" x14ac:dyDescent="0.25">
      <c r="A26" s="1"/>
      <c r="B26" s="10" t="s">
        <v>184</v>
      </c>
      <c r="C26" s="69">
        <f t="shared" si="1"/>
        <v>7697825</v>
      </c>
      <c r="D26" s="69">
        <f t="shared" si="1"/>
        <v>378540.7</v>
      </c>
      <c r="E26" s="69">
        <f t="shared" si="1"/>
        <v>7319284.2999999998</v>
      </c>
    </row>
    <row r="27" spans="1:5" x14ac:dyDescent="0.25">
      <c r="A27" s="63"/>
      <c r="B27" s="64"/>
      <c r="C27" s="65"/>
      <c r="D27" s="65"/>
      <c r="E27" s="65"/>
    </row>
    <row r="28" spans="1:5" x14ac:dyDescent="0.25">
      <c r="A28" s="63"/>
      <c r="B28" s="64"/>
      <c r="C28" s="65"/>
      <c r="D28" s="65"/>
      <c r="E28" s="65"/>
    </row>
    <row r="29" spans="1:5" x14ac:dyDescent="0.25">
      <c r="A29" s="63"/>
      <c r="B29" s="63"/>
      <c r="C29" s="63"/>
      <c r="D29" s="63"/>
      <c r="E29" s="63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8" sqref="C18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78" t="s">
        <v>227</v>
      </c>
      <c r="B1" s="78"/>
      <c r="C1" s="78"/>
      <c r="D1" s="78"/>
      <c r="E1" s="78"/>
      <c r="F1" s="78"/>
    </row>
    <row r="2" spans="1:6" x14ac:dyDescent="0.25">
      <c r="A2" s="78" t="s">
        <v>404</v>
      </c>
      <c r="B2" s="78"/>
      <c r="C2" s="78"/>
      <c r="D2" s="78"/>
      <c r="E2" s="78"/>
      <c r="F2" s="78"/>
    </row>
    <row r="3" spans="1:6" x14ac:dyDescent="0.25">
      <c r="A3" s="78" t="s">
        <v>405</v>
      </c>
      <c r="B3" s="78"/>
      <c r="C3" s="78"/>
      <c r="D3" s="78"/>
      <c r="E3" s="78"/>
      <c r="F3" s="78"/>
    </row>
    <row r="4" spans="1:6" x14ac:dyDescent="0.25">
      <c r="A4" s="78" t="s">
        <v>175</v>
      </c>
      <c r="B4" s="78"/>
      <c r="C4" s="78"/>
      <c r="D4" s="78"/>
      <c r="E4" s="78"/>
      <c r="F4" s="78"/>
    </row>
    <row r="5" spans="1:6" x14ac:dyDescent="0.25">
      <c r="A5" s="3" t="s">
        <v>176</v>
      </c>
      <c r="B5" s="3"/>
      <c r="C5" s="2"/>
      <c r="D5" s="2"/>
      <c r="E5" s="2"/>
      <c r="F5" s="2"/>
    </row>
    <row r="7" spans="1:6" s="1" customFormat="1" x14ac:dyDescent="0.25">
      <c r="A7" s="23" t="s">
        <v>217</v>
      </c>
      <c r="B7" s="34"/>
      <c r="C7" s="23" t="s">
        <v>218</v>
      </c>
      <c r="D7" s="34"/>
      <c r="E7" s="23" t="s">
        <v>219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4" t="s">
        <v>216</v>
      </c>
      <c r="B9" s="75"/>
      <c r="C9" s="42">
        <f>C10</f>
        <v>1742881.55</v>
      </c>
      <c r="D9" s="29"/>
      <c r="E9" s="39">
        <v>0</v>
      </c>
      <c r="F9" s="22"/>
    </row>
    <row r="10" spans="1:6" x14ac:dyDescent="0.25">
      <c r="A10" s="18" t="s">
        <v>216</v>
      </c>
      <c r="B10" s="76"/>
      <c r="C10" s="5">
        <v>1742881.55</v>
      </c>
      <c r="D10" s="29"/>
      <c r="E10" s="25">
        <v>0</v>
      </c>
      <c r="F10" s="22"/>
    </row>
    <row r="11" spans="1:6" x14ac:dyDescent="0.25">
      <c r="A11" s="24" t="s">
        <v>220</v>
      </c>
      <c r="B11" s="28"/>
      <c r="C11" s="42">
        <f>C12-C13</f>
        <v>-42662.480000000098</v>
      </c>
      <c r="D11" s="29"/>
      <c r="E11" s="39">
        <v>0</v>
      </c>
      <c r="F11" s="22"/>
    </row>
    <row r="12" spans="1:6" x14ac:dyDescent="0.25">
      <c r="A12" s="17" t="s">
        <v>223</v>
      </c>
      <c r="B12" s="32"/>
      <c r="C12" s="26">
        <v>664732.43999999994</v>
      </c>
      <c r="D12" s="33"/>
      <c r="E12" s="25">
        <v>0</v>
      </c>
      <c r="F12" s="22"/>
    </row>
    <row r="13" spans="1:6" x14ac:dyDescent="0.25">
      <c r="A13" s="26" t="s">
        <v>224</v>
      </c>
      <c r="B13" s="33"/>
      <c r="C13" s="5">
        <v>707394.92</v>
      </c>
      <c r="D13" s="29"/>
      <c r="E13" s="25">
        <v>0</v>
      </c>
      <c r="F13" s="22"/>
    </row>
    <row r="14" spans="1:6" x14ac:dyDescent="0.25">
      <c r="A14" s="24" t="s">
        <v>221</v>
      </c>
      <c r="B14" s="28"/>
      <c r="C14" s="42">
        <f>C15-C16</f>
        <v>34738.50999999998</v>
      </c>
      <c r="D14" s="29"/>
      <c r="E14" s="39">
        <v>0</v>
      </c>
      <c r="F14" s="22"/>
    </row>
    <row r="15" spans="1:6" x14ac:dyDescent="0.25">
      <c r="A15" s="27" t="s">
        <v>225</v>
      </c>
      <c r="B15" s="36"/>
      <c r="C15" s="27">
        <v>277661.09999999998</v>
      </c>
      <c r="D15" s="36"/>
      <c r="E15" s="25">
        <v>0</v>
      </c>
    </row>
    <row r="16" spans="1:6" x14ac:dyDescent="0.25">
      <c r="A16" s="5" t="s">
        <v>226</v>
      </c>
      <c r="B16" s="29"/>
      <c r="C16" s="27">
        <v>242922.59</v>
      </c>
      <c r="D16" s="36"/>
      <c r="E16" s="25">
        <v>0</v>
      </c>
    </row>
    <row r="17" spans="1:5" s="1" customFormat="1" ht="8.25" customHeight="1" x14ac:dyDescent="0.25">
      <c r="A17" s="5"/>
      <c r="B17" s="29"/>
      <c r="C17" s="27"/>
      <c r="D17" s="36"/>
      <c r="E17" s="25"/>
    </row>
    <row r="18" spans="1:5" x14ac:dyDescent="0.25">
      <c r="A18" s="23" t="s">
        <v>222</v>
      </c>
      <c r="B18" s="34"/>
      <c r="C18" s="42">
        <f>C9+C11+C14</f>
        <v>1734957.5799999998</v>
      </c>
      <c r="D18" s="29"/>
      <c r="E18" s="39">
        <v>0</v>
      </c>
    </row>
    <row r="19" spans="1:5" x14ac:dyDescent="0.25">
      <c r="C19" s="5"/>
      <c r="D19" s="5"/>
      <c r="E19" s="25"/>
    </row>
    <row r="20" spans="1:5" x14ac:dyDescent="0.25">
      <c r="C20" s="5"/>
      <c r="D20" s="5"/>
      <c r="E20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28" sqref="H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78" t="s">
        <v>227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5">
      <c r="A2" s="78" t="s">
        <v>404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78" t="s">
        <v>407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5">
      <c r="A4" s="78" t="s">
        <v>175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3" t="s">
        <v>176</v>
      </c>
      <c r="B5" s="3"/>
      <c r="C5" s="2"/>
      <c r="D5" s="2"/>
      <c r="E5" s="2"/>
      <c r="F5" s="2"/>
      <c r="G5" s="2"/>
    </row>
    <row r="7" spans="1:10" x14ac:dyDescent="0.25">
      <c r="A7" s="23" t="s">
        <v>228</v>
      </c>
      <c r="B7" s="34"/>
      <c r="C7" s="23" t="s">
        <v>218</v>
      </c>
      <c r="D7" s="34"/>
      <c r="E7" s="23" t="s">
        <v>219</v>
      </c>
      <c r="F7" s="34"/>
      <c r="G7" s="23" t="s">
        <v>229</v>
      </c>
      <c r="H7" s="23" t="s">
        <v>218</v>
      </c>
      <c r="I7" s="34"/>
      <c r="J7" s="23" t="s">
        <v>219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230</v>
      </c>
      <c r="B9" s="24"/>
      <c r="C9" s="40">
        <f>C10+C11+C12+C13+C14+C15</f>
        <v>664732.44000000006</v>
      </c>
      <c r="D9" s="41"/>
      <c r="E9" s="39">
        <v>0</v>
      </c>
      <c r="F9" s="25"/>
      <c r="G9" s="24" t="s">
        <v>230</v>
      </c>
      <c r="H9" s="40">
        <f>H10+H11+H12+H13+H14+H15+H16</f>
        <v>707394.91999999993</v>
      </c>
      <c r="I9" s="41"/>
      <c r="J9" s="39">
        <v>0</v>
      </c>
    </row>
    <row r="10" spans="1:10" x14ac:dyDescent="0.25">
      <c r="A10" s="31" t="s">
        <v>231</v>
      </c>
      <c r="B10" s="31"/>
      <c r="C10" s="38">
        <v>14700.89</v>
      </c>
      <c r="D10" s="38"/>
      <c r="E10" s="25">
        <v>0</v>
      </c>
      <c r="F10" s="25"/>
      <c r="G10" s="31" t="s">
        <v>237</v>
      </c>
      <c r="H10" s="38">
        <v>257944.68</v>
      </c>
      <c r="I10" s="38"/>
      <c r="J10" s="25">
        <v>0</v>
      </c>
    </row>
    <row r="11" spans="1:10" x14ac:dyDescent="0.25">
      <c r="A11" s="31" t="s">
        <v>232</v>
      </c>
      <c r="B11" s="31"/>
      <c r="C11" s="38">
        <v>3840</v>
      </c>
      <c r="D11" s="38"/>
      <c r="E11" s="25">
        <v>0</v>
      </c>
      <c r="F11" s="25"/>
      <c r="G11" s="31" t="s">
        <v>238</v>
      </c>
      <c r="H11" s="38">
        <v>0</v>
      </c>
      <c r="I11" s="38"/>
      <c r="J11" s="25">
        <v>0</v>
      </c>
    </row>
    <row r="12" spans="1:10" x14ac:dyDescent="0.25">
      <c r="A12" s="31" t="s">
        <v>233</v>
      </c>
      <c r="B12" s="31"/>
      <c r="C12" s="38">
        <v>552028.74</v>
      </c>
      <c r="D12" s="38"/>
      <c r="E12" s="25">
        <v>0</v>
      </c>
      <c r="F12" s="25"/>
      <c r="G12" s="31" t="s">
        <v>239</v>
      </c>
      <c r="H12" s="38">
        <v>0</v>
      </c>
      <c r="I12" s="38"/>
      <c r="J12" s="25">
        <v>0</v>
      </c>
    </row>
    <row r="13" spans="1:10" x14ac:dyDescent="0.25">
      <c r="A13" s="31" t="s">
        <v>234</v>
      </c>
      <c r="B13" s="31"/>
      <c r="C13" s="38">
        <v>38580.92</v>
      </c>
      <c r="D13" s="38"/>
      <c r="E13" s="25">
        <v>0</v>
      </c>
      <c r="F13" s="25"/>
      <c r="G13" s="31" t="s">
        <v>240</v>
      </c>
      <c r="H13" s="38">
        <v>216800</v>
      </c>
      <c r="I13" s="38"/>
      <c r="J13" s="25">
        <v>0</v>
      </c>
    </row>
    <row r="14" spans="1:10" x14ac:dyDescent="0.25">
      <c r="A14" s="31" t="s">
        <v>235</v>
      </c>
      <c r="B14" s="31"/>
      <c r="C14" s="38">
        <v>0</v>
      </c>
      <c r="D14" s="38"/>
      <c r="E14" s="25">
        <v>0</v>
      </c>
      <c r="F14" s="25"/>
      <c r="G14" s="31" t="s">
        <v>242</v>
      </c>
      <c r="H14" s="38">
        <v>0</v>
      </c>
      <c r="I14" s="38"/>
      <c r="J14" s="25">
        <v>0</v>
      </c>
    </row>
    <row r="15" spans="1:10" x14ac:dyDescent="0.25">
      <c r="A15" s="31" t="s">
        <v>236</v>
      </c>
      <c r="B15" s="31"/>
      <c r="C15" s="38">
        <v>55581.89</v>
      </c>
      <c r="D15" s="38"/>
      <c r="E15" s="25">
        <v>0</v>
      </c>
      <c r="F15" s="25"/>
      <c r="G15" s="31" t="s">
        <v>241</v>
      </c>
      <c r="H15" s="38">
        <v>0</v>
      </c>
      <c r="I15" s="38"/>
      <c r="J15" s="25">
        <v>0</v>
      </c>
    </row>
    <row r="16" spans="1:10" x14ac:dyDescent="0.25">
      <c r="A16" s="24" t="s">
        <v>244</v>
      </c>
      <c r="B16" s="28"/>
      <c r="C16" s="40">
        <f>C17+C18+C19+C20+C21</f>
        <v>277661.09999999998</v>
      </c>
      <c r="D16" s="38"/>
      <c r="E16" s="25">
        <v>0</v>
      </c>
      <c r="F16" s="25"/>
      <c r="G16" s="31" t="s">
        <v>243</v>
      </c>
      <c r="H16" s="38">
        <v>232650.23999999999</v>
      </c>
      <c r="I16" s="38"/>
      <c r="J16" s="25">
        <v>0</v>
      </c>
    </row>
    <row r="17" spans="1:10" x14ac:dyDescent="0.25">
      <c r="A17" s="28" t="s">
        <v>245</v>
      </c>
      <c r="B17" s="28"/>
      <c r="C17" s="38">
        <v>180275</v>
      </c>
      <c r="D17" s="38"/>
      <c r="E17" s="39">
        <v>0</v>
      </c>
      <c r="F17" s="30"/>
      <c r="G17" s="24" t="s">
        <v>244</v>
      </c>
      <c r="H17" s="40">
        <f>H18+H19+H20+H21+H22</f>
        <v>242922.59000000003</v>
      </c>
      <c r="I17" s="41"/>
      <c r="J17" s="39">
        <v>0</v>
      </c>
    </row>
    <row r="18" spans="1:10" ht="15" customHeight="1" x14ac:dyDescent="0.25">
      <c r="A18" s="32" t="s">
        <v>246</v>
      </c>
      <c r="B18" s="32"/>
      <c r="C18" s="38">
        <v>94429.98</v>
      </c>
      <c r="D18" s="38"/>
      <c r="E18" s="30">
        <v>0</v>
      </c>
      <c r="F18" s="30"/>
      <c r="G18" s="28" t="s">
        <v>245</v>
      </c>
      <c r="H18" s="38">
        <v>180000</v>
      </c>
      <c r="I18" s="38"/>
      <c r="J18" s="25">
        <v>0</v>
      </c>
    </row>
    <row r="19" spans="1:10" x14ac:dyDescent="0.25">
      <c r="A19" s="77" t="s">
        <v>247</v>
      </c>
      <c r="B19" s="33"/>
      <c r="C19" s="38">
        <v>2956.12</v>
      </c>
      <c r="D19" s="38"/>
      <c r="E19" s="30">
        <v>0</v>
      </c>
      <c r="F19" s="30"/>
      <c r="G19" s="32" t="s">
        <v>246</v>
      </c>
      <c r="H19" s="38">
        <v>62743.7</v>
      </c>
      <c r="I19" s="38"/>
      <c r="J19" s="25">
        <v>0</v>
      </c>
    </row>
    <row r="20" spans="1:10" x14ac:dyDescent="0.25">
      <c r="A20" s="35" t="s">
        <v>248</v>
      </c>
      <c r="B20" s="34"/>
      <c r="C20" s="38">
        <v>0</v>
      </c>
      <c r="D20" s="38"/>
      <c r="E20" s="30">
        <v>0</v>
      </c>
      <c r="F20" s="30"/>
      <c r="G20" s="33" t="s">
        <v>247</v>
      </c>
      <c r="H20" s="38">
        <v>178.89</v>
      </c>
      <c r="I20" s="38"/>
      <c r="J20" s="25">
        <v>0</v>
      </c>
    </row>
    <row r="21" spans="1:10" x14ac:dyDescent="0.25">
      <c r="A21" s="35" t="s">
        <v>249</v>
      </c>
      <c r="B21" s="35"/>
      <c r="C21" s="38">
        <v>0</v>
      </c>
      <c r="D21" s="38"/>
      <c r="E21" s="30">
        <v>0</v>
      </c>
      <c r="F21" s="30"/>
      <c r="G21" s="35" t="s">
        <v>248</v>
      </c>
      <c r="H21" s="38">
        <v>0</v>
      </c>
      <c r="I21" s="38"/>
      <c r="J21" s="25">
        <v>0</v>
      </c>
    </row>
    <row r="22" spans="1:10" x14ac:dyDescent="0.25">
      <c r="A22" s="28"/>
      <c r="B22" s="28"/>
      <c r="C22" s="38"/>
      <c r="D22" s="38"/>
      <c r="E22" s="30">
        <v>0</v>
      </c>
      <c r="F22" s="30"/>
      <c r="G22" s="35" t="s">
        <v>249</v>
      </c>
      <c r="H22" s="38">
        <v>0</v>
      </c>
      <c r="I22" s="38"/>
      <c r="J22" s="25">
        <v>0</v>
      </c>
    </row>
    <row r="23" spans="1:10" x14ac:dyDescent="0.25">
      <c r="A23" s="42" t="s">
        <v>406</v>
      </c>
      <c r="B23" s="42"/>
      <c r="C23" s="40">
        <f>H24-C9-C16</f>
        <v>7923.9699999999721</v>
      </c>
      <c r="D23" s="38"/>
      <c r="E23" s="30"/>
      <c r="F23" s="30"/>
    </row>
    <row r="24" spans="1:10" x14ac:dyDescent="0.25">
      <c r="A24" s="42" t="s">
        <v>251</v>
      </c>
      <c r="B24" s="42"/>
      <c r="C24" s="40">
        <f>C9+C16+C23</f>
        <v>950317.51</v>
      </c>
      <c r="D24" s="29"/>
      <c r="E24" s="43">
        <v>0</v>
      </c>
      <c r="F24" s="44"/>
      <c r="G24" s="24" t="s">
        <v>250</v>
      </c>
      <c r="H24" s="40">
        <f>H9+H17</f>
        <v>950317.51</v>
      </c>
      <c r="I24" s="41"/>
      <c r="J24" s="43">
        <v>0</v>
      </c>
    </row>
    <row r="25" spans="1:10" ht="12.75" customHeight="1" x14ac:dyDescent="0.25">
      <c r="D25" s="29"/>
      <c r="E25" s="30"/>
      <c r="F25" s="30"/>
    </row>
    <row r="26" spans="1:10" x14ac:dyDescent="0.25">
      <c r="A26" s="34"/>
      <c r="B26" s="34"/>
      <c r="C26" s="29"/>
      <c r="D26" s="37"/>
      <c r="E26" s="37"/>
      <c r="F26" s="37"/>
    </row>
    <row r="27" spans="1:10" ht="7.5" customHeight="1" x14ac:dyDescent="0.25">
      <c r="A27" s="37"/>
      <c r="B27" s="37"/>
      <c r="C27" s="37"/>
      <c r="D27" s="37"/>
      <c r="E27" s="37"/>
      <c r="F27" s="37"/>
    </row>
    <row r="28" spans="1:10" x14ac:dyDescent="0.25">
      <c r="A28" s="37"/>
      <c r="B28" s="37"/>
      <c r="C28" s="37"/>
      <c r="D28" s="37"/>
      <c r="E28" s="37"/>
      <c r="F28" s="37"/>
    </row>
    <row r="29" spans="1:10" x14ac:dyDescent="0.25">
      <c r="A29" s="37"/>
      <c r="B29" s="37"/>
      <c r="C29" s="37"/>
      <c r="D29" s="37"/>
      <c r="E29" s="37"/>
      <c r="F29" s="37"/>
    </row>
    <row r="30" spans="1:10" x14ac:dyDescent="0.25">
      <c r="A30" s="37"/>
      <c r="B30" s="37"/>
      <c r="C30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C69" sqref="C69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78" t="s">
        <v>227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x14ac:dyDescent="0.25">
      <c r="A2" s="78" t="s">
        <v>252</v>
      </c>
      <c r="B2" s="78"/>
      <c r="C2" s="78"/>
      <c r="D2" s="78"/>
      <c r="E2" s="78"/>
      <c r="F2" s="78"/>
      <c r="G2" s="78"/>
      <c r="H2" s="78"/>
      <c r="I2" s="78"/>
      <c r="J2" s="78"/>
    </row>
    <row r="3" spans="1:12" x14ac:dyDescent="0.25">
      <c r="A3" s="78" t="s">
        <v>405</v>
      </c>
      <c r="B3" s="78"/>
      <c r="C3" s="78"/>
      <c r="D3" s="78"/>
      <c r="E3" s="78"/>
      <c r="F3" s="78"/>
      <c r="G3" s="78"/>
      <c r="H3" s="78"/>
      <c r="I3" s="78"/>
      <c r="J3" s="78"/>
    </row>
    <row r="4" spans="1:12" x14ac:dyDescent="0.25">
      <c r="A4" s="78" t="s">
        <v>175</v>
      </c>
      <c r="B4" s="78"/>
      <c r="C4" s="78"/>
      <c r="D4" s="78"/>
      <c r="E4" s="78"/>
      <c r="F4" s="78"/>
      <c r="G4" s="78"/>
      <c r="H4" s="78"/>
      <c r="I4" s="78"/>
      <c r="J4" s="78"/>
    </row>
    <row r="5" spans="1:12" x14ac:dyDescent="0.25">
      <c r="A5" s="3" t="s">
        <v>176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253</v>
      </c>
      <c r="B7" s="3"/>
      <c r="C7" s="23" t="s">
        <v>218</v>
      </c>
      <c r="D7" s="3"/>
      <c r="E7" s="23" t="s">
        <v>219</v>
      </c>
      <c r="F7" s="3"/>
      <c r="G7" s="23" t="s">
        <v>326</v>
      </c>
      <c r="H7" s="3"/>
      <c r="I7" s="23" t="s">
        <v>218</v>
      </c>
      <c r="J7" s="3"/>
      <c r="K7" s="23" t="s">
        <v>219</v>
      </c>
      <c r="L7" s="2"/>
    </row>
    <row r="8" spans="1:12" x14ac:dyDescent="0.25">
      <c r="A8" s="3" t="s">
        <v>254</v>
      </c>
      <c r="B8" s="2"/>
      <c r="C8" s="50">
        <f>SUM(C9:C15)</f>
        <v>34997505.899999999</v>
      </c>
      <c r="D8" s="2"/>
      <c r="E8" s="51">
        <v>0</v>
      </c>
      <c r="F8" s="2"/>
      <c r="G8" s="3" t="s">
        <v>284</v>
      </c>
      <c r="H8" s="2"/>
      <c r="I8" s="50">
        <f>SUM(I9:I11)</f>
        <v>33401763.829999998</v>
      </c>
      <c r="J8" s="2"/>
      <c r="K8" s="52">
        <v>0</v>
      </c>
      <c r="L8" s="2"/>
    </row>
    <row r="9" spans="1:12" x14ac:dyDescent="0.25">
      <c r="A9" s="2" t="s">
        <v>255</v>
      </c>
      <c r="B9" s="2"/>
      <c r="C9" s="49">
        <v>667747.69999999995</v>
      </c>
      <c r="D9" s="2"/>
      <c r="E9" s="51">
        <v>0</v>
      </c>
      <c r="F9" s="2"/>
      <c r="G9" s="2" t="s">
        <v>285</v>
      </c>
      <c r="H9" s="2"/>
      <c r="I9" s="49">
        <v>13264023.24</v>
      </c>
      <c r="J9" s="2"/>
      <c r="K9" s="51">
        <v>0</v>
      </c>
      <c r="L9" s="2"/>
    </row>
    <row r="10" spans="1:12" x14ac:dyDescent="0.25">
      <c r="A10" s="2" t="s">
        <v>256</v>
      </c>
      <c r="B10" s="2"/>
      <c r="C10" s="49">
        <v>26383847.77</v>
      </c>
      <c r="D10" s="2"/>
      <c r="E10" s="51">
        <v>0</v>
      </c>
      <c r="F10" s="2"/>
      <c r="G10" s="2" t="s">
        <v>286</v>
      </c>
      <c r="H10" s="2"/>
      <c r="I10" s="49">
        <v>20111742.690000001</v>
      </c>
      <c r="J10" s="2"/>
      <c r="K10" s="51">
        <v>0</v>
      </c>
      <c r="L10" s="2"/>
    </row>
    <row r="11" spans="1:12" x14ac:dyDescent="0.25">
      <c r="A11" s="2" t="s">
        <v>257</v>
      </c>
      <c r="B11" s="2"/>
      <c r="C11" s="49">
        <v>2499005.35</v>
      </c>
      <c r="D11" s="2"/>
      <c r="E11" s="51">
        <v>0</v>
      </c>
      <c r="F11" s="2"/>
      <c r="G11" s="2" t="s">
        <v>287</v>
      </c>
      <c r="H11" s="2"/>
      <c r="I11" s="49">
        <v>25997.9</v>
      </c>
      <c r="J11" s="2"/>
      <c r="K11" s="51">
        <v>0</v>
      </c>
      <c r="L11" s="2"/>
    </row>
    <row r="12" spans="1:12" x14ac:dyDescent="0.25">
      <c r="A12" s="2" t="s">
        <v>258</v>
      </c>
      <c r="B12" s="2"/>
      <c r="C12" s="49">
        <v>1915401.09</v>
      </c>
      <c r="D12" s="2"/>
      <c r="E12" s="51">
        <v>0</v>
      </c>
      <c r="F12" s="2"/>
      <c r="G12" s="3" t="s">
        <v>288</v>
      </c>
      <c r="H12" s="2"/>
      <c r="I12" s="50">
        <f>SUM(I13:I14)</f>
        <v>23158239.330000002</v>
      </c>
      <c r="J12" s="2"/>
      <c r="K12" s="52">
        <v>0</v>
      </c>
      <c r="L12" s="2"/>
    </row>
    <row r="13" spans="1:12" x14ac:dyDescent="0.25">
      <c r="A13" s="2" t="s">
        <v>259</v>
      </c>
      <c r="B13" s="2"/>
      <c r="C13" s="49">
        <v>1358357.66</v>
      </c>
      <c r="D13" s="2"/>
      <c r="E13" s="51">
        <v>0</v>
      </c>
      <c r="F13" s="2"/>
      <c r="G13" s="2" t="s">
        <v>289</v>
      </c>
      <c r="H13" s="2"/>
      <c r="I13" s="49">
        <v>19152399.73</v>
      </c>
      <c r="J13" s="2"/>
      <c r="K13" s="51">
        <v>0</v>
      </c>
      <c r="L13" s="2"/>
    </row>
    <row r="14" spans="1:12" x14ac:dyDescent="0.25">
      <c r="A14" s="2" t="s">
        <v>35</v>
      </c>
      <c r="B14" s="2"/>
      <c r="C14" s="49">
        <v>1392560.86</v>
      </c>
      <c r="D14" s="2"/>
      <c r="E14" s="51">
        <v>0</v>
      </c>
      <c r="F14" s="2"/>
      <c r="G14" s="2" t="s">
        <v>290</v>
      </c>
      <c r="H14" s="2"/>
      <c r="I14" s="49">
        <v>4005839.6</v>
      </c>
      <c r="J14" s="2"/>
      <c r="K14" s="51">
        <v>0</v>
      </c>
      <c r="L14" s="2"/>
    </row>
    <row r="15" spans="1:12" x14ac:dyDescent="0.25">
      <c r="A15" s="2" t="s">
        <v>260</v>
      </c>
      <c r="B15" s="2"/>
      <c r="C15" s="49">
        <v>780585.47</v>
      </c>
      <c r="D15" s="2"/>
      <c r="E15" s="51">
        <v>0</v>
      </c>
      <c r="F15" s="2"/>
      <c r="G15" s="3" t="s">
        <v>291</v>
      </c>
      <c r="H15" s="2"/>
      <c r="I15" s="50">
        <f>I16</f>
        <v>130823775.98</v>
      </c>
      <c r="J15" s="2"/>
      <c r="K15" s="51">
        <v>0</v>
      </c>
      <c r="L15" s="2"/>
    </row>
    <row r="16" spans="1:12" x14ac:dyDescent="0.25">
      <c r="A16" s="3" t="s">
        <v>261</v>
      </c>
      <c r="B16" s="3"/>
      <c r="C16" s="50">
        <f>SUM(C17:C31)</f>
        <v>9538004.4699999988</v>
      </c>
      <c r="D16" s="3"/>
      <c r="E16" s="52">
        <v>0</v>
      </c>
      <c r="F16" s="2"/>
      <c r="G16" s="2" t="s">
        <v>292</v>
      </c>
      <c r="H16" s="2"/>
      <c r="I16" s="49">
        <v>130823775.98</v>
      </c>
      <c r="J16" s="2"/>
      <c r="K16" s="51">
        <v>0</v>
      </c>
      <c r="L16" s="2"/>
    </row>
    <row r="17" spans="1:12" x14ac:dyDescent="0.25">
      <c r="A17" s="2" t="s">
        <v>262</v>
      </c>
      <c r="B17" s="2"/>
      <c r="C17" s="49">
        <v>276307.28999999998</v>
      </c>
      <c r="D17" s="2"/>
      <c r="E17" s="51">
        <v>0</v>
      </c>
      <c r="F17" s="2"/>
      <c r="G17" s="3" t="s">
        <v>293</v>
      </c>
      <c r="H17" s="2"/>
      <c r="I17" s="50">
        <f>SUM(I18:I23)</f>
        <v>6302485.6100000003</v>
      </c>
      <c r="J17" s="2"/>
      <c r="K17" s="52">
        <v>0</v>
      </c>
      <c r="L17" s="2"/>
    </row>
    <row r="18" spans="1:12" x14ac:dyDescent="0.25">
      <c r="A18" s="2" t="s">
        <v>51</v>
      </c>
      <c r="B18" s="2"/>
      <c r="C18" s="49">
        <v>74527.899999999994</v>
      </c>
      <c r="D18" s="2"/>
      <c r="E18" s="51">
        <v>0</v>
      </c>
      <c r="F18" s="2"/>
      <c r="G18" s="2" t="s">
        <v>294</v>
      </c>
      <c r="H18" s="2"/>
      <c r="I18" s="49">
        <v>223858.34</v>
      </c>
      <c r="J18" s="2"/>
      <c r="K18" s="51">
        <v>0</v>
      </c>
      <c r="L18" s="2"/>
    </row>
    <row r="19" spans="1:12" x14ac:dyDescent="0.25">
      <c r="A19" s="2" t="s">
        <v>263</v>
      </c>
      <c r="B19" s="2"/>
      <c r="C19" s="49">
        <v>86300.19</v>
      </c>
      <c r="D19" s="2"/>
      <c r="E19" s="51">
        <v>0</v>
      </c>
      <c r="F19" s="2"/>
      <c r="G19" s="2" t="s">
        <v>295</v>
      </c>
      <c r="H19" s="2"/>
      <c r="I19" s="49">
        <v>405402.4</v>
      </c>
      <c r="J19" s="2"/>
      <c r="K19" s="51">
        <v>0</v>
      </c>
      <c r="L19" s="2"/>
    </row>
    <row r="20" spans="1:12" x14ac:dyDescent="0.25">
      <c r="A20" s="2" t="s">
        <v>55</v>
      </c>
      <c r="B20" s="2"/>
      <c r="C20" s="49">
        <v>78362.240000000005</v>
      </c>
      <c r="D20" s="2"/>
      <c r="E20" s="51">
        <v>0</v>
      </c>
      <c r="F20" s="2"/>
      <c r="G20" s="2" t="s">
        <v>296</v>
      </c>
      <c r="H20" s="2"/>
      <c r="I20" s="49">
        <v>5624878.9400000004</v>
      </c>
      <c r="J20" s="2"/>
      <c r="K20" s="51">
        <v>0</v>
      </c>
      <c r="L20" s="2"/>
    </row>
    <row r="21" spans="1:12" x14ac:dyDescent="0.25">
      <c r="A21" s="2" t="s">
        <v>264</v>
      </c>
      <c r="B21" s="2"/>
      <c r="C21" s="49">
        <v>420813.58</v>
      </c>
      <c r="D21" s="2"/>
      <c r="E21" s="51">
        <v>0</v>
      </c>
      <c r="F21" s="2"/>
      <c r="G21" s="2" t="s">
        <v>297</v>
      </c>
      <c r="H21" s="2"/>
      <c r="I21" s="49">
        <v>2106.4699999999998</v>
      </c>
      <c r="J21" s="2"/>
      <c r="K21" s="51">
        <v>0</v>
      </c>
      <c r="L21" s="2"/>
    </row>
    <row r="22" spans="1:12" x14ac:dyDescent="0.25">
      <c r="A22" s="2" t="s">
        <v>265</v>
      </c>
      <c r="B22" s="2"/>
      <c r="C22" s="49">
        <v>86014.75</v>
      </c>
      <c r="D22" s="2"/>
      <c r="E22" s="51">
        <v>0</v>
      </c>
      <c r="F22" s="2"/>
      <c r="G22" s="2" t="s">
        <v>298</v>
      </c>
      <c r="H22" s="2"/>
      <c r="I22" s="49">
        <v>33073.050000000003</v>
      </c>
      <c r="J22" s="2"/>
      <c r="K22" s="51">
        <v>0</v>
      </c>
      <c r="L22" s="2"/>
    </row>
    <row r="23" spans="1:12" x14ac:dyDescent="0.25">
      <c r="A23" s="2" t="s">
        <v>327</v>
      </c>
      <c r="B23" s="2"/>
      <c r="C23" s="49">
        <v>94450.63</v>
      </c>
      <c r="D23" s="2"/>
      <c r="E23" s="51">
        <v>0</v>
      </c>
      <c r="F23" s="2"/>
      <c r="G23" s="2" t="s">
        <v>299</v>
      </c>
      <c r="H23" s="2"/>
      <c r="I23" s="49">
        <v>13166.41</v>
      </c>
      <c r="J23" s="2"/>
      <c r="K23" s="51">
        <v>0</v>
      </c>
      <c r="L23" s="2"/>
    </row>
    <row r="24" spans="1:12" x14ac:dyDescent="0.25">
      <c r="A24" s="2" t="s">
        <v>266</v>
      </c>
      <c r="B24" s="2"/>
      <c r="C24" s="49">
        <v>920363.57</v>
      </c>
      <c r="D24" s="2"/>
      <c r="E24" s="51">
        <v>0</v>
      </c>
      <c r="F24" s="2"/>
      <c r="G24" s="3" t="s">
        <v>300</v>
      </c>
      <c r="H24" s="2"/>
      <c r="I24" s="50">
        <f>SUM(I25:I28)</f>
        <v>118720511.39999999</v>
      </c>
      <c r="J24" s="2"/>
      <c r="K24" s="52">
        <v>0</v>
      </c>
      <c r="L24" s="2"/>
    </row>
    <row r="25" spans="1:12" x14ac:dyDescent="0.25">
      <c r="A25" s="2" t="s">
        <v>267</v>
      </c>
      <c r="B25" s="2"/>
      <c r="C25" s="49">
        <v>47156.21</v>
      </c>
      <c r="D25" s="2"/>
      <c r="E25" s="51">
        <v>0</v>
      </c>
      <c r="F25" s="2"/>
      <c r="G25" s="2" t="s">
        <v>301</v>
      </c>
      <c r="H25" s="2"/>
      <c r="I25" s="49">
        <v>38455.9</v>
      </c>
      <c r="J25" s="2"/>
      <c r="K25" s="51">
        <v>0</v>
      </c>
      <c r="L25" s="2"/>
    </row>
    <row r="26" spans="1:12" x14ac:dyDescent="0.25">
      <c r="A26" s="2" t="s">
        <v>268</v>
      </c>
      <c r="B26" s="2"/>
      <c r="C26" s="49">
        <v>158535.5</v>
      </c>
      <c r="D26" s="2"/>
      <c r="E26" s="51">
        <v>0</v>
      </c>
      <c r="F26" s="2"/>
      <c r="G26" s="2" t="s">
        <v>302</v>
      </c>
      <c r="H26" s="2"/>
      <c r="I26" s="49">
        <v>2674339.21</v>
      </c>
      <c r="J26" s="2"/>
      <c r="K26" s="51">
        <v>0</v>
      </c>
      <c r="L26" s="2"/>
    </row>
    <row r="27" spans="1:12" x14ac:dyDescent="0.25">
      <c r="A27" s="2" t="s">
        <v>269</v>
      </c>
      <c r="B27" s="2"/>
      <c r="C27" s="49">
        <v>492799.27</v>
      </c>
      <c r="D27" s="2"/>
      <c r="E27" s="51">
        <v>0</v>
      </c>
      <c r="F27" s="2"/>
      <c r="G27" s="2" t="s">
        <v>303</v>
      </c>
      <c r="H27" s="2"/>
      <c r="I27" s="49">
        <v>23837078.91</v>
      </c>
      <c r="J27" s="2"/>
      <c r="K27" s="51">
        <v>0</v>
      </c>
      <c r="L27" s="2"/>
    </row>
    <row r="28" spans="1:12" x14ac:dyDescent="0.25">
      <c r="A28" s="2" t="s">
        <v>270</v>
      </c>
      <c r="B28" s="2"/>
      <c r="C28" s="49">
        <v>3983102.9</v>
      </c>
      <c r="D28" s="2"/>
      <c r="E28" s="51">
        <v>0</v>
      </c>
      <c r="F28" s="2"/>
      <c r="G28" s="2" t="s">
        <v>304</v>
      </c>
      <c r="H28" s="2"/>
      <c r="I28" s="49">
        <v>92170637.379999995</v>
      </c>
      <c r="J28" s="2"/>
      <c r="K28" s="51">
        <v>0</v>
      </c>
      <c r="L28" s="2"/>
    </row>
    <row r="29" spans="1:12" x14ac:dyDescent="0.25">
      <c r="A29" s="2" t="s">
        <v>271</v>
      </c>
      <c r="B29" s="2"/>
      <c r="C29" s="49">
        <v>135606.51999999999</v>
      </c>
      <c r="D29" s="2"/>
      <c r="E29" s="51">
        <v>0</v>
      </c>
      <c r="F29" s="2"/>
      <c r="G29" s="53" t="s">
        <v>305</v>
      </c>
      <c r="H29" s="2"/>
      <c r="I29" s="50">
        <f>I24+I17+I15+I12+I8</f>
        <v>312406776.14999998</v>
      </c>
      <c r="J29" s="2"/>
      <c r="K29" s="51">
        <v>0</v>
      </c>
      <c r="L29" s="2"/>
    </row>
    <row r="30" spans="1:12" x14ac:dyDescent="0.25">
      <c r="A30" s="2" t="s">
        <v>272</v>
      </c>
      <c r="B30" s="2"/>
      <c r="C30" s="49">
        <v>885743</v>
      </c>
      <c r="D30" s="2"/>
      <c r="E30" s="51">
        <v>0</v>
      </c>
      <c r="F30" s="2"/>
      <c r="G30" s="53" t="s">
        <v>306</v>
      </c>
      <c r="H30" s="2"/>
      <c r="I30" s="50">
        <f>C68-I29</f>
        <v>7169928.3200000525</v>
      </c>
      <c r="J30" s="2"/>
      <c r="K30" s="51">
        <v>0</v>
      </c>
      <c r="L30" s="2"/>
    </row>
    <row r="31" spans="1:12" x14ac:dyDescent="0.25">
      <c r="A31" s="2" t="s">
        <v>273</v>
      </c>
      <c r="B31" s="2"/>
      <c r="C31" s="49">
        <v>1797920.92</v>
      </c>
      <c r="D31" s="2"/>
      <c r="E31" s="52">
        <v>0</v>
      </c>
      <c r="F31" s="2"/>
      <c r="G31" s="53" t="s">
        <v>307</v>
      </c>
      <c r="H31" s="2"/>
      <c r="I31" s="50">
        <f>I29+I30</f>
        <v>319576704.47000003</v>
      </c>
      <c r="J31" s="2"/>
      <c r="K31" s="52">
        <v>0</v>
      </c>
      <c r="L31" s="2"/>
    </row>
    <row r="32" spans="1:12" x14ac:dyDescent="0.25">
      <c r="A32" s="3" t="s">
        <v>274</v>
      </c>
      <c r="B32" s="2"/>
      <c r="C32" s="50">
        <f>SUM(C33:C44)</f>
        <v>435868.82</v>
      </c>
      <c r="D32" s="2"/>
      <c r="E32" s="51">
        <v>0</v>
      </c>
      <c r="F32" s="2"/>
      <c r="L32" s="2"/>
    </row>
    <row r="33" spans="1:12" x14ac:dyDescent="0.25">
      <c r="A33" s="2" t="s">
        <v>275</v>
      </c>
      <c r="B33" s="2"/>
      <c r="C33" s="49">
        <v>23285.18</v>
      </c>
      <c r="D33" s="2"/>
      <c r="E33" s="51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276</v>
      </c>
      <c r="B34" s="2"/>
      <c r="C34" s="49">
        <v>860.81</v>
      </c>
      <c r="D34" s="2"/>
      <c r="E34" s="51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277</v>
      </c>
      <c r="B35" s="2"/>
      <c r="C35" s="49">
        <v>5600.98</v>
      </c>
      <c r="D35" s="2"/>
      <c r="E35" s="51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278</v>
      </c>
      <c r="B36" s="2"/>
      <c r="C36" s="49">
        <v>103139.23</v>
      </c>
      <c r="D36" s="2"/>
      <c r="E36" s="51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279</v>
      </c>
      <c r="B37" s="2"/>
      <c r="C37" s="49">
        <v>1711.26</v>
      </c>
      <c r="D37" s="2"/>
      <c r="E37" s="51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280</v>
      </c>
      <c r="B38" s="2"/>
      <c r="C38" s="49">
        <v>215714.29</v>
      </c>
      <c r="D38" s="2"/>
      <c r="E38" s="51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2" s="1" customFormat="1" x14ac:dyDescent="0.25">
      <c r="A40" s="78" t="s">
        <v>252</v>
      </c>
      <c r="B40" s="78"/>
      <c r="C40" s="78"/>
      <c r="D40" s="78"/>
      <c r="E40" s="78"/>
      <c r="F40" s="78"/>
      <c r="G40" s="78"/>
      <c r="H40" s="78"/>
      <c r="I40" s="78"/>
      <c r="J40" s="78"/>
    </row>
    <row r="41" spans="1:12" s="1" customFormat="1" x14ac:dyDescent="0.25">
      <c r="A41" s="78" t="s">
        <v>405</v>
      </c>
      <c r="B41" s="78"/>
      <c r="C41" s="78"/>
      <c r="D41" s="78"/>
      <c r="E41" s="78"/>
      <c r="F41" s="78"/>
      <c r="G41" s="78"/>
      <c r="H41" s="78"/>
      <c r="I41" s="78"/>
      <c r="J41" s="78"/>
    </row>
    <row r="42" spans="1:12" s="1" customFormat="1" x14ac:dyDescent="0.25">
      <c r="A42" s="78" t="s">
        <v>175</v>
      </c>
      <c r="B42" s="78"/>
      <c r="C42" s="78"/>
      <c r="D42" s="78"/>
      <c r="E42" s="78"/>
      <c r="F42" s="78"/>
      <c r="G42" s="78"/>
      <c r="H42" s="78"/>
      <c r="I42" s="78"/>
      <c r="J42" s="78"/>
    </row>
    <row r="43" spans="1:12" s="1" customFormat="1" x14ac:dyDescent="0.25">
      <c r="A43" s="3" t="s">
        <v>176</v>
      </c>
      <c r="B43" s="3"/>
      <c r="C43" s="2"/>
      <c r="D43" s="2"/>
      <c r="E43" s="2"/>
      <c r="F43" s="2"/>
      <c r="G43" s="2"/>
    </row>
    <row r="44" spans="1:12" x14ac:dyDescent="0.25">
      <c r="A44" s="2" t="s">
        <v>281</v>
      </c>
      <c r="B44" s="2"/>
      <c r="C44" s="49">
        <v>85557.07</v>
      </c>
      <c r="D44" s="2"/>
      <c r="E44" s="51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127</v>
      </c>
      <c r="B45" s="2"/>
      <c r="C45" s="50">
        <f>SUM(C46:C50)</f>
        <v>112391233.45</v>
      </c>
      <c r="D45" s="2"/>
      <c r="E45" s="51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282</v>
      </c>
      <c r="B46" s="2"/>
      <c r="C46" s="49">
        <v>79728.429999999993</v>
      </c>
      <c r="D46" s="2"/>
      <c r="E46" s="51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129</v>
      </c>
      <c r="B47" s="2"/>
      <c r="C47" s="49">
        <v>109829.87</v>
      </c>
      <c r="D47" s="2"/>
      <c r="E47" s="51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283</v>
      </c>
      <c r="B48" s="2"/>
      <c r="C48" s="49">
        <v>38792688.469999999</v>
      </c>
      <c r="D48" s="2"/>
      <c r="E48" s="51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308</v>
      </c>
      <c r="B49" s="2"/>
      <c r="C49" s="49">
        <v>71842223.370000005</v>
      </c>
      <c r="D49" s="2"/>
      <c r="E49" s="51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309</v>
      </c>
      <c r="B50" s="2"/>
      <c r="C50" s="49">
        <v>1566763.31</v>
      </c>
      <c r="D50" s="2"/>
      <c r="E50" s="51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310</v>
      </c>
      <c r="B51" s="2"/>
      <c r="C51" s="50">
        <f>SUM(C52:C56)</f>
        <v>47414903.530000001</v>
      </c>
      <c r="D51" s="2"/>
      <c r="E51" s="51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311</v>
      </c>
      <c r="B52" s="2"/>
      <c r="C52" s="49">
        <v>216800</v>
      </c>
      <c r="D52" s="2"/>
      <c r="E52" s="51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312</v>
      </c>
      <c r="B53" s="2"/>
      <c r="C53" s="49">
        <v>17280350.73</v>
      </c>
      <c r="D53" s="2"/>
      <c r="E53" s="51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154</v>
      </c>
      <c r="B54" s="2"/>
      <c r="C54" s="49">
        <v>207792.15</v>
      </c>
      <c r="D54" s="2"/>
      <c r="E54" s="51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313</v>
      </c>
      <c r="B55" s="2"/>
      <c r="C55" s="49">
        <v>25717924.960000001</v>
      </c>
      <c r="D55" s="2"/>
      <c r="E55" s="51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314</v>
      </c>
      <c r="B56" s="2"/>
      <c r="C56" s="49">
        <v>3992035.69</v>
      </c>
      <c r="D56" s="2"/>
      <c r="E56" s="51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315</v>
      </c>
      <c r="B57" s="2"/>
      <c r="C57" s="50">
        <f>SUM(C58:C63)</f>
        <v>49491291.680000007</v>
      </c>
      <c r="D57" s="2"/>
      <c r="E57" s="51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316</v>
      </c>
      <c r="B58" s="2"/>
      <c r="C58" s="49">
        <v>3126255.56</v>
      </c>
      <c r="D58" s="2"/>
      <c r="E58" s="51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317</v>
      </c>
      <c r="B59" s="2"/>
      <c r="C59" s="49">
        <v>1416.71</v>
      </c>
      <c r="D59" s="2"/>
      <c r="E59" s="51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318</v>
      </c>
      <c r="B60" s="2"/>
      <c r="C60" s="49">
        <v>25949.89</v>
      </c>
      <c r="D60" s="2"/>
      <c r="E60" s="51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319</v>
      </c>
      <c r="B61" s="2"/>
      <c r="C61" s="49">
        <v>44918201.520000003</v>
      </c>
      <c r="D61" s="2"/>
      <c r="E61" s="51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320</v>
      </c>
      <c r="B62" s="2"/>
      <c r="C62" s="49">
        <v>1417475.35</v>
      </c>
      <c r="D62" s="2"/>
      <c r="E62" s="51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321</v>
      </c>
      <c r="B63" s="2"/>
      <c r="C63" s="49">
        <v>1992.65</v>
      </c>
      <c r="D63" s="2"/>
      <c r="E63" s="51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322</v>
      </c>
      <c r="B64" s="2"/>
      <c r="C64" s="50">
        <f>SUM(C65:C67)</f>
        <v>65307896.619999997</v>
      </c>
      <c r="D64" s="2"/>
      <c r="E64" s="51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323</v>
      </c>
      <c r="B65" s="2"/>
      <c r="C65" s="49">
        <v>757579.16</v>
      </c>
      <c r="D65" s="2"/>
      <c r="E65" s="51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324</v>
      </c>
      <c r="B66" s="2"/>
      <c r="C66" s="49">
        <v>1687.59</v>
      </c>
      <c r="D66" s="2"/>
      <c r="E66" s="51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304</v>
      </c>
      <c r="B67" s="2"/>
      <c r="C67" s="49">
        <v>64548629.869999997</v>
      </c>
      <c r="D67" s="2"/>
      <c r="E67" s="51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3" t="s">
        <v>325</v>
      </c>
      <c r="C68" s="50">
        <f>C64+C57+C51+C45+C32+C16+C8</f>
        <v>319576704.47000003</v>
      </c>
      <c r="E68" s="51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workbookViewId="0">
      <selection activeCell="C80" sqref="C8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78" t="s">
        <v>227</v>
      </c>
      <c r="B1" s="78"/>
      <c r="C1" s="78"/>
      <c r="D1" s="78"/>
      <c r="E1" s="13"/>
      <c r="F1" s="13"/>
      <c r="G1" s="13"/>
      <c r="H1" s="13"/>
      <c r="I1" s="13"/>
      <c r="J1" s="13"/>
      <c r="K1" s="13"/>
    </row>
    <row r="2" spans="1:11" x14ac:dyDescent="0.25">
      <c r="A2" s="78" t="s">
        <v>252</v>
      </c>
      <c r="B2" s="78"/>
      <c r="C2" s="78"/>
      <c r="D2" s="78"/>
      <c r="E2" s="13"/>
      <c r="F2" s="13"/>
      <c r="G2" s="13"/>
      <c r="H2" s="13"/>
      <c r="I2" s="13"/>
      <c r="J2" s="13"/>
      <c r="K2" s="13"/>
    </row>
    <row r="3" spans="1:11" x14ac:dyDescent="0.25">
      <c r="A3" s="78" t="s">
        <v>405</v>
      </c>
      <c r="B3" s="78"/>
      <c r="C3" s="78"/>
      <c r="D3" s="78"/>
      <c r="E3" s="13"/>
      <c r="F3" s="13"/>
      <c r="G3" s="13"/>
      <c r="H3" s="13"/>
      <c r="I3" s="13"/>
      <c r="J3" s="13"/>
      <c r="K3" s="13"/>
    </row>
    <row r="4" spans="1:11" x14ac:dyDescent="0.25">
      <c r="A4" s="78" t="s">
        <v>175</v>
      </c>
      <c r="B4" s="78"/>
      <c r="C4" s="78"/>
      <c r="D4" s="7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176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384</v>
      </c>
      <c r="B7" s="23" t="s">
        <v>328</v>
      </c>
      <c r="C7" s="34"/>
      <c r="D7" s="23" t="s">
        <v>329</v>
      </c>
    </row>
    <row r="8" spans="1:11" x14ac:dyDescent="0.25">
      <c r="A8" s="3" t="s">
        <v>330</v>
      </c>
      <c r="B8" s="49"/>
      <c r="C8" s="49"/>
      <c r="D8" s="50">
        <f>B9+B14+B18</f>
        <v>4378100.3900000006</v>
      </c>
      <c r="E8" s="49"/>
    </row>
    <row r="9" spans="1:11" x14ac:dyDescent="0.25">
      <c r="A9" s="3" t="s">
        <v>331</v>
      </c>
      <c r="B9" s="50">
        <f>B10+B11+B12+B13</f>
        <v>1734957.58</v>
      </c>
      <c r="C9" s="49"/>
      <c r="D9" s="49"/>
      <c r="E9" s="49"/>
    </row>
    <row r="10" spans="1:11" s="1" customFormat="1" x14ac:dyDescent="0.25">
      <c r="A10" s="2" t="s">
        <v>398</v>
      </c>
      <c r="B10" s="49">
        <v>2094.2399999999998</v>
      </c>
      <c r="C10" s="49"/>
      <c r="D10" s="49"/>
      <c r="E10" s="49"/>
    </row>
    <row r="11" spans="1:11" x14ac:dyDescent="0.25">
      <c r="A11" s="2" t="s">
        <v>332</v>
      </c>
      <c r="B11" s="49">
        <v>1000040.8</v>
      </c>
      <c r="C11" s="49"/>
      <c r="D11" s="49"/>
      <c r="E11" s="49"/>
    </row>
    <row r="12" spans="1:11" x14ac:dyDescent="0.25">
      <c r="A12" s="2" t="s">
        <v>333</v>
      </c>
      <c r="B12" s="49">
        <v>712781.24</v>
      </c>
      <c r="C12" s="49"/>
      <c r="D12" s="49"/>
      <c r="E12" s="49"/>
    </row>
    <row r="13" spans="1:11" x14ac:dyDescent="0.25">
      <c r="A13" s="2" t="s">
        <v>334</v>
      </c>
      <c r="B13" s="49">
        <v>20041.3</v>
      </c>
      <c r="C13" s="49"/>
      <c r="D13" s="49"/>
      <c r="E13" s="49"/>
    </row>
    <row r="14" spans="1:11" x14ac:dyDescent="0.25">
      <c r="A14" s="3" t="s">
        <v>335</v>
      </c>
      <c r="B14" s="50">
        <f>SUM(B15:B17)</f>
        <v>1791722.8299999998</v>
      </c>
      <c r="C14" s="49"/>
      <c r="D14" s="49"/>
      <c r="E14" s="49"/>
    </row>
    <row r="15" spans="1:11" x14ac:dyDescent="0.25">
      <c r="A15" s="2" t="s">
        <v>245</v>
      </c>
      <c r="B15" s="49">
        <v>91640.3</v>
      </c>
      <c r="C15" s="49"/>
      <c r="D15" s="49"/>
      <c r="E15" s="49"/>
    </row>
    <row r="16" spans="1:11" x14ac:dyDescent="0.25">
      <c r="A16" s="2" t="s">
        <v>246</v>
      </c>
      <c r="B16" s="49">
        <v>1699671.64</v>
      </c>
      <c r="C16" s="49"/>
      <c r="D16" s="49"/>
      <c r="E16" s="49"/>
    </row>
    <row r="17" spans="1:5" x14ac:dyDescent="0.25">
      <c r="A17" s="2" t="s">
        <v>336</v>
      </c>
      <c r="B17" s="49">
        <v>410.89</v>
      </c>
      <c r="C17" s="49"/>
      <c r="D17" s="49"/>
      <c r="E17" s="49"/>
    </row>
    <row r="18" spans="1:5" x14ac:dyDescent="0.25">
      <c r="A18" s="3" t="s">
        <v>337</v>
      </c>
      <c r="B18" s="50">
        <f>SUM(B19:B20)</f>
        <v>851419.98</v>
      </c>
      <c r="C18" s="49"/>
      <c r="D18" s="49"/>
      <c r="E18" s="49"/>
    </row>
    <row r="19" spans="1:5" s="1" customFormat="1" x14ac:dyDescent="0.25">
      <c r="A19" s="2" t="s">
        <v>389</v>
      </c>
      <c r="B19" s="49">
        <v>41339.79</v>
      </c>
      <c r="C19" s="49"/>
      <c r="D19" s="49"/>
      <c r="E19" s="49"/>
    </row>
    <row r="20" spans="1:5" s="1" customFormat="1" x14ac:dyDescent="0.25">
      <c r="A20" s="2" t="s">
        <v>390</v>
      </c>
      <c r="B20" s="49">
        <v>810080.19</v>
      </c>
      <c r="C20" s="49"/>
      <c r="D20" s="49"/>
      <c r="E20" s="49"/>
    </row>
    <row r="21" spans="1:5" x14ac:dyDescent="0.25">
      <c r="A21" s="3" t="s">
        <v>338</v>
      </c>
      <c r="B21" s="49"/>
      <c r="C21" s="49"/>
      <c r="D21" s="50">
        <f>B22+B24+B26+B30</f>
        <v>77590412.920000017</v>
      </c>
      <c r="E21" s="49"/>
    </row>
    <row r="22" spans="1:5" x14ac:dyDescent="0.25">
      <c r="A22" s="3" t="s">
        <v>339</v>
      </c>
      <c r="B22" s="50">
        <f>B23</f>
        <v>1641199.04</v>
      </c>
      <c r="C22" s="49"/>
      <c r="D22" s="49"/>
      <c r="E22" s="49"/>
    </row>
    <row r="23" spans="1:5" x14ac:dyDescent="0.25">
      <c r="A23" s="2" t="s">
        <v>340</v>
      </c>
      <c r="B23" s="49">
        <v>1641199.04</v>
      </c>
      <c r="C23" s="49"/>
      <c r="D23" s="49"/>
      <c r="E23" s="49"/>
    </row>
    <row r="24" spans="1:5" x14ac:dyDescent="0.25">
      <c r="A24" s="3" t="s">
        <v>391</v>
      </c>
      <c r="B24" s="50">
        <f>B25</f>
        <v>75838017.680000007</v>
      </c>
      <c r="C24" s="49"/>
      <c r="D24" s="49"/>
      <c r="E24" s="49"/>
    </row>
    <row r="25" spans="1:5" x14ac:dyDescent="0.25">
      <c r="A25" s="2" t="s">
        <v>341</v>
      </c>
      <c r="B25" s="49">
        <v>75838017.680000007</v>
      </c>
      <c r="C25" s="49"/>
      <c r="D25" s="49"/>
      <c r="E25" s="49"/>
    </row>
    <row r="26" spans="1:5" x14ac:dyDescent="0.25">
      <c r="A26" s="3" t="s">
        <v>342</v>
      </c>
      <c r="B26" s="50">
        <f>SUM(B27:B29)</f>
        <v>80938.19</v>
      </c>
      <c r="C26" s="49"/>
      <c r="D26" s="49"/>
      <c r="E26" s="49"/>
    </row>
    <row r="27" spans="1:5" x14ac:dyDescent="0.25">
      <c r="A27" s="2" t="s">
        <v>343</v>
      </c>
      <c r="B27" s="49">
        <v>2631.27</v>
      </c>
      <c r="C27" s="49"/>
      <c r="D27" s="49"/>
      <c r="E27" s="49"/>
    </row>
    <row r="28" spans="1:5" x14ac:dyDescent="0.25">
      <c r="A28" s="2" t="s">
        <v>344</v>
      </c>
      <c r="B28" s="49">
        <v>74792.73</v>
      </c>
      <c r="C28" s="49"/>
      <c r="D28" s="49"/>
      <c r="E28" s="49"/>
    </row>
    <row r="29" spans="1:5" x14ac:dyDescent="0.25">
      <c r="A29" s="2" t="s">
        <v>345</v>
      </c>
      <c r="B29" s="49">
        <v>3514.19</v>
      </c>
      <c r="C29" s="49"/>
      <c r="D29" s="49"/>
      <c r="E29" s="49"/>
    </row>
    <row r="30" spans="1:5" x14ac:dyDescent="0.25">
      <c r="A30" s="3" t="s">
        <v>382</v>
      </c>
      <c r="B30" s="50">
        <f>B31+B32+B33</f>
        <v>30258.010000000009</v>
      </c>
      <c r="C30" s="49"/>
      <c r="D30" s="49"/>
      <c r="E30" s="49"/>
    </row>
    <row r="31" spans="1:5" x14ac:dyDescent="0.25">
      <c r="A31" s="2" t="s">
        <v>346</v>
      </c>
      <c r="B31" s="49">
        <v>50084.21</v>
      </c>
      <c r="C31" s="49"/>
      <c r="D31" s="49"/>
      <c r="E31" s="49"/>
    </row>
    <row r="32" spans="1:5" x14ac:dyDescent="0.25">
      <c r="A32" s="2" t="s">
        <v>347</v>
      </c>
      <c r="B32" s="49">
        <v>69158.8</v>
      </c>
      <c r="C32" s="49"/>
      <c r="D32" s="49"/>
      <c r="E32" s="49"/>
    </row>
    <row r="33" spans="1:5" x14ac:dyDescent="0.25">
      <c r="A33" s="2" t="s">
        <v>348</v>
      </c>
      <c r="B33" s="49">
        <v>-88985</v>
      </c>
      <c r="C33" s="49"/>
      <c r="D33" s="49"/>
      <c r="E33" s="49"/>
    </row>
    <row r="34" spans="1:5" x14ac:dyDescent="0.25">
      <c r="A34" s="3" t="s">
        <v>349</v>
      </c>
      <c r="B34" s="49"/>
      <c r="C34" s="49"/>
      <c r="D34" s="50">
        <f>SUM(B35)</f>
        <v>50639948.100000001</v>
      </c>
      <c r="E34" s="49"/>
    </row>
    <row r="35" spans="1:5" x14ac:dyDescent="0.25">
      <c r="A35" s="3" t="s">
        <v>350</v>
      </c>
      <c r="B35" s="50">
        <f>SUM(B36:B44)</f>
        <v>50639948.100000001</v>
      </c>
      <c r="C35" s="49"/>
      <c r="D35" s="49"/>
      <c r="E35" s="49"/>
    </row>
    <row r="36" spans="1:5" x14ac:dyDescent="0.25">
      <c r="A36" s="2" t="s">
        <v>351</v>
      </c>
      <c r="B36" s="49">
        <v>932.8</v>
      </c>
      <c r="C36" s="49"/>
      <c r="D36" s="49"/>
      <c r="E36" s="49"/>
    </row>
    <row r="37" spans="1:5" x14ac:dyDescent="0.25">
      <c r="A37" s="2" t="s">
        <v>51</v>
      </c>
      <c r="B37" s="49">
        <v>1082.3</v>
      </c>
      <c r="C37" s="49"/>
      <c r="D37" s="49"/>
      <c r="E37" s="49"/>
    </row>
    <row r="38" spans="1:5" x14ac:dyDescent="0.25">
      <c r="A38" s="2" t="s">
        <v>352</v>
      </c>
      <c r="B38" s="49">
        <v>15647.98</v>
      </c>
      <c r="C38" s="49"/>
      <c r="D38" s="49"/>
      <c r="E38" s="49"/>
    </row>
    <row r="39" spans="1:5" x14ac:dyDescent="0.25">
      <c r="A39" s="2" t="s">
        <v>55</v>
      </c>
      <c r="B39" s="49">
        <v>6784.35</v>
      </c>
      <c r="C39" s="49"/>
      <c r="D39" s="49"/>
      <c r="E39" s="49"/>
    </row>
    <row r="40" spans="1:5" x14ac:dyDescent="0.25">
      <c r="A40" s="2" t="s">
        <v>353</v>
      </c>
      <c r="B40" s="49">
        <v>174939.37</v>
      </c>
      <c r="C40" s="49"/>
      <c r="D40" s="49"/>
      <c r="E40" s="49"/>
    </row>
    <row r="41" spans="1:5" x14ac:dyDescent="0.25">
      <c r="A41" s="2" t="s">
        <v>265</v>
      </c>
      <c r="B41" s="49">
        <v>3029.48</v>
      </c>
      <c r="C41" s="49"/>
      <c r="D41" s="49"/>
      <c r="E41" s="49"/>
    </row>
    <row r="42" spans="1:5" x14ac:dyDescent="0.25">
      <c r="A42" s="2" t="s">
        <v>354</v>
      </c>
      <c r="B42" s="49">
        <v>41088.019999999997</v>
      </c>
      <c r="C42" s="49"/>
      <c r="D42" s="49"/>
      <c r="E42" s="49"/>
    </row>
    <row r="43" spans="1:5" x14ac:dyDescent="0.25">
      <c r="A43" s="2" t="s">
        <v>81</v>
      </c>
      <c r="B43" s="49">
        <v>40742.54</v>
      </c>
      <c r="C43" s="49"/>
      <c r="D43" s="49"/>
      <c r="E43" s="49"/>
    </row>
    <row r="44" spans="1:5" x14ac:dyDescent="0.25">
      <c r="A44" s="2" t="s">
        <v>355</v>
      </c>
      <c r="B44" s="49">
        <v>50355701.259999998</v>
      </c>
      <c r="C44" s="49"/>
      <c r="D44" s="49"/>
      <c r="E44" s="49"/>
    </row>
    <row r="45" spans="1:5" x14ac:dyDescent="0.25">
      <c r="A45" s="3" t="s">
        <v>356</v>
      </c>
      <c r="B45" s="49"/>
      <c r="C45" s="49"/>
      <c r="D45" s="50">
        <f>SUM(B46)</f>
        <v>1531335.46</v>
      </c>
      <c r="E45" s="49"/>
    </row>
    <row r="46" spans="1:5" x14ac:dyDescent="0.25">
      <c r="A46" s="3" t="s">
        <v>357</v>
      </c>
      <c r="B46" s="50">
        <f>B47+B48+B49+B50+B51+B52+B53+B54</f>
        <v>1531335.46</v>
      </c>
      <c r="C46" s="49"/>
      <c r="D46" s="49"/>
      <c r="E46" s="49"/>
    </row>
    <row r="47" spans="1:5" x14ac:dyDescent="0.25">
      <c r="A47" s="2" t="s">
        <v>358</v>
      </c>
      <c r="B47" s="49">
        <v>670118.37</v>
      </c>
      <c r="C47" s="49"/>
      <c r="D47" s="49"/>
      <c r="E47" s="49"/>
    </row>
    <row r="48" spans="1:5" x14ac:dyDescent="0.25">
      <c r="A48" s="2" t="s">
        <v>359</v>
      </c>
      <c r="B48" s="49">
        <v>14768.34</v>
      </c>
      <c r="C48" s="49"/>
      <c r="D48" s="49"/>
      <c r="E48" s="49"/>
    </row>
    <row r="49" spans="1:5" x14ac:dyDescent="0.25">
      <c r="A49" s="2" t="s">
        <v>360</v>
      </c>
      <c r="B49" s="49">
        <v>21690.67</v>
      </c>
      <c r="C49" s="49"/>
      <c r="D49" s="49"/>
      <c r="E49" s="49"/>
    </row>
    <row r="50" spans="1:5" x14ac:dyDescent="0.25">
      <c r="A50" s="2" t="s">
        <v>361</v>
      </c>
      <c r="B50" s="49">
        <v>258674.04</v>
      </c>
      <c r="C50" s="49"/>
      <c r="D50" s="49"/>
      <c r="E50" s="49"/>
    </row>
    <row r="51" spans="1:5" x14ac:dyDescent="0.25">
      <c r="A51" s="2" t="s">
        <v>362</v>
      </c>
      <c r="B51" s="49">
        <v>12438.81</v>
      </c>
      <c r="C51" s="49"/>
      <c r="D51" s="49"/>
      <c r="E51" s="49"/>
    </row>
    <row r="52" spans="1:5" x14ac:dyDescent="0.25">
      <c r="A52" s="2" t="s">
        <v>363</v>
      </c>
      <c r="B52" s="49">
        <v>2606353.7799999998</v>
      </c>
      <c r="C52" s="49"/>
      <c r="D52" s="49"/>
      <c r="E52" s="49"/>
    </row>
    <row r="53" spans="1:5" x14ac:dyDescent="0.25">
      <c r="A53" s="2" t="s">
        <v>364</v>
      </c>
      <c r="B53" s="49">
        <v>870409.21</v>
      </c>
      <c r="C53" s="49"/>
      <c r="D53" s="49"/>
      <c r="E53" s="49"/>
    </row>
    <row r="54" spans="1:5" x14ac:dyDescent="0.25">
      <c r="A54" s="2" t="s">
        <v>365</v>
      </c>
      <c r="B54" s="49">
        <v>-2923117.76</v>
      </c>
      <c r="C54" s="49"/>
      <c r="D54" s="49"/>
      <c r="E54" s="49"/>
    </row>
    <row r="55" spans="1:5" x14ac:dyDescent="0.25">
      <c r="A55" s="3" t="s">
        <v>366</v>
      </c>
      <c r="B55" s="49"/>
      <c r="C55" s="49"/>
      <c r="D55" s="55">
        <f>D8+D21+D34+D45</f>
        <v>134139796.87000002</v>
      </c>
      <c r="E55" s="49"/>
    </row>
    <row r="56" spans="1:5" s="1" customFormat="1" x14ac:dyDescent="0.25">
      <c r="A56" s="3"/>
      <c r="B56" s="49"/>
      <c r="C56" s="49"/>
      <c r="D56" s="55"/>
      <c r="E56" s="49"/>
    </row>
    <row r="57" spans="1:5" s="1" customFormat="1" x14ac:dyDescent="0.25">
      <c r="A57" s="78" t="s">
        <v>227</v>
      </c>
      <c r="B57" s="78"/>
      <c r="C57" s="78"/>
      <c r="D57" s="78"/>
      <c r="E57" s="49"/>
    </row>
    <row r="58" spans="1:5" s="1" customFormat="1" x14ac:dyDescent="0.25">
      <c r="A58" s="78" t="s">
        <v>252</v>
      </c>
      <c r="B58" s="78"/>
      <c r="C58" s="78"/>
      <c r="D58" s="78"/>
      <c r="E58" s="49"/>
    </row>
    <row r="59" spans="1:5" s="1" customFormat="1" x14ac:dyDescent="0.25">
      <c r="A59" s="78" t="s">
        <v>405</v>
      </c>
      <c r="B59" s="78"/>
      <c r="C59" s="78"/>
      <c r="D59" s="78"/>
      <c r="E59" s="49"/>
    </row>
    <row r="60" spans="1:5" s="1" customFormat="1" x14ac:dyDescent="0.25">
      <c r="A60" s="78" t="s">
        <v>175</v>
      </c>
      <c r="B60" s="78"/>
      <c r="C60" s="78"/>
      <c r="D60" s="78"/>
      <c r="E60" s="49"/>
    </row>
    <row r="61" spans="1:5" s="1" customFormat="1" x14ac:dyDescent="0.25">
      <c r="A61" s="3" t="s">
        <v>176</v>
      </c>
      <c r="B61" s="3"/>
      <c r="C61" s="3"/>
      <c r="D61" s="2"/>
      <c r="E61" s="49"/>
    </row>
    <row r="62" spans="1:5" s="16" customFormat="1" ht="15" customHeight="1" x14ac:dyDescent="0.2"/>
    <row r="63" spans="1:5" x14ac:dyDescent="0.25">
      <c r="A63" s="23" t="s">
        <v>385</v>
      </c>
      <c r="B63" s="54" t="s">
        <v>328</v>
      </c>
      <c r="C63" s="55"/>
      <c r="D63" s="54" t="s">
        <v>329</v>
      </c>
    </row>
    <row r="64" spans="1:5" x14ac:dyDescent="0.25">
      <c r="A64" s="3" t="s">
        <v>367</v>
      </c>
      <c r="B64" s="49"/>
      <c r="C64" s="49"/>
      <c r="D64" s="50">
        <f>B65+B68</f>
        <v>1588288.74</v>
      </c>
    </row>
    <row r="65" spans="1:4" x14ac:dyDescent="0.25">
      <c r="A65" s="3" t="s">
        <v>368</v>
      </c>
      <c r="B65" s="50">
        <f>B66+B67</f>
        <v>1444670.29</v>
      </c>
      <c r="C65" s="49"/>
      <c r="D65" s="49"/>
    </row>
    <row r="66" spans="1:4" x14ac:dyDescent="0.25">
      <c r="A66" s="2" t="s">
        <v>247</v>
      </c>
      <c r="B66" s="49">
        <v>1444588.2</v>
      </c>
      <c r="C66" s="49"/>
      <c r="D66" s="49"/>
    </row>
    <row r="67" spans="1:4" x14ac:dyDescent="0.25">
      <c r="A67" s="2" t="s">
        <v>249</v>
      </c>
      <c r="B67" s="49">
        <v>82.09</v>
      </c>
      <c r="C67" s="49"/>
      <c r="D67" s="50"/>
    </row>
    <row r="68" spans="1:4" x14ac:dyDescent="0.25">
      <c r="A68" s="3" t="s">
        <v>369</v>
      </c>
      <c r="B68" s="50">
        <f>SUM(B69:B72)</f>
        <v>143618.45000000001</v>
      </c>
      <c r="C68" s="49"/>
      <c r="D68" s="49"/>
    </row>
    <row r="69" spans="1:4" s="1" customFormat="1" x14ac:dyDescent="0.25">
      <c r="A69" s="2" t="s">
        <v>394</v>
      </c>
      <c r="B69" s="49">
        <v>86243.91</v>
      </c>
      <c r="C69" s="49"/>
      <c r="D69" s="49"/>
    </row>
    <row r="70" spans="1:4" s="1" customFormat="1" x14ac:dyDescent="0.25">
      <c r="A70" s="2" t="s">
        <v>395</v>
      </c>
      <c r="B70" s="49">
        <v>31052.77</v>
      </c>
      <c r="C70" s="49"/>
      <c r="D70" s="49"/>
    </row>
    <row r="71" spans="1:4" s="1" customFormat="1" x14ac:dyDescent="0.25">
      <c r="A71" s="2" t="s">
        <v>392</v>
      </c>
      <c r="B71" s="49">
        <v>2016.77</v>
      </c>
      <c r="C71" s="49"/>
      <c r="D71" s="49"/>
    </row>
    <row r="72" spans="1:4" s="1" customFormat="1" x14ac:dyDescent="0.25">
      <c r="A72" s="2" t="s">
        <v>393</v>
      </c>
      <c r="B72" s="49">
        <v>24305</v>
      </c>
      <c r="C72" s="49"/>
      <c r="D72" s="49"/>
    </row>
    <row r="73" spans="1:4" x14ac:dyDescent="0.25">
      <c r="A73" s="3" t="s">
        <v>396</v>
      </c>
      <c r="B73" s="49"/>
      <c r="C73" s="49"/>
      <c r="D73" s="50">
        <f>B74+B77</f>
        <v>236100249.38</v>
      </c>
    </row>
    <row r="74" spans="1:4" x14ac:dyDescent="0.25">
      <c r="A74" s="3" t="s">
        <v>370</v>
      </c>
      <c r="B74" s="50">
        <f>B75+B76</f>
        <v>162378997.59999999</v>
      </c>
      <c r="C74" s="49"/>
      <c r="D74" s="49"/>
    </row>
    <row r="75" spans="1:4" x14ac:dyDescent="0.25">
      <c r="A75" s="2" t="s">
        <v>371</v>
      </c>
      <c r="B75" s="49">
        <v>48190719.520000003</v>
      </c>
      <c r="C75" s="49"/>
      <c r="D75" s="49"/>
    </row>
    <row r="76" spans="1:4" x14ac:dyDescent="0.25">
      <c r="A76" s="2" t="s">
        <v>372</v>
      </c>
      <c r="B76" s="49">
        <v>114188278.08</v>
      </c>
      <c r="C76" s="49"/>
      <c r="D76" s="49"/>
    </row>
    <row r="77" spans="1:4" x14ac:dyDescent="0.25">
      <c r="A77" s="3" t="s">
        <v>373</v>
      </c>
      <c r="B77" s="50">
        <f>B78+B79</f>
        <v>73721251.780000001</v>
      </c>
      <c r="C77" s="49"/>
      <c r="D77" s="49"/>
    </row>
    <row r="78" spans="1:4" x14ac:dyDescent="0.25">
      <c r="A78" s="2" t="s">
        <v>374</v>
      </c>
      <c r="B78" s="49">
        <v>1886823.68</v>
      </c>
      <c r="C78" s="49"/>
      <c r="D78" s="49"/>
    </row>
    <row r="79" spans="1:4" x14ac:dyDescent="0.25">
      <c r="A79" s="2" t="s">
        <v>375</v>
      </c>
      <c r="B79" s="49">
        <v>71834428.099999994</v>
      </c>
      <c r="C79" s="49"/>
      <c r="D79" s="49"/>
    </row>
    <row r="80" spans="1:4" x14ac:dyDescent="0.25">
      <c r="A80" s="3" t="s">
        <v>376</v>
      </c>
      <c r="B80" s="49"/>
      <c r="C80" s="49"/>
      <c r="D80" s="50">
        <f>B81+B86</f>
        <v>-96378812.929999992</v>
      </c>
    </row>
    <row r="81" spans="1:4" x14ac:dyDescent="0.25">
      <c r="A81" s="3" t="s">
        <v>377</v>
      </c>
      <c r="B81" s="50">
        <f>B82+B83+B84+B85</f>
        <v>-96375291.589999989</v>
      </c>
      <c r="C81" s="49"/>
      <c r="D81" s="49"/>
    </row>
    <row r="82" spans="1:4" x14ac:dyDescent="0.25">
      <c r="A82" s="2" t="s">
        <v>378</v>
      </c>
      <c r="B82" s="49">
        <v>21052789.75</v>
      </c>
      <c r="C82" s="49"/>
      <c r="D82" s="49"/>
    </row>
    <row r="83" spans="1:4" x14ac:dyDescent="0.25">
      <c r="A83" s="2" t="s">
        <v>379</v>
      </c>
      <c r="B83" s="49">
        <v>524134.67</v>
      </c>
      <c r="C83" s="49"/>
      <c r="D83" s="49"/>
    </row>
    <row r="84" spans="1:4" x14ac:dyDescent="0.25">
      <c r="A84" s="2" t="s">
        <v>380</v>
      </c>
      <c r="B84" s="49">
        <v>-118088866.09999999</v>
      </c>
      <c r="C84" s="49"/>
      <c r="D84" s="49"/>
    </row>
    <row r="85" spans="1:4" s="1" customFormat="1" x14ac:dyDescent="0.25">
      <c r="A85" s="2" t="s">
        <v>408</v>
      </c>
      <c r="B85" s="49">
        <v>136650.09</v>
      </c>
      <c r="C85" s="49"/>
      <c r="D85" s="49"/>
    </row>
    <row r="86" spans="1:4" s="1" customFormat="1" x14ac:dyDescent="0.25">
      <c r="A86" s="3" t="s">
        <v>409</v>
      </c>
      <c r="B86" s="50">
        <f>B87</f>
        <v>-3521.34</v>
      </c>
      <c r="C86" s="49"/>
      <c r="D86" s="49"/>
    </row>
    <row r="87" spans="1:4" s="1" customFormat="1" x14ac:dyDescent="0.25">
      <c r="A87" s="2" t="s">
        <v>410</v>
      </c>
      <c r="B87" s="49">
        <v>-3521.34</v>
      </c>
      <c r="C87" s="49"/>
      <c r="D87" s="49"/>
    </row>
    <row r="88" spans="1:4" x14ac:dyDescent="0.25">
      <c r="A88" s="3" t="s">
        <v>381</v>
      </c>
      <c r="B88" s="50">
        <v>-7169928.3200000003</v>
      </c>
      <c r="C88" s="49"/>
      <c r="D88" s="50">
        <f>B88</f>
        <v>-7169928.3200000003</v>
      </c>
    </row>
    <row r="89" spans="1:4" x14ac:dyDescent="0.25">
      <c r="A89" s="3" t="s">
        <v>383</v>
      </c>
      <c r="B89" s="49"/>
      <c r="C89" s="49"/>
      <c r="D89" s="50">
        <f>SUM(D64+D73+D88+D80)</f>
        <v>134139796.87000002</v>
      </c>
    </row>
    <row r="90" spans="1:4" x14ac:dyDescent="0.25">
      <c r="A90" s="2"/>
      <c r="B90" s="49"/>
      <c r="C90" s="49"/>
      <c r="D90" s="49"/>
    </row>
    <row r="91" spans="1:4" x14ac:dyDescent="0.25">
      <c r="A91" s="2"/>
      <c r="B91" s="49"/>
      <c r="C91" s="49"/>
      <c r="D91" s="49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ENE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2017-08-28T16:01:48Z</dcterms:modified>
</cp:coreProperties>
</file>