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ESTADO DE EJEC. PRES.EGRESOS 16" sheetId="2" r:id="rId1"/>
    <sheet name="ESTADO EJEC. PRES. INGRESOS 16" sheetId="3" r:id="rId2"/>
    <sheet name=" FLUJO DE FONDOS DIC  2016" sheetId="4" r:id="rId3"/>
    <sheet name="composicion de Flujo fondos" sheetId="6" r:id="rId4"/>
    <sheet name="Rendimiento Economico 2016" sheetId="5" r:id="rId5"/>
    <sheet name="Estado Situacion Financiera 16" sheetId="7" r:id="rId6"/>
  </sheets>
  <calcPr calcId="145621"/>
</workbook>
</file>

<file path=xl/calcChain.xml><?xml version="1.0" encoding="utf-8"?>
<calcChain xmlns="http://schemas.openxmlformats.org/spreadsheetml/2006/main">
  <c r="E66" i="2" l="1"/>
  <c r="B88" i="7" l="1"/>
  <c r="D84" i="7" s="1"/>
  <c r="B22" i="7"/>
  <c r="B46" i="7"/>
  <c r="B35" i="7"/>
  <c r="B26" i="7"/>
  <c r="E108" i="2" l="1"/>
  <c r="I15" i="5" l="1"/>
  <c r="D90" i="7"/>
  <c r="B76" i="7"/>
  <c r="D75" i="7" s="1"/>
  <c r="B68" i="7"/>
  <c r="B65" i="7"/>
  <c r="D45" i="7"/>
  <c r="B30" i="7"/>
  <c r="D34" i="7"/>
  <c r="B24" i="7"/>
  <c r="B18" i="7"/>
  <c r="B14" i="7"/>
  <c r="B9" i="7"/>
  <c r="D29" i="3"/>
  <c r="E25" i="3"/>
  <c r="E24" i="3"/>
  <c r="E23" i="3"/>
  <c r="D8" i="7" l="1"/>
  <c r="D64" i="7"/>
  <c r="D91" i="7"/>
  <c r="D21" i="7"/>
  <c r="I29" i="5"/>
  <c r="C69" i="5"/>
  <c r="I30" i="5" s="1"/>
  <c r="I31" i="5" s="1"/>
  <c r="C30" i="3"/>
  <c r="C31" i="3" s="1"/>
  <c r="D30" i="3"/>
  <c r="D31" i="3" s="1"/>
  <c r="C29" i="3"/>
  <c r="E29" i="3" s="1"/>
  <c r="E28" i="3"/>
  <c r="E27" i="3"/>
  <c r="E26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5" i="2"/>
  <c r="D116" i="2" s="1"/>
  <c r="D117" i="2" s="1"/>
  <c r="C115" i="2"/>
  <c r="C116" i="2" s="1"/>
  <c r="C117" i="2" s="1"/>
  <c r="E114" i="2"/>
  <c r="E113" i="2"/>
  <c r="E112" i="2"/>
  <c r="E111" i="2"/>
  <c r="E110" i="2"/>
  <c r="E109" i="2"/>
  <c r="E107" i="2"/>
  <c r="E106" i="2"/>
  <c r="E105" i="2"/>
  <c r="E104" i="2"/>
  <c r="E103" i="2"/>
  <c r="E102" i="2"/>
  <c r="E101" i="2"/>
  <c r="E100" i="2"/>
  <c r="E99" i="2"/>
  <c r="E98" i="2"/>
  <c r="E97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55" i="7" l="1"/>
  <c r="E30" i="3"/>
  <c r="E31" i="3" s="1"/>
  <c r="E115" i="2"/>
  <c r="E116" i="2" s="1"/>
  <c r="E117" i="2" s="1"/>
</calcChain>
</file>

<file path=xl/sharedStrings.xml><?xml version="1.0" encoding="utf-8"?>
<sst xmlns="http://schemas.openxmlformats.org/spreadsheetml/2006/main" count="518" uniqueCount="431">
  <si>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</si>
  <si>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</si>
  <si>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</si>
  <si>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</si>
  <si>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</si>
  <si>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</si>
  <si>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</si>
  <si>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</si>
  <si>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</si>
  <si>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</si>
  <si>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</si>
  <si>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</si>
  <si>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</si>
  <si>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</si>
  <si>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</si>
  <si>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</si>
  <si>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</si>
  <si>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</si>
  <si>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</si>
  <si>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</si>
  <si>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</si>
  <si>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</si>
  <si>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</si>
  <si>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</si>
  <si>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</si>
  <si>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</si>
  <si>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</si>
  <si>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</si>
  <si>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</si>
  <si>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</si>
  <si>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</si>
  <si>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</si>
  <si>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</si>
  <si>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</si>
  <si>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</si>
  <si>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</si>
  <si>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</si>
  <si>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</si>
  <si>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</si>
  <si>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</si>
  <si>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</si>
  <si>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</si>
  <si>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</si>
  <si>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</si>
  <si>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</si>
  <si>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</si>
  <si>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</si>
  <si>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</si>
  <si>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</si>
  <si>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</si>
  <si>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</si>
  <si>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</si>
  <si>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</si>
  <si>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</si>
  <si>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</si>
  <si>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</si>
  <si>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</si>
  <si>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</si>
  <si>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</si>
  <si>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</si>
  <si>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</si>
  <si>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</si>
  <si>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</si>
  <si>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</si>
  <si>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</si>
  <si>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</si>
  <si>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</si>
  <si>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</si>
  <si>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</si>
  <si>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</si>
  <si>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</si>
  <si>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</si>
  <si>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</si>
  <si>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</si>
  <si>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</si>
  <si>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</si>
  <si>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</si>
  <si>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</si>
  <si>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</si>
  <si>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</si>
  <si>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</si>
  <si>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</si>
  <si>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</si>
  <si>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</si>
  <si>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</si>
  <si>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</si>
  <si>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</si>
  <si>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</si>
  <si>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</si>
  <si>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</si>
  <si>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</si>
  <si>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</si>
  <si>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</si>
  <si>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</si>
  <si>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</si>
  <si>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</si>
  <si>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</si>
  <si>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</si>
  <si>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</si>
  <si>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</si>
  <si>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</si>
  <si>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</si>
  <si>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</si>
  <si>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</si>
  <si>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</si>
  <si>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</si>
  <si>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</si>
  <si>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</si>
  <si>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</si>
  <si>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</si>
  <si>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</si>
  <si>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</si>
  <si>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</si>
  <si>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</si>
  <si>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</si>
  <si>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</si>
  <si>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</si>
  <si>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</si>
  <si>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</si>
  <si>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</si>
  <si>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</si>
  <si>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</si>
  <si>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</si>
  <si>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</si>
  <si>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</si>
  <si>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</si>
  <si>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</si>
  <si>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</si>
  <si>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</si>
  <si>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</si>
  <si>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</si>
  <si>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</si>
  <si>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</si>
  <si>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</si>
  <si>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</si>
  <si>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</si>
  <si>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</si>
  <si>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</si>
  <si>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</si>
  <si>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</si>
  <si>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</si>
  <si>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</si>
  <si>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</si>
  <si>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</si>
  <si>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</si>
  <si>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</si>
  <si>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</si>
  <si>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</si>
  <si>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</si>
  <si>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</si>
  <si>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</si>
  <si>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</si>
  <si>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</si>
  <si>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</si>
  <si>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</si>
  <si>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</si>
  <si>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</si>
  <si>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</si>
  <si>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</si>
  <si>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</si>
  <si>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</si>
  <si>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</si>
  <si>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</si>
  <si>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</si>
  <si>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</si>
  <si>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</si>
  <si>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</si>
  <si>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</si>
  <si>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</si>
  <si>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</si>
  <si>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</si>
  <si>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</si>
  <si>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</si>
  <si>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</si>
  <si>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</si>
  <si>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</si>
  <si>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</si>
  <si>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616</t>
  </si>
  <si>
    <t>Infraestructuras</t>
  </si>
  <si>
    <t>61606</t>
  </si>
  <si>
    <t>Eléctricas y Comunicaciones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</si>
  <si>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</si>
  <si>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</si>
  <si>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</si>
  <si>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</si>
  <si>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</si>
  <si>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</si>
  <si>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</si>
  <si>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</si>
  <si>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</si>
  <si>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</si>
  <si>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</si>
  <si>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</si>
  <si>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</si>
  <si>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</si>
  <si>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</si>
  <si>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</si>
  <si>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</si>
  <si>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</si>
  <si>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</si>
  <si>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</si>
  <si>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</si>
  <si>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</si>
  <si>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</si>
  <si>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</si>
  <si>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</si>
  <si>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</si>
  <si>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</si>
  <si>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</si>
  <si>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</si>
  <si>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</si>
  <si>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</si>
  <si>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</si>
  <si>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</si>
  <si>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</si>
  <si>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</si>
  <si>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</si>
  <si>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</si>
  <si>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</si>
  <si>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</si>
  <si>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</si>
  <si>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</si>
  <si>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</si>
  <si>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</si>
  <si>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</si>
  <si>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</si>
  <si>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</si>
  <si>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</si>
  <si>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</si>
  <si>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</si>
  <si>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</si>
  <si>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</si>
  <si>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</si>
  <si>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</si>
  <si>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</si>
  <si>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</si>
  <si>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</si>
  <si>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</si>
  <si>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</si>
  <si>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Del 1 de Enero al 31 de Diciembre  (Definitivo) de 2015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</si>
  <si>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</si>
  <si>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</si>
  <si>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</si>
  <si>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</si>
  <si>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</si>
  <si>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</si>
  <si>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</si>
  <si>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</si>
  <si>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Recuperacion de Inversiones Financieras Temporales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</si>
  <si>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</si>
  <si>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</si>
  <si>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</si>
  <si>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</si>
  <si>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</si>
  <si>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Inversiones Financieras Temporales</t>
  </si>
  <si>
    <t>A.M. x Inversiones  en Activos Fijos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</si>
  <si>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</si>
  <si>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</si>
  <si>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</si>
  <si>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</si>
  <si>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</si>
  <si>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Depositos Retenciones Fiscales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</si>
  <si>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</si>
  <si>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</si>
  <si>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</si>
  <si>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</si>
  <si>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</si>
  <si>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</si>
  <si>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</si>
  <si>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</si>
  <si>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</si>
  <si>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</si>
  <si>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</si>
  <si>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</si>
  <si>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</si>
  <si>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</si>
  <si>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</si>
  <si>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</si>
  <si>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</si>
  <si>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</si>
  <si>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</si>
  <si>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</si>
  <si>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</si>
  <si>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</si>
  <si>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</si>
  <si>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</si>
  <si>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</si>
  <si>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</si>
  <si>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</si>
  <si>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</si>
  <si>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</si>
  <si>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</si>
  <si>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</si>
  <si>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</si>
  <si>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</si>
  <si>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</si>
  <si>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</si>
  <si>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</si>
  <si>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</si>
  <si>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</si>
  <si>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</si>
  <si>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</si>
  <si>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</si>
  <si>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</si>
  <si>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</si>
  <si>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</si>
  <si>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</si>
  <si>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</si>
  <si>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</si>
  <si>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</si>
  <si>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</si>
  <si>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</si>
  <si>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</si>
  <si>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</si>
  <si>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</si>
  <si>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</si>
  <si>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</si>
  <si>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</si>
  <si>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</si>
  <si>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</si>
  <si>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</si>
  <si>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</si>
  <si>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</si>
  <si>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</si>
  <si>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</si>
  <si>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</si>
  <si>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</si>
  <si>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</si>
  <si>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</si>
  <si>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</si>
  <si>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</si>
  <si>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</si>
  <si>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</si>
  <si>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</si>
  <si>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</si>
  <si>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por Descuentos y Bonificaciones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</si>
  <si>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</si>
  <si>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</si>
  <si>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</si>
  <si>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</si>
  <si>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</si>
  <si>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</si>
  <si>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</si>
  <si>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</si>
  <si>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</si>
  <si>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</si>
  <si>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</si>
  <si>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</si>
  <si>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</si>
  <si>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</si>
  <si>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</si>
  <si>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</si>
  <si>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</si>
  <si>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</si>
  <si>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</si>
  <si>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</si>
  <si>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</si>
  <si>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</si>
  <si>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</si>
  <si>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</si>
  <si>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</si>
  <si>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</si>
  <si>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</si>
  <si>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</si>
  <si>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</si>
  <si>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</si>
  <si>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</si>
  <si>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</si>
  <si>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</si>
  <si>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</si>
  <si>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</si>
  <si>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</si>
  <si>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</si>
  <si>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</si>
  <si>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</si>
  <si>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</si>
  <si>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</si>
  <si>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</si>
  <si>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</si>
  <si>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</si>
  <si>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</si>
  <si>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</si>
  <si>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</si>
  <si>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</si>
  <si>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</si>
  <si>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</si>
  <si>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</si>
  <si>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</si>
  <si>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Provisiones por Acredores Monetarios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</si>
  <si>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</si>
  <si>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</si>
  <si>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</si>
  <si>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</si>
  <si>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</si>
  <si>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</si>
  <si>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</si>
  <si>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</si>
  <si>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</si>
  <si>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</si>
  <si>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</si>
  <si>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</si>
  <si>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</si>
  <si>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61110</t>
  </si>
  <si>
    <t>Maquinaria y Equipo para Apoyo Institucional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</si>
  <si>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</si>
  <si>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</si>
  <si>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</si>
  <si>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</si>
  <si>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</si>
  <si>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</si>
  <si>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</si>
  <si>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</si>
  <si>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</si>
  <si>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</si>
  <si>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</si>
  <si>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Transferencia de Capital del Sector Publico</t>
  </si>
  <si>
    <t xml:space="preserve">TRANSFERENCIA DE CAPITAL </t>
  </si>
  <si>
    <t>Caja General</t>
  </si>
  <si>
    <t>Reporte Acumulado del 1 de Enero al 31 de Septiembre de 2016</t>
  </si>
  <si>
    <t>servicios de limpieza y fumigaciones</t>
  </si>
  <si>
    <t>Herramientas y repuestos principales</t>
  </si>
  <si>
    <t>Del 1 de Enero al 31 de Septiembre de 2016</t>
  </si>
  <si>
    <t>FINANCIAMIENTO DE TERCEROS NETO</t>
  </si>
  <si>
    <t xml:space="preserve">                 SERVICIOS DE DEUDA</t>
  </si>
  <si>
    <t>DISPONIBILIDADES NETA DE DISPONIBILIDADES</t>
  </si>
  <si>
    <t xml:space="preserve">A.M. x Inversiones Financieras </t>
  </si>
  <si>
    <t>SERVICIOS DE LA DEUDA</t>
  </si>
  <si>
    <t>A.M. x Amortizacion de Endeudamiento Publico</t>
  </si>
  <si>
    <t>Detrimento Patrimonial</t>
  </si>
  <si>
    <t>Detrimento de Inversiones en Bienes de Uso</t>
  </si>
  <si>
    <t>Reporte Acumulado 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</si>
</sst>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0" fontId="3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2" applyNumberFormat="1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zoomScaleNormal="100" workbookViewId="0">
      <selection activeCell="C115" sqref="C115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181</v>
      </c>
      <c r="B1" s="81"/>
      <c r="C1" s="81"/>
      <c r="D1" s="81"/>
      <c r="E1" s="81"/>
    </row>
    <row r="2" spans="1:5" s="1" customFormat="1" x14ac:dyDescent="0.25">
      <c r="A2" s="81" t="s">
        <v>401</v>
      </c>
      <c r="B2" s="81"/>
      <c r="C2" s="81"/>
      <c r="D2" s="81"/>
      <c r="E2" s="81"/>
    </row>
    <row r="3" spans="1:5" s="1" customFormat="1" x14ac:dyDescent="0.25">
      <c r="A3" s="81" t="s">
        <v>430</v>
      </c>
      <c r="B3" s="81"/>
      <c r="C3" s="81"/>
      <c r="D3" s="81"/>
      <c r="E3" s="81"/>
    </row>
    <row r="4" spans="1:5" s="1" customFormat="1" x14ac:dyDescent="0.25">
      <c r="A4" s="81" t="s">
        <v>182</v>
      </c>
      <c r="B4" s="81"/>
      <c r="C4" s="81"/>
      <c r="D4" s="81"/>
      <c r="E4" s="81"/>
    </row>
    <row r="5" spans="1:5" s="1" customFormat="1" x14ac:dyDescent="0.25">
      <c r="A5" s="3" t="s">
        <v>183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7" t="s">
        <v>184</v>
      </c>
      <c r="B7" s="48" t="s">
        <v>185</v>
      </c>
      <c r="C7" s="49" t="s">
        <v>186</v>
      </c>
      <c r="D7" s="48" t="s">
        <v>187</v>
      </c>
      <c r="E7" s="50" t="s">
        <v>188</v>
      </c>
    </row>
    <row r="8" spans="1:5" x14ac:dyDescent="0.25">
      <c r="A8" s="12" t="s">
        <v>0</v>
      </c>
      <c r="B8" s="12" t="s">
        <v>1</v>
      </c>
      <c r="C8" s="5">
        <v>2066660.65</v>
      </c>
      <c r="D8" s="5">
        <v>1470680.12</v>
      </c>
      <c r="E8" s="6">
        <f>C8-D8</f>
        <v>595980.5299999998</v>
      </c>
    </row>
    <row r="9" spans="1:5" x14ac:dyDescent="0.25">
      <c r="A9" s="4" t="s">
        <v>2</v>
      </c>
      <c r="B9" s="4" t="s">
        <v>3</v>
      </c>
      <c r="C9" s="5">
        <v>1546195.96</v>
      </c>
      <c r="D9" s="5">
        <v>1089624.48</v>
      </c>
      <c r="E9" s="6">
        <f t="shared" ref="E9:E46" si="0">C9-D9</f>
        <v>456571.48</v>
      </c>
    </row>
    <row r="10" spans="1:5" x14ac:dyDescent="0.25">
      <c r="A10" s="4" t="s">
        <v>4</v>
      </c>
      <c r="B10" s="4" t="s">
        <v>5</v>
      </c>
      <c r="C10" s="5">
        <v>1209301.08</v>
      </c>
      <c r="D10" s="5">
        <v>891758.28</v>
      </c>
      <c r="E10" s="6">
        <f t="shared" si="0"/>
        <v>317542.80000000005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14409.55</v>
      </c>
      <c r="D12" s="5">
        <v>9325.86</v>
      </c>
      <c r="E12" s="6">
        <f t="shared" si="0"/>
        <v>5083.6899999999987</v>
      </c>
    </row>
    <row r="13" spans="1:5" x14ac:dyDescent="0.25">
      <c r="A13" s="4" t="s">
        <v>10</v>
      </c>
      <c r="B13" s="4" t="s">
        <v>11</v>
      </c>
      <c r="C13" s="5">
        <v>220270.33</v>
      </c>
      <c r="D13" s="5">
        <v>188540.34</v>
      </c>
      <c r="E13" s="6">
        <f t="shared" si="0"/>
        <v>31729.989999999991</v>
      </c>
    </row>
    <row r="14" spans="1:5" x14ac:dyDescent="0.25">
      <c r="A14" s="4" t="s">
        <v>12</v>
      </c>
      <c r="B14" s="4" t="s">
        <v>13</v>
      </c>
      <c r="C14" s="5">
        <v>157921.94</v>
      </c>
      <c r="D14" s="5">
        <v>107546.26</v>
      </c>
      <c r="E14" s="6">
        <f t="shared" si="0"/>
        <v>50375.680000000008</v>
      </c>
    </row>
    <row r="15" spans="1:5" x14ac:dyDescent="0.25">
      <c r="A15" s="4" t="s">
        <v>14</v>
      </c>
      <c r="B15" s="4" t="s">
        <v>5</v>
      </c>
      <c r="C15" s="5">
        <v>127195.3</v>
      </c>
      <c r="D15" s="5">
        <v>92380.34</v>
      </c>
      <c r="E15" s="6">
        <f t="shared" si="0"/>
        <v>34814.960000000006</v>
      </c>
    </row>
    <row r="16" spans="1:5" x14ac:dyDescent="0.25">
      <c r="A16" s="4" t="s">
        <v>15</v>
      </c>
      <c r="B16" s="4" t="s">
        <v>7</v>
      </c>
      <c r="C16" s="5">
        <v>12110</v>
      </c>
      <c r="D16" s="5">
        <v>0</v>
      </c>
      <c r="E16" s="6">
        <f t="shared" si="0"/>
        <v>12110</v>
      </c>
    </row>
    <row r="17" spans="1:5" x14ac:dyDescent="0.25">
      <c r="A17" s="4" t="s">
        <v>16</v>
      </c>
      <c r="B17" s="4" t="s">
        <v>11</v>
      </c>
      <c r="C17" s="5">
        <v>18616.64</v>
      </c>
      <c r="D17" s="5">
        <v>15165.92</v>
      </c>
      <c r="E17" s="6">
        <f t="shared" si="0"/>
        <v>3450.7199999999993</v>
      </c>
    </row>
    <row r="18" spans="1:5" x14ac:dyDescent="0.25">
      <c r="A18" s="4" t="s">
        <v>17</v>
      </c>
      <c r="B18" s="4" t="s">
        <v>18</v>
      </c>
      <c r="C18" s="5">
        <v>39677.31</v>
      </c>
      <c r="D18" s="5">
        <v>18518.54</v>
      </c>
      <c r="E18" s="6">
        <f t="shared" si="0"/>
        <v>21158.769999999997</v>
      </c>
    </row>
    <row r="19" spans="1:5" x14ac:dyDescent="0.25">
      <c r="A19" s="4" t="s">
        <v>19</v>
      </c>
      <c r="B19" s="4" t="s">
        <v>20</v>
      </c>
      <c r="C19" s="5">
        <v>39677.31</v>
      </c>
      <c r="D19" s="5">
        <v>18518.54</v>
      </c>
      <c r="E19" s="6">
        <f t="shared" si="0"/>
        <v>21158.769999999997</v>
      </c>
    </row>
    <row r="20" spans="1:5" x14ac:dyDescent="0.25">
      <c r="A20" s="4" t="s">
        <v>21</v>
      </c>
      <c r="B20" s="4" t="s">
        <v>22</v>
      </c>
      <c r="C20" s="5">
        <v>117938.7</v>
      </c>
      <c r="D20" s="5">
        <v>81740.97</v>
      </c>
      <c r="E20" s="6">
        <f t="shared" si="0"/>
        <v>36197.729999999996</v>
      </c>
    </row>
    <row r="21" spans="1:5" x14ac:dyDescent="0.25">
      <c r="A21" s="4" t="s">
        <v>23</v>
      </c>
      <c r="B21" s="4" t="s">
        <v>24</v>
      </c>
      <c r="C21" s="5">
        <v>103679.47</v>
      </c>
      <c r="D21" s="5">
        <v>72697.42</v>
      </c>
      <c r="E21" s="6">
        <f t="shared" si="0"/>
        <v>30982.050000000003</v>
      </c>
    </row>
    <row r="22" spans="1:5" x14ac:dyDescent="0.25">
      <c r="A22" s="4" t="s">
        <v>25</v>
      </c>
      <c r="B22" s="4" t="s">
        <v>26</v>
      </c>
      <c r="C22" s="5">
        <v>10501.34</v>
      </c>
      <c r="D22" s="5">
        <v>7375.66</v>
      </c>
      <c r="E22" s="6">
        <f t="shared" si="0"/>
        <v>3125.6800000000003</v>
      </c>
    </row>
    <row r="23" spans="1:5" x14ac:dyDescent="0.25">
      <c r="A23" s="4" t="s">
        <v>27</v>
      </c>
      <c r="B23" s="4" t="s">
        <v>28</v>
      </c>
      <c r="C23" s="5">
        <v>3757.89</v>
      </c>
      <c r="D23" s="5">
        <v>1667.89</v>
      </c>
      <c r="E23" s="6">
        <f t="shared" si="0"/>
        <v>2090</v>
      </c>
    </row>
    <row r="24" spans="1:5" x14ac:dyDescent="0.25">
      <c r="A24" s="4" t="s">
        <v>29</v>
      </c>
      <c r="B24" s="4" t="s">
        <v>30</v>
      </c>
      <c r="C24" s="5">
        <v>85426.79</v>
      </c>
      <c r="D24" s="5">
        <v>58335.13</v>
      </c>
      <c r="E24" s="6">
        <f t="shared" si="0"/>
        <v>27091.659999999996</v>
      </c>
    </row>
    <row r="25" spans="1:5" x14ac:dyDescent="0.25">
      <c r="A25" s="4" t="s">
        <v>31</v>
      </c>
      <c r="B25" s="4" t="s">
        <v>24</v>
      </c>
      <c r="C25" s="5">
        <v>73178.27</v>
      </c>
      <c r="D25" s="5">
        <v>50842.27</v>
      </c>
      <c r="E25" s="6">
        <f t="shared" si="0"/>
        <v>22336.000000000007</v>
      </c>
    </row>
    <row r="26" spans="1:5" x14ac:dyDescent="0.25">
      <c r="A26" s="4" t="s">
        <v>32</v>
      </c>
      <c r="B26" s="4" t="s">
        <v>26</v>
      </c>
      <c r="C26" s="5">
        <v>9614.09</v>
      </c>
      <c r="D26" s="5">
        <v>6523.9</v>
      </c>
      <c r="E26" s="6">
        <f t="shared" si="0"/>
        <v>3090.1900000000005</v>
      </c>
    </row>
    <row r="27" spans="1:5" x14ac:dyDescent="0.25">
      <c r="A27" s="4" t="s">
        <v>33</v>
      </c>
      <c r="B27" s="4" t="s">
        <v>28</v>
      </c>
      <c r="C27" s="5">
        <v>2634.43</v>
      </c>
      <c r="D27" s="5">
        <v>968.96</v>
      </c>
      <c r="E27" s="6">
        <f t="shared" si="0"/>
        <v>1665.4699999999998</v>
      </c>
    </row>
    <row r="28" spans="1:5" x14ac:dyDescent="0.25">
      <c r="A28" s="4" t="s">
        <v>34</v>
      </c>
      <c r="B28" s="4" t="s">
        <v>35</v>
      </c>
      <c r="C28" s="5">
        <v>119499.95</v>
      </c>
      <c r="D28" s="5">
        <v>114914.74</v>
      </c>
      <c r="E28" s="6">
        <f t="shared" si="0"/>
        <v>4585.2099999999919</v>
      </c>
    </row>
    <row r="29" spans="1:5" x14ac:dyDescent="0.25">
      <c r="A29" s="4" t="s">
        <v>36</v>
      </c>
      <c r="B29" s="4" t="s">
        <v>37</v>
      </c>
      <c r="C29" s="5">
        <v>98335.97</v>
      </c>
      <c r="D29" s="5">
        <v>93750.76</v>
      </c>
      <c r="E29" s="6">
        <f t="shared" si="0"/>
        <v>4585.2100000000064</v>
      </c>
    </row>
    <row r="30" spans="1:5" x14ac:dyDescent="0.25">
      <c r="A30" s="4" t="s">
        <v>38</v>
      </c>
      <c r="B30" s="4" t="s">
        <v>39</v>
      </c>
      <c r="C30" s="5">
        <v>21163.98</v>
      </c>
      <c r="D30" s="5">
        <v>21163.98</v>
      </c>
      <c r="E30" s="6">
        <f t="shared" si="0"/>
        <v>0</v>
      </c>
    </row>
    <row r="31" spans="1:5" x14ac:dyDescent="0.25">
      <c r="A31" s="12" t="s">
        <v>40</v>
      </c>
      <c r="B31" s="12" t="s">
        <v>41</v>
      </c>
      <c r="C31" s="5">
        <v>2172002.69</v>
      </c>
      <c r="D31" s="5">
        <v>1384351.51</v>
      </c>
      <c r="E31" s="6">
        <f t="shared" si="0"/>
        <v>787651.17999999993</v>
      </c>
    </row>
    <row r="32" spans="1:5" x14ac:dyDescent="0.25">
      <c r="A32" s="4" t="s">
        <v>42</v>
      </c>
      <c r="B32" s="4" t="s">
        <v>43</v>
      </c>
      <c r="C32" s="5">
        <v>1095067.05</v>
      </c>
      <c r="D32" s="5">
        <v>719689.57</v>
      </c>
      <c r="E32" s="6">
        <f t="shared" si="0"/>
        <v>375377.4800000001</v>
      </c>
    </row>
    <row r="33" spans="1:5" x14ac:dyDescent="0.25">
      <c r="A33" s="4" t="s">
        <v>44</v>
      </c>
      <c r="B33" s="4" t="s">
        <v>45</v>
      </c>
      <c r="C33" s="5">
        <v>371634.73</v>
      </c>
      <c r="D33" s="5">
        <v>225998.37</v>
      </c>
      <c r="E33" s="6">
        <f t="shared" si="0"/>
        <v>145636.35999999999</v>
      </c>
    </row>
    <row r="34" spans="1:5" x14ac:dyDescent="0.25">
      <c r="A34" s="4" t="s">
        <v>46</v>
      </c>
      <c r="B34" s="4" t="s">
        <v>47</v>
      </c>
      <c r="C34" s="5">
        <v>39614.32</v>
      </c>
      <c r="D34" s="5">
        <v>37180.959999999999</v>
      </c>
      <c r="E34" s="6">
        <f t="shared" si="0"/>
        <v>2433.3600000000006</v>
      </c>
    </row>
    <row r="35" spans="1:5" x14ac:dyDescent="0.25">
      <c r="A35" s="4" t="s">
        <v>48</v>
      </c>
      <c r="B35" s="4" t="s">
        <v>49</v>
      </c>
      <c r="C35" s="5">
        <v>10844.46</v>
      </c>
      <c r="D35" s="5">
        <v>8415.3799999999992</v>
      </c>
      <c r="E35" s="6">
        <f t="shared" si="0"/>
        <v>2429.08</v>
      </c>
    </row>
    <row r="36" spans="1:5" x14ac:dyDescent="0.25">
      <c r="A36" s="4" t="s">
        <v>50</v>
      </c>
      <c r="B36" s="4" t="s">
        <v>51</v>
      </c>
      <c r="C36" s="5">
        <v>90809.29</v>
      </c>
      <c r="D36" s="5">
        <v>9173.24</v>
      </c>
      <c r="E36" s="6">
        <f t="shared" si="0"/>
        <v>81636.049999999988</v>
      </c>
    </row>
    <row r="37" spans="1:5" x14ac:dyDescent="0.25">
      <c r="A37" s="4" t="s">
        <v>52</v>
      </c>
      <c r="B37" s="4" t="s">
        <v>53</v>
      </c>
      <c r="C37" s="5">
        <v>30571.24</v>
      </c>
      <c r="D37" s="5">
        <v>20554.53</v>
      </c>
      <c r="E37" s="6">
        <f t="shared" si="0"/>
        <v>10016.710000000003</v>
      </c>
    </row>
    <row r="38" spans="1:5" x14ac:dyDescent="0.25">
      <c r="A38" s="4" t="s">
        <v>54</v>
      </c>
      <c r="B38" s="4" t="s">
        <v>55</v>
      </c>
      <c r="C38" s="5">
        <v>373.36</v>
      </c>
      <c r="D38" s="5">
        <v>366.36</v>
      </c>
      <c r="E38" s="6">
        <f t="shared" si="0"/>
        <v>7</v>
      </c>
    </row>
    <row r="39" spans="1:5" x14ac:dyDescent="0.25">
      <c r="A39" s="4" t="s">
        <v>56</v>
      </c>
      <c r="B39" s="4" t="s">
        <v>57</v>
      </c>
      <c r="C39" s="5">
        <v>61812.87</v>
      </c>
      <c r="D39" s="5">
        <v>53830.47</v>
      </c>
      <c r="E39" s="6">
        <f t="shared" si="0"/>
        <v>7982.4000000000015</v>
      </c>
    </row>
    <row r="40" spans="1:5" x14ac:dyDescent="0.25">
      <c r="A40" s="4" t="s">
        <v>58</v>
      </c>
      <c r="B40" s="4" t="s">
        <v>59</v>
      </c>
      <c r="C40" s="5">
        <v>55608.06</v>
      </c>
      <c r="D40" s="5">
        <v>54513.43</v>
      </c>
      <c r="E40" s="6">
        <f t="shared" si="0"/>
        <v>1094.6299999999974</v>
      </c>
    </row>
    <row r="41" spans="1:5" x14ac:dyDescent="0.25">
      <c r="A41" s="4" t="s">
        <v>60</v>
      </c>
      <c r="B41" s="4" t="s">
        <v>61</v>
      </c>
      <c r="C41" s="5">
        <v>25656.41</v>
      </c>
      <c r="D41" s="5">
        <v>17864.419999999998</v>
      </c>
      <c r="E41" s="6">
        <f t="shared" si="0"/>
        <v>7791.9900000000016</v>
      </c>
    </row>
    <row r="42" spans="1:5" x14ac:dyDescent="0.25">
      <c r="A42" s="4" t="s">
        <v>62</v>
      </c>
      <c r="B42" s="4" t="s">
        <v>63</v>
      </c>
      <c r="C42" s="5">
        <v>172205.94</v>
      </c>
      <c r="D42" s="5">
        <v>140365.37</v>
      </c>
      <c r="E42" s="6">
        <f t="shared" si="0"/>
        <v>31840.570000000007</v>
      </c>
    </row>
    <row r="43" spans="1:5" x14ac:dyDescent="0.25">
      <c r="A43" s="4" t="s">
        <v>64</v>
      </c>
      <c r="B43" s="4" t="s">
        <v>65</v>
      </c>
      <c r="C43" s="5">
        <v>2525.31</v>
      </c>
      <c r="D43" s="5">
        <v>2135.6799999999998</v>
      </c>
      <c r="E43" s="6">
        <f t="shared" si="0"/>
        <v>389.63000000000011</v>
      </c>
    </row>
    <row r="44" spans="1:5" x14ac:dyDescent="0.25">
      <c r="A44" s="4" t="s">
        <v>66</v>
      </c>
      <c r="B44" s="4" t="s">
        <v>67</v>
      </c>
      <c r="C44" s="5">
        <v>11873.49</v>
      </c>
      <c r="D44" s="5">
        <v>9290.7800000000007</v>
      </c>
      <c r="E44" s="6">
        <f t="shared" si="0"/>
        <v>2582.7099999999991</v>
      </c>
    </row>
    <row r="45" spans="1:5" x14ac:dyDescent="0.25">
      <c r="A45" s="4" t="s">
        <v>68</v>
      </c>
      <c r="B45" s="4" t="s">
        <v>69</v>
      </c>
      <c r="C45" s="5">
        <v>2798</v>
      </c>
      <c r="D45" s="5">
        <v>1336.1</v>
      </c>
      <c r="E45" s="6">
        <f t="shared" si="0"/>
        <v>1461.9</v>
      </c>
    </row>
    <row r="46" spans="1:5" x14ac:dyDescent="0.25">
      <c r="A46" s="4" t="s">
        <v>70</v>
      </c>
      <c r="B46" s="4" t="s">
        <v>71</v>
      </c>
      <c r="C46" s="5">
        <v>6335.42</v>
      </c>
      <c r="D46" s="5">
        <v>3567.07</v>
      </c>
      <c r="E46" s="6">
        <f t="shared" si="0"/>
        <v>2768.35</v>
      </c>
    </row>
    <row r="47" spans="1:5" x14ac:dyDescent="0.25">
      <c r="A47" s="81" t="s">
        <v>181</v>
      </c>
      <c r="B47" s="81"/>
      <c r="C47" s="81"/>
      <c r="D47" s="81"/>
      <c r="E47" s="81"/>
    </row>
    <row r="48" spans="1:5" x14ac:dyDescent="0.25">
      <c r="A48" s="81" t="s">
        <v>401</v>
      </c>
      <c r="B48" s="81"/>
      <c r="C48" s="81"/>
      <c r="D48" s="81"/>
      <c r="E48" s="81"/>
    </row>
    <row r="49" spans="1:5" x14ac:dyDescent="0.25">
      <c r="A49" s="81" t="s">
        <v>430</v>
      </c>
      <c r="B49" s="81"/>
      <c r="C49" s="81"/>
      <c r="D49" s="81"/>
      <c r="E49" s="81"/>
    </row>
    <row r="50" spans="1:5" x14ac:dyDescent="0.25">
      <c r="A50" s="81" t="s">
        <v>182</v>
      </c>
      <c r="B50" s="81"/>
      <c r="C50" s="81"/>
      <c r="D50" s="81"/>
      <c r="E50" s="81"/>
    </row>
    <row r="51" spans="1:5" x14ac:dyDescent="0.25">
      <c r="A51" s="3" t="s">
        <v>183</v>
      </c>
      <c r="B51" s="2"/>
      <c r="C51" s="2"/>
      <c r="D51" s="2"/>
      <c r="E51" s="2"/>
    </row>
    <row r="52" spans="1:5" x14ac:dyDescent="0.25">
      <c r="A52" s="4" t="s">
        <v>72</v>
      </c>
      <c r="B52" s="4" t="s">
        <v>73</v>
      </c>
      <c r="C52" s="5">
        <v>25259.200000000001</v>
      </c>
      <c r="D52" s="5">
        <v>11863.63</v>
      </c>
      <c r="E52" s="6">
        <f t="shared" ref="E52:E91" si="1">C52-D52</f>
        <v>13395.570000000002</v>
      </c>
    </row>
    <row r="53" spans="1:5" x14ac:dyDescent="0.25">
      <c r="A53" s="4" t="s">
        <v>74</v>
      </c>
      <c r="B53" s="4" t="s">
        <v>75</v>
      </c>
      <c r="C53" s="5">
        <v>585</v>
      </c>
      <c r="D53" s="5">
        <v>495</v>
      </c>
      <c r="E53" s="6">
        <f t="shared" si="1"/>
        <v>90</v>
      </c>
    </row>
    <row r="54" spans="1:5" x14ac:dyDescent="0.25">
      <c r="A54" s="4" t="s">
        <v>76</v>
      </c>
      <c r="B54" s="4" t="s">
        <v>77</v>
      </c>
      <c r="C54" s="5">
        <v>66190.009999999995</v>
      </c>
      <c r="D54" s="5">
        <v>51890.84</v>
      </c>
      <c r="E54" s="6">
        <f t="shared" si="1"/>
        <v>14299.169999999998</v>
      </c>
    </row>
    <row r="55" spans="1:5" x14ac:dyDescent="0.25">
      <c r="A55" s="4" t="s">
        <v>78</v>
      </c>
      <c r="B55" s="4" t="s">
        <v>79</v>
      </c>
      <c r="C55" s="5">
        <v>7428.32</v>
      </c>
      <c r="D55" s="5">
        <v>5195.4799999999996</v>
      </c>
      <c r="E55" s="6">
        <f t="shared" si="1"/>
        <v>2232.84</v>
      </c>
    </row>
    <row r="56" spans="1:5" s="1" customFormat="1" x14ac:dyDescent="0.25">
      <c r="A56" s="4" t="s">
        <v>80</v>
      </c>
      <c r="B56" s="4" t="s">
        <v>81</v>
      </c>
      <c r="C56" s="5">
        <v>112941.62</v>
      </c>
      <c r="D56" s="5">
        <v>65652.259999999995</v>
      </c>
      <c r="E56" s="6">
        <f t="shared" si="1"/>
        <v>47289.36</v>
      </c>
    </row>
    <row r="57" spans="1:5" x14ac:dyDescent="0.25">
      <c r="A57" s="4" t="s">
        <v>82</v>
      </c>
      <c r="B57" s="4" t="s">
        <v>83</v>
      </c>
      <c r="C57" s="5">
        <v>241310.73</v>
      </c>
      <c r="D57" s="5">
        <v>151766.74</v>
      </c>
      <c r="E57" s="6">
        <f t="shared" si="1"/>
        <v>89543.99000000002</v>
      </c>
    </row>
    <row r="58" spans="1:5" x14ac:dyDescent="0.25">
      <c r="A58" s="4" t="s">
        <v>84</v>
      </c>
      <c r="B58" s="4" t="s">
        <v>85</v>
      </c>
      <c r="C58" s="5">
        <v>136430.85</v>
      </c>
      <c r="D58" s="5">
        <v>80831.850000000006</v>
      </c>
      <c r="E58" s="6">
        <f t="shared" si="1"/>
        <v>55599</v>
      </c>
    </row>
    <row r="59" spans="1:5" s="1" customFormat="1" x14ac:dyDescent="0.25">
      <c r="A59" s="4" t="s">
        <v>86</v>
      </c>
      <c r="B59" s="4" t="s">
        <v>87</v>
      </c>
      <c r="C59" s="5">
        <v>31649.15</v>
      </c>
      <c r="D59" s="5">
        <v>24451.49</v>
      </c>
      <c r="E59" s="6">
        <f t="shared" si="1"/>
        <v>7197.66</v>
      </c>
    </row>
    <row r="60" spans="1:5" x14ac:dyDescent="0.25">
      <c r="A60" s="4" t="s">
        <v>88</v>
      </c>
      <c r="B60" s="4" t="s">
        <v>89</v>
      </c>
      <c r="C60" s="5">
        <v>73230.73</v>
      </c>
      <c r="D60" s="5">
        <v>46483.4</v>
      </c>
      <c r="E60" s="6">
        <f t="shared" si="1"/>
        <v>26747.329999999994</v>
      </c>
    </row>
    <row r="61" spans="1:5" x14ac:dyDescent="0.25">
      <c r="A61" s="4" t="s">
        <v>90</v>
      </c>
      <c r="B61" s="4" t="s">
        <v>91</v>
      </c>
      <c r="C61" s="5">
        <v>533127.82999999996</v>
      </c>
      <c r="D61" s="5">
        <v>293774.49</v>
      </c>
      <c r="E61" s="6">
        <f t="shared" si="1"/>
        <v>239353.33999999997</v>
      </c>
    </row>
    <row r="62" spans="1:5" x14ac:dyDescent="0.25">
      <c r="A62" s="4" t="s">
        <v>92</v>
      </c>
      <c r="B62" s="4" t="s">
        <v>93</v>
      </c>
      <c r="C62" s="5">
        <v>7350.75</v>
      </c>
      <c r="D62" s="5">
        <v>4961.99</v>
      </c>
      <c r="E62" s="6">
        <f t="shared" si="1"/>
        <v>2388.7600000000002</v>
      </c>
    </row>
    <row r="63" spans="1:5" x14ac:dyDescent="0.25">
      <c r="A63" s="4" t="s">
        <v>94</v>
      </c>
      <c r="B63" s="4" t="s">
        <v>95</v>
      </c>
      <c r="C63" s="5">
        <v>7994.87</v>
      </c>
      <c r="D63" s="5">
        <v>6035.03</v>
      </c>
      <c r="E63" s="6">
        <f t="shared" si="1"/>
        <v>1959.8400000000001</v>
      </c>
    </row>
    <row r="64" spans="1:5" x14ac:dyDescent="0.25">
      <c r="A64" s="4" t="s">
        <v>96</v>
      </c>
      <c r="B64" s="4" t="s">
        <v>97</v>
      </c>
      <c r="C64" s="5">
        <v>9845.93</v>
      </c>
      <c r="D64" s="5">
        <v>1326.26</v>
      </c>
      <c r="E64" s="6">
        <f t="shared" si="1"/>
        <v>8519.67</v>
      </c>
    </row>
    <row r="65" spans="1:5" x14ac:dyDescent="0.25">
      <c r="A65" s="4" t="s">
        <v>98</v>
      </c>
      <c r="B65" s="4" t="s">
        <v>99</v>
      </c>
      <c r="C65" s="5">
        <v>97980</v>
      </c>
      <c r="D65" s="5">
        <v>65280</v>
      </c>
      <c r="E65" s="6">
        <f t="shared" si="1"/>
        <v>32700</v>
      </c>
    </row>
    <row r="66" spans="1:5" s="1" customFormat="1" x14ac:dyDescent="0.25">
      <c r="A66" s="15">
        <v>54307</v>
      </c>
      <c r="B66" s="4" t="s">
        <v>419</v>
      </c>
      <c r="C66" s="5">
        <v>525</v>
      </c>
      <c r="D66" s="5">
        <v>0</v>
      </c>
      <c r="E66" s="6">
        <f t="shared" si="1"/>
        <v>525</v>
      </c>
    </row>
    <row r="67" spans="1:5" x14ac:dyDescent="0.25">
      <c r="A67" s="4" t="s">
        <v>100</v>
      </c>
      <c r="B67" s="4" t="s">
        <v>101</v>
      </c>
      <c r="C67" s="5">
        <v>360.1</v>
      </c>
      <c r="D67" s="5">
        <v>302.10000000000002</v>
      </c>
      <c r="E67" s="6">
        <f t="shared" si="1"/>
        <v>58</v>
      </c>
    </row>
    <row r="68" spans="1:5" x14ac:dyDescent="0.25">
      <c r="A68" s="4" t="s">
        <v>102</v>
      </c>
      <c r="B68" s="4" t="s">
        <v>103</v>
      </c>
      <c r="C68" s="5">
        <v>45</v>
      </c>
      <c r="D68" s="5">
        <v>45</v>
      </c>
      <c r="E68" s="6">
        <f t="shared" si="1"/>
        <v>0</v>
      </c>
    </row>
    <row r="69" spans="1:5" s="1" customFormat="1" x14ac:dyDescent="0.25">
      <c r="A69" s="4" t="s">
        <v>104</v>
      </c>
      <c r="B69" s="4" t="s">
        <v>105</v>
      </c>
      <c r="C69" s="5">
        <v>31564.53</v>
      </c>
      <c r="D69" s="5">
        <v>7764.08</v>
      </c>
      <c r="E69" s="6">
        <f t="shared" si="1"/>
        <v>23800.449999999997</v>
      </c>
    </row>
    <row r="70" spans="1:5" s="1" customFormat="1" x14ac:dyDescent="0.25">
      <c r="A70" s="4" t="s">
        <v>106</v>
      </c>
      <c r="B70" s="4" t="s">
        <v>107</v>
      </c>
      <c r="C70" s="5">
        <v>31876.1</v>
      </c>
      <c r="D70" s="5">
        <v>16889.580000000002</v>
      </c>
      <c r="E70" s="6">
        <f t="shared" si="1"/>
        <v>14986.519999999997</v>
      </c>
    </row>
    <row r="71" spans="1:5" x14ac:dyDescent="0.25">
      <c r="A71" s="4" t="s">
        <v>108</v>
      </c>
      <c r="B71" s="4" t="s">
        <v>109</v>
      </c>
      <c r="C71" s="5">
        <v>29594.76</v>
      </c>
      <c r="D71" s="5">
        <v>18137.07</v>
      </c>
      <c r="E71" s="6">
        <f t="shared" si="1"/>
        <v>11457.689999999999</v>
      </c>
    </row>
    <row r="72" spans="1:5" x14ac:dyDescent="0.25">
      <c r="A72" s="4" t="s">
        <v>110</v>
      </c>
      <c r="B72" s="4" t="s">
        <v>111</v>
      </c>
      <c r="C72" s="5">
        <v>315990.78999999998</v>
      </c>
      <c r="D72" s="5">
        <v>173033.38</v>
      </c>
      <c r="E72" s="6">
        <f t="shared" si="1"/>
        <v>142957.40999999997</v>
      </c>
    </row>
    <row r="73" spans="1:5" x14ac:dyDescent="0.25">
      <c r="A73" s="4" t="s">
        <v>112</v>
      </c>
      <c r="B73" s="4" t="s">
        <v>113</v>
      </c>
      <c r="C73" s="5">
        <v>190595</v>
      </c>
      <c r="D73" s="5">
        <v>155146.5</v>
      </c>
      <c r="E73" s="6">
        <f t="shared" si="1"/>
        <v>35448.5</v>
      </c>
    </row>
    <row r="74" spans="1:5" x14ac:dyDescent="0.25">
      <c r="A74" s="4" t="s">
        <v>114</v>
      </c>
      <c r="B74" s="4" t="s">
        <v>115</v>
      </c>
      <c r="C74" s="5">
        <v>1000</v>
      </c>
      <c r="D74" s="5">
        <v>0</v>
      </c>
      <c r="E74" s="6">
        <f t="shared" si="1"/>
        <v>1000</v>
      </c>
    </row>
    <row r="75" spans="1:5" x14ac:dyDescent="0.25">
      <c r="A75" s="4" t="s">
        <v>116</v>
      </c>
      <c r="B75" s="4" t="s">
        <v>117</v>
      </c>
      <c r="C75" s="5">
        <v>183800</v>
      </c>
      <c r="D75" s="5">
        <v>153684</v>
      </c>
      <c r="E75" s="6">
        <f t="shared" si="1"/>
        <v>30116</v>
      </c>
    </row>
    <row r="76" spans="1:5" x14ac:dyDescent="0.25">
      <c r="A76" s="4" t="s">
        <v>118</v>
      </c>
      <c r="B76" s="4" t="s">
        <v>119</v>
      </c>
      <c r="C76" s="5">
        <v>5795</v>
      </c>
      <c r="D76" s="5">
        <v>1462.5</v>
      </c>
      <c r="E76" s="6">
        <f t="shared" si="1"/>
        <v>4332.5</v>
      </c>
    </row>
    <row r="77" spans="1:5" x14ac:dyDescent="0.25">
      <c r="A77" s="4" t="s">
        <v>120</v>
      </c>
      <c r="B77" s="4" t="s">
        <v>121</v>
      </c>
      <c r="C77" s="5">
        <v>111902.08</v>
      </c>
      <c r="D77" s="5">
        <v>63974.21</v>
      </c>
      <c r="E77" s="6">
        <f t="shared" si="1"/>
        <v>47927.87</v>
      </c>
    </row>
    <row r="78" spans="1:5" x14ac:dyDescent="0.25">
      <c r="A78" s="4" t="s">
        <v>122</v>
      </c>
      <c r="B78" s="4" t="s">
        <v>123</v>
      </c>
      <c r="C78" s="5">
        <v>92382.080000000002</v>
      </c>
      <c r="D78" s="5">
        <v>55910.21</v>
      </c>
      <c r="E78" s="6">
        <f t="shared" si="1"/>
        <v>36471.870000000003</v>
      </c>
    </row>
    <row r="79" spans="1:5" x14ac:dyDescent="0.25">
      <c r="A79" s="4" t="s">
        <v>124</v>
      </c>
      <c r="B79" s="4" t="s">
        <v>125</v>
      </c>
      <c r="C79" s="5">
        <v>11520</v>
      </c>
      <c r="D79" s="5">
        <v>8064</v>
      </c>
      <c r="E79" s="6">
        <f t="shared" si="1"/>
        <v>3456</v>
      </c>
    </row>
    <row r="80" spans="1:5" x14ac:dyDescent="0.25">
      <c r="A80" s="4" t="s">
        <v>126</v>
      </c>
      <c r="B80" s="4" t="s">
        <v>127</v>
      </c>
      <c r="C80" s="5">
        <v>8000</v>
      </c>
      <c r="D80" s="5">
        <v>0</v>
      </c>
      <c r="E80" s="6">
        <f t="shared" si="1"/>
        <v>8000</v>
      </c>
    </row>
    <row r="81" spans="1:5" x14ac:dyDescent="0.25">
      <c r="A81" s="12" t="s">
        <v>128</v>
      </c>
      <c r="B81" s="12" t="s">
        <v>129</v>
      </c>
      <c r="C81" s="5">
        <v>87923.33</v>
      </c>
      <c r="D81" s="5">
        <v>78601.69</v>
      </c>
      <c r="E81" s="6">
        <f t="shared" si="1"/>
        <v>9321.64</v>
      </c>
    </row>
    <row r="82" spans="1:5" x14ac:dyDescent="0.25">
      <c r="A82" s="4" t="s">
        <v>130</v>
      </c>
      <c r="B82" s="4" t="s">
        <v>131</v>
      </c>
      <c r="C82" s="5">
        <v>29040.93</v>
      </c>
      <c r="D82" s="5">
        <v>21533.8</v>
      </c>
      <c r="E82" s="6">
        <f t="shared" si="1"/>
        <v>7507.130000000001</v>
      </c>
    </row>
    <row r="83" spans="1:5" x14ac:dyDescent="0.25">
      <c r="A83" s="4" t="s">
        <v>132</v>
      </c>
      <c r="B83" s="4" t="s">
        <v>133</v>
      </c>
      <c r="C83" s="5">
        <v>29040.93</v>
      </c>
      <c r="D83" s="5">
        <v>21533.8</v>
      </c>
      <c r="E83" s="6">
        <f t="shared" si="1"/>
        <v>7507.130000000001</v>
      </c>
    </row>
    <row r="84" spans="1:5" x14ac:dyDescent="0.25">
      <c r="A84" s="4" t="s">
        <v>134</v>
      </c>
      <c r="B84" s="4" t="s">
        <v>135</v>
      </c>
      <c r="C84" s="5">
        <v>51024.13</v>
      </c>
      <c r="D84" s="5">
        <v>49957.38</v>
      </c>
      <c r="E84" s="6">
        <f t="shared" si="1"/>
        <v>1066.75</v>
      </c>
    </row>
    <row r="85" spans="1:5" x14ac:dyDescent="0.25">
      <c r="A85" s="4" t="s">
        <v>136</v>
      </c>
      <c r="B85" s="4" t="s">
        <v>137</v>
      </c>
      <c r="C85" s="5">
        <v>2858.9</v>
      </c>
      <c r="D85" s="5">
        <v>2858.9</v>
      </c>
      <c r="E85" s="6">
        <f t="shared" si="1"/>
        <v>0</v>
      </c>
    </row>
    <row r="86" spans="1:5" x14ac:dyDescent="0.25">
      <c r="A86" s="4" t="s">
        <v>138</v>
      </c>
      <c r="B86" s="4" t="s">
        <v>139</v>
      </c>
      <c r="C86" s="5">
        <v>47023.48</v>
      </c>
      <c r="D86" s="5">
        <v>47023.48</v>
      </c>
      <c r="E86" s="6">
        <f t="shared" si="1"/>
        <v>0</v>
      </c>
    </row>
    <row r="87" spans="1:5" s="1" customFormat="1" x14ac:dyDescent="0.25">
      <c r="A87" s="4" t="s">
        <v>140</v>
      </c>
      <c r="B87" s="4" t="s">
        <v>141</v>
      </c>
      <c r="C87" s="5">
        <v>1141.75</v>
      </c>
      <c r="D87" s="5">
        <v>75</v>
      </c>
      <c r="E87" s="6">
        <f t="shared" si="1"/>
        <v>1066.75</v>
      </c>
    </row>
    <row r="88" spans="1:5" s="1" customFormat="1" x14ac:dyDescent="0.25">
      <c r="A88" s="4" t="s">
        <v>142</v>
      </c>
      <c r="B88" s="4" t="s">
        <v>143</v>
      </c>
      <c r="C88" s="5">
        <v>7858.27</v>
      </c>
      <c r="D88" s="5">
        <v>7110.51</v>
      </c>
      <c r="E88" s="6">
        <f t="shared" si="1"/>
        <v>747.76000000000022</v>
      </c>
    </row>
    <row r="89" spans="1:5" x14ac:dyDescent="0.25">
      <c r="A89" s="4" t="s">
        <v>144</v>
      </c>
      <c r="B89" s="4" t="s">
        <v>145</v>
      </c>
      <c r="C89" s="5">
        <v>12.5</v>
      </c>
      <c r="D89" s="5">
        <v>12.5</v>
      </c>
      <c r="E89" s="6">
        <f t="shared" si="1"/>
        <v>0</v>
      </c>
    </row>
    <row r="90" spans="1:5" x14ac:dyDescent="0.25">
      <c r="A90" s="4" t="s">
        <v>146</v>
      </c>
      <c r="B90" s="4" t="s">
        <v>147</v>
      </c>
      <c r="C90" s="5">
        <v>6687.57</v>
      </c>
      <c r="D90" s="5">
        <v>6687.57</v>
      </c>
      <c r="E90" s="6">
        <f t="shared" si="1"/>
        <v>0</v>
      </c>
    </row>
    <row r="91" spans="1:5" x14ac:dyDescent="0.25">
      <c r="A91" s="4" t="s">
        <v>148</v>
      </c>
      <c r="B91" s="4" t="s">
        <v>149</v>
      </c>
      <c r="C91" s="5">
        <v>1158.2</v>
      </c>
      <c r="D91" s="5">
        <v>410.44</v>
      </c>
      <c r="E91" s="6">
        <f t="shared" si="1"/>
        <v>747.76</v>
      </c>
    </row>
    <row r="92" spans="1:5" x14ac:dyDescent="0.25">
      <c r="A92" s="81" t="s">
        <v>181</v>
      </c>
      <c r="B92" s="81"/>
      <c r="C92" s="81"/>
      <c r="D92" s="81"/>
      <c r="E92" s="81"/>
    </row>
    <row r="93" spans="1:5" x14ac:dyDescent="0.25">
      <c r="A93" s="81" t="s">
        <v>401</v>
      </c>
      <c r="B93" s="81"/>
      <c r="C93" s="81"/>
      <c r="D93" s="81"/>
      <c r="E93" s="81"/>
    </row>
    <row r="94" spans="1:5" x14ac:dyDescent="0.25">
      <c r="A94" s="81" t="s">
        <v>430</v>
      </c>
      <c r="B94" s="81"/>
      <c r="C94" s="81"/>
      <c r="D94" s="81"/>
      <c r="E94" s="81"/>
    </row>
    <row r="95" spans="1:5" x14ac:dyDescent="0.25">
      <c r="A95" s="81" t="s">
        <v>182</v>
      </c>
      <c r="B95" s="81"/>
      <c r="C95" s="81"/>
      <c r="D95" s="81"/>
      <c r="E95" s="81"/>
    </row>
    <row r="96" spans="1:5" x14ac:dyDescent="0.25">
      <c r="A96" s="3" t="s">
        <v>183</v>
      </c>
      <c r="B96" s="2"/>
      <c r="C96" s="2"/>
      <c r="D96" s="2"/>
      <c r="E96" s="2"/>
    </row>
    <row r="97" spans="1:5" x14ac:dyDescent="0.25">
      <c r="A97" s="12" t="s">
        <v>150</v>
      </c>
      <c r="B97" s="12" t="s">
        <v>151</v>
      </c>
      <c r="C97" s="5">
        <v>3281704.29</v>
      </c>
      <c r="D97" s="5">
        <v>2361242.23</v>
      </c>
      <c r="E97" s="6">
        <f t="shared" ref="E97:E114" si="2">C97-D97</f>
        <v>920462.06</v>
      </c>
    </row>
    <row r="98" spans="1:5" x14ac:dyDescent="0.25">
      <c r="A98" s="4" t="s">
        <v>152</v>
      </c>
      <c r="B98" s="4" t="s">
        <v>153</v>
      </c>
      <c r="C98" s="5">
        <v>3201948.6</v>
      </c>
      <c r="D98" s="5">
        <v>2310375.2999999998</v>
      </c>
      <c r="E98" s="6">
        <f t="shared" si="2"/>
        <v>891573.30000000028</v>
      </c>
    </row>
    <row r="99" spans="1:5" x14ac:dyDescent="0.25">
      <c r="A99" s="4" t="s">
        <v>154</v>
      </c>
      <c r="B99" s="4" t="s">
        <v>153</v>
      </c>
      <c r="C99" s="5">
        <v>3201948.6</v>
      </c>
      <c r="D99" s="5">
        <v>2310375.2999999998</v>
      </c>
      <c r="E99" s="6">
        <f t="shared" si="2"/>
        <v>891573.30000000028</v>
      </c>
    </row>
    <row r="100" spans="1:5" x14ac:dyDescent="0.25">
      <c r="A100" s="4" t="s">
        <v>155</v>
      </c>
      <c r="B100" s="4" t="s">
        <v>156</v>
      </c>
      <c r="C100" s="5">
        <v>79755.69</v>
      </c>
      <c r="D100" s="5">
        <v>50866.93</v>
      </c>
      <c r="E100" s="6">
        <f t="shared" si="2"/>
        <v>28888.760000000002</v>
      </c>
    </row>
    <row r="101" spans="1:5" x14ac:dyDescent="0.25">
      <c r="A101" s="4" t="s">
        <v>157</v>
      </c>
      <c r="B101" s="4" t="s">
        <v>158</v>
      </c>
      <c r="C101" s="5">
        <v>6100</v>
      </c>
      <c r="D101" s="5">
        <v>4932</v>
      </c>
      <c r="E101" s="6">
        <f t="shared" si="2"/>
        <v>1168</v>
      </c>
    </row>
    <row r="102" spans="1:5" x14ac:dyDescent="0.25">
      <c r="A102" s="4" t="s">
        <v>159</v>
      </c>
      <c r="B102" s="4" t="s">
        <v>160</v>
      </c>
      <c r="C102" s="5">
        <v>73655.69</v>
      </c>
      <c r="D102" s="5">
        <v>45934.93</v>
      </c>
      <c r="E102" s="6">
        <f t="shared" si="2"/>
        <v>27720.760000000002</v>
      </c>
    </row>
    <row r="103" spans="1:5" x14ac:dyDescent="0.25">
      <c r="A103" s="12" t="s">
        <v>161</v>
      </c>
      <c r="B103" s="12" t="s">
        <v>162</v>
      </c>
      <c r="C103" s="5">
        <v>89534.04</v>
      </c>
      <c r="D103" s="5">
        <v>73442.33</v>
      </c>
      <c r="E103" s="6">
        <f t="shared" si="2"/>
        <v>16091.709999999992</v>
      </c>
    </row>
    <row r="104" spans="1:5" x14ac:dyDescent="0.25">
      <c r="A104" s="4" t="s">
        <v>163</v>
      </c>
      <c r="B104" s="4" t="s">
        <v>164</v>
      </c>
      <c r="C104" s="5">
        <v>72216.73</v>
      </c>
      <c r="D104" s="5">
        <v>64041.68</v>
      </c>
      <c r="E104" s="6">
        <f t="shared" si="2"/>
        <v>8175.0499999999956</v>
      </c>
    </row>
    <row r="105" spans="1:5" x14ac:dyDescent="0.25">
      <c r="A105" s="4" t="s">
        <v>165</v>
      </c>
      <c r="B105" s="4" t="s">
        <v>166</v>
      </c>
      <c r="C105" s="5">
        <v>11240.89</v>
      </c>
      <c r="D105" s="5">
        <v>10938.94</v>
      </c>
      <c r="E105" s="6">
        <f t="shared" si="2"/>
        <v>301.94999999999891</v>
      </c>
    </row>
    <row r="106" spans="1:5" x14ac:dyDescent="0.25">
      <c r="A106" s="4" t="s">
        <v>167</v>
      </c>
      <c r="B106" s="4" t="s">
        <v>168</v>
      </c>
      <c r="C106" s="5">
        <v>12888.31</v>
      </c>
      <c r="D106" s="5">
        <v>12210.62</v>
      </c>
      <c r="E106" s="6">
        <f t="shared" si="2"/>
        <v>677.68999999999869</v>
      </c>
    </row>
    <row r="107" spans="1:5" x14ac:dyDescent="0.25">
      <c r="A107" s="4" t="s">
        <v>169</v>
      </c>
      <c r="B107" s="4" t="s">
        <v>170</v>
      </c>
      <c r="C107" s="5">
        <v>38276.300000000003</v>
      </c>
      <c r="D107" s="5">
        <v>38011.08</v>
      </c>
      <c r="E107" s="6">
        <f t="shared" si="2"/>
        <v>265.22000000000116</v>
      </c>
    </row>
    <row r="108" spans="1:5" s="1" customFormat="1" x14ac:dyDescent="0.25">
      <c r="A108" s="15">
        <v>61108</v>
      </c>
      <c r="B108" s="4" t="s">
        <v>420</v>
      </c>
      <c r="C108" s="5">
        <v>698.34</v>
      </c>
      <c r="D108" s="5">
        <v>0</v>
      </c>
      <c r="E108" s="6">
        <f t="shared" si="2"/>
        <v>698.34</v>
      </c>
    </row>
    <row r="109" spans="1:5" x14ac:dyDescent="0.25">
      <c r="A109" s="4" t="s">
        <v>402</v>
      </c>
      <c r="B109" s="4" t="s">
        <v>403</v>
      </c>
      <c r="C109" s="5">
        <v>151.93</v>
      </c>
      <c r="D109" s="5">
        <v>151.93</v>
      </c>
      <c r="E109" s="6">
        <f t="shared" si="2"/>
        <v>0</v>
      </c>
    </row>
    <row r="110" spans="1:5" x14ac:dyDescent="0.25">
      <c r="A110" s="4" t="s">
        <v>171</v>
      </c>
      <c r="B110" s="4" t="s">
        <v>172</v>
      </c>
      <c r="C110" s="5">
        <v>8960.9599999999991</v>
      </c>
      <c r="D110" s="5">
        <v>2729.11</v>
      </c>
      <c r="E110" s="6">
        <f t="shared" si="2"/>
        <v>6231.8499999999985</v>
      </c>
    </row>
    <row r="111" spans="1:5" x14ac:dyDescent="0.25">
      <c r="A111" s="4" t="s">
        <v>173</v>
      </c>
      <c r="B111" s="4" t="s">
        <v>174</v>
      </c>
      <c r="C111" s="5">
        <v>16245.65</v>
      </c>
      <c r="D111" s="5">
        <v>9400.65</v>
      </c>
      <c r="E111" s="6">
        <f t="shared" si="2"/>
        <v>6845</v>
      </c>
    </row>
    <row r="112" spans="1:5" x14ac:dyDescent="0.25">
      <c r="A112" s="4" t="s">
        <v>175</v>
      </c>
      <c r="B112" s="4" t="s">
        <v>176</v>
      </c>
      <c r="C112" s="5">
        <v>16245.65</v>
      </c>
      <c r="D112" s="5">
        <v>9400.65</v>
      </c>
      <c r="E112" s="6">
        <f t="shared" si="2"/>
        <v>6845</v>
      </c>
    </row>
    <row r="113" spans="1:5" x14ac:dyDescent="0.25">
      <c r="A113" s="4" t="s">
        <v>177</v>
      </c>
      <c r="B113" s="4" t="s">
        <v>178</v>
      </c>
      <c r="C113" s="5">
        <v>1071.6600000000001</v>
      </c>
      <c r="D113" s="5">
        <v>0</v>
      </c>
      <c r="E113" s="6">
        <f t="shared" si="2"/>
        <v>1071.6600000000001</v>
      </c>
    </row>
    <row r="114" spans="1:5" x14ac:dyDescent="0.25">
      <c r="A114" s="4" t="s">
        <v>179</v>
      </c>
      <c r="B114" s="4" t="s">
        <v>180</v>
      </c>
      <c r="C114" s="5">
        <v>1071.6600000000001</v>
      </c>
      <c r="D114" s="5">
        <v>0</v>
      </c>
      <c r="E114" s="6">
        <f t="shared" si="2"/>
        <v>1071.6600000000001</v>
      </c>
    </row>
    <row r="115" spans="1:5" x14ac:dyDescent="0.25">
      <c r="A115" s="2"/>
      <c r="B115" s="8" t="s">
        <v>189</v>
      </c>
      <c r="C115" s="11">
        <f>C8+C31+C81+C97+C103</f>
        <v>7697825</v>
      </c>
      <c r="D115" s="11">
        <f>D8+D31+D81+D97+D103</f>
        <v>5368317.88</v>
      </c>
      <c r="E115" s="11">
        <f>E8+E31+E81+E97+E103</f>
        <v>2329507.1199999996</v>
      </c>
    </row>
    <row r="116" spans="1:5" x14ac:dyDescent="0.25">
      <c r="A116" s="1"/>
      <c r="B116" s="10" t="s">
        <v>190</v>
      </c>
      <c r="C116" s="9">
        <f t="shared" ref="C116:E117" si="3">C115</f>
        <v>7697825</v>
      </c>
      <c r="D116" s="9">
        <f t="shared" si="3"/>
        <v>5368317.88</v>
      </c>
      <c r="E116" s="9">
        <f t="shared" si="3"/>
        <v>2329507.1199999996</v>
      </c>
    </row>
    <row r="117" spans="1:5" x14ac:dyDescent="0.25">
      <c r="A117" s="1"/>
      <c r="B117" s="10" t="s">
        <v>191</v>
      </c>
      <c r="C117" s="9">
        <f t="shared" si="3"/>
        <v>7697825</v>
      </c>
      <c r="D117" s="9">
        <f t="shared" si="3"/>
        <v>5368317.88</v>
      </c>
      <c r="E117" s="9">
        <f t="shared" si="3"/>
        <v>2329507.1199999996</v>
      </c>
    </row>
    <row r="118" spans="1:5" x14ac:dyDescent="0.25">
      <c r="A118" s="62"/>
      <c r="B118" s="62"/>
      <c r="C118" s="60"/>
      <c r="D118" s="60"/>
      <c r="E118" s="61"/>
    </row>
    <row r="119" spans="1:5" s="1" customFormat="1" x14ac:dyDescent="0.25">
      <c r="A119" s="63"/>
      <c r="B119" s="62"/>
      <c r="C119" s="60"/>
      <c r="D119" s="60"/>
      <c r="E119" s="61"/>
    </row>
    <row r="120" spans="1:5" x14ac:dyDescent="0.25">
      <c r="A120" s="63"/>
      <c r="B120" s="62"/>
      <c r="C120" s="60"/>
      <c r="D120" s="60"/>
      <c r="E120" s="61"/>
    </row>
    <row r="121" spans="1:5" x14ac:dyDescent="0.25">
      <c r="A121" s="62"/>
      <c r="B121" s="62"/>
      <c r="C121" s="60"/>
      <c r="D121" s="60"/>
      <c r="E121" s="61"/>
    </row>
    <row r="122" spans="1:5" x14ac:dyDescent="0.25">
      <c r="A122" s="62"/>
      <c r="B122" s="62"/>
      <c r="C122" s="60"/>
      <c r="D122" s="60"/>
      <c r="E122" s="61"/>
    </row>
    <row r="123" spans="1:5" x14ac:dyDescent="0.25">
      <c r="A123" s="62"/>
      <c r="B123" s="62"/>
      <c r="C123" s="60"/>
      <c r="D123" s="60"/>
      <c r="E123" s="61"/>
    </row>
    <row r="124" spans="1:5" x14ac:dyDescent="0.25">
      <c r="A124" s="62"/>
      <c r="B124" s="62"/>
      <c r="C124" s="60"/>
      <c r="D124" s="60"/>
      <c r="E124" s="61"/>
    </row>
    <row r="125" spans="1:5" x14ac:dyDescent="0.25">
      <c r="A125" s="62"/>
      <c r="B125" s="62"/>
      <c r="C125" s="60"/>
      <c r="D125" s="60"/>
      <c r="E125" s="61"/>
    </row>
    <row r="126" spans="1:5" x14ac:dyDescent="0.25">
      <c r="A126" s="59"/>
      <c r="B126" s="64"/>
      <c r="C126" s="65"/>
      <c r="D126" s="65"/>
      <c r="E126" s="65"/>
    </row>
    <row r="127" spans="1:5" x14ac:dyDescent="0.25">
      <c r="A127" s="66"/>
      <c r="B127" s="67"/>
      <c r="C127" s="65"/>
      <c r="D127" s="65"/>
      <c r="E127" s="65"/>
    </row>
    <row r="128" spans="1:5" x14ac:dyDescent="0.25">
      <c r="A128" s="66"/>
      <c r="B128" s="67"/>
      <c r="C128" s="65"/>
      <c r="D128" s="65"/>
      <c r="E128" s="65"/>
    </row>
    <row r="129" spans="1:5" x14ac:dyDescent="0.25">
      <c r="A129" s="66"/>
      <c r="B129" s="66"/>
      <c r="C129" s="66"/>
      <c r="D129" s="66"/>
      <c r="E129" s="66"/>
    </row>
  </sheetData>
  <mergeCells count="12">
    <mergeCell ref="A93:E93"/>
    <mergeCell ref="A94:E94"/>
    <mergeCell ref="A95:E95"/>
    <mergeCell ref="A1:E1"/>
    <mergeCell ref="A2:E2"/>
    <mergeCell ref="A3:E3"/>
    <mergeCell ref="A4:E4"/>
    <mergeCell ref="A47:E47"/>
    <mergeCell ref="A48:E48"/>
    <mergeCell ref="A49:E49"/>
    <mergeCell ref="A50:E50"/>
    <mergeCell ref="A92:E92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8" workbookViewId="0">
      <selection activeCell="D31" sqref="D31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81" t="s">
        <v>181</v>
      </c>
      <c r="B1" s="81"/>
      <c r="C1" s="81"/>
      <c r="D1" s="81"/>
      <c r="E1" s="81"/>
    </row>
    <row r="2" spans="1:5" x14ac:dyDescent="0.25">
      <c r="A2" s="81" t="s">
        <v>414</v>
      </c>
      <c r="B2" s="81"/>
      <c r="C2" s="81"/>
      <c r="D2" s="81"/>
      <c r="E2" s="81"/>
    </row>
    <row r="3" spans="1:5" x14ac:dyDescent="0.25">
      <c r="A3" s="81" t="s">
        <v>418</v>
      </c>
      <c r="B3" s="81"/>
      <c r="C3" s="81"/>
      <c r="D3" s="81"/>
      <c r="E3" s="81"/>
    </row>
    <row r="4" spans="1:5" x14ac:dyDescent="0.25">
      <c r="A4" s="81" t="s">
        <v>182</v>
      </c>
      <c r="B4" s="81"/>
      <c r="C4" s="81"/>
      <c r="D4" s="81"/>
      <c r="E4" s="81"/>
    </row>
    <row r="5" spans="1:5" x14ac:dyDescent="0.25">
      <c r="A5" s="3" t="s">
        <v>183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3" t="s">
        <v>184</v>
      </c>
      <c r="B7" s="74" t="s">
        <v>185</v>
      </c>
      <c r="C7" s="75" t="s">
        <v>186</v>
      </c>
      <c r="D7" s="74" t="s">
        <v>187</v>
      </c>
      <c r="E7" s="76" t="s">
        <v>188</v>
      </c>
    </row>
    <row r="8" spans="1:5" x14ac:dyDescent="0.25">
      <c r="A8" s="19" t="s">
        <v>192</v>
      </c>
      <c r="B8" s="13" t="s">
        <v>193</v>
      </c>
      <c r="C8" s="69">
        <v>1930</v>
      </c>
      <c r="D8" s="69">
        <v>19119.52</v>
      </c>
      <c r="E8" s="69">
        <f>C8-D8</f>
        <v>-17189.52</v>
      </c>
    </row>
    <row r="9" spans="1:5" x14ac:dyDescent="0.25">
      <c r="A9" s="15" t="s">
        <v>194</v>
      </c>
      <c r="B9" s="17" t="s">
        <v>195</v>
      </c>
      <c r="C9" s="70">
        <v>180</v>
      </c>
      <c r="D9" s="70">
        <v>0</v>
      </c>
      <c r="E9" s="70">
        <f t="shared" ref="E9:E28" si="0">C9-D9</f>
        <v>180</v>
      </c>
    </row>
    <row r="10" spans="1:5" x14ac:dyDescent="0.25">
      <c r="A10" s="15" t="s">
        <v>196</v>
      </c>
      <c r="B10" s="17" t="s">
        <v>197</v>
      </c>
      <c r="C10" s="70">
        <v>180</v>
      </c>
      <c r="D10" s="70">
        <v>0</v>
      </c>
      <c r="E10" s="70">
        <f t="shared" si="0"/>
        <v>180</v>
      </c>
    </row>
    <row r="11" spans="1:5" x14ac:dyDescent="0.25">
      <c r="A11" s="14" t="s">
        <v>198</v>
      </c>
      <c r="B11" s="16" t="s">
        <v>199</v>
      </c>
      <c r="C11" s="69">
        <v>1750</v>
      </c>
      <c r="D11" s="69">
        <v>19119.52</v>
      </c>
      <c r="E11" s="69">
        <f t="shared" si="0"/>
        <v>-17369.52</v>
      </c>
    </row>
    <row r="12" spans="1:5" x14ac:dyDescent="0.25">
      <c r="A12" s="15" t="s">
        <v>200</v>
      </c>
      <c r="B12" s="17" t="s">
        <v>201</v>
      </c>
      <c r="C12" s="70">
        <v>1750</v>
      </c>
      <c r="D12" s="70">
        <v>19119.52</v>
      </c>
      <c r="E12" s="70">
        <f t="shared" si="0"/>
        <v>-17369.52</v>
      </c>
    </row>
    <row r="13" spans="1:5" x14ac:dyDescent="0.25">
      <c r="A13" s="20" t="s">
        <v>202</v>
      </c>
      <c r="B13" s="21" t="s">
        <v>203</v>
      </c>
      <c r="C13" s="70">
        <v>1050</v>
      </c>
      <c r="D13" s="70">
        <v>3642.27</v>
      </c>
      <c r="E13" s="70">
        <f t="shared" si="0"/>
        <v>-2592.27</v>
      </c>
    </row>
    <row r="14" spans="1:5" x14ac:dyDescent="0.25">
      <c r="A14" s="14" t="s">
        <v>204</v>
      </c>
      <c r="B14" s="16" t="s">
        <v>205</v>
      </c>
      <c r="C14" s="69">
        <v>930</v>
      </c>
      <c r="D14" s="69">
        <v>3577.18</v>
      </c>
      <c r="E14" s="69">
        <f t="shared" si="0"/>
        <v>-2647.18</v>
      </c>
    </row>
    <row r="15" spans="1:5" x14ac:dyDescent="0.25">
      <c r="A15" s="15" t="s">
        <v>206</v>
      </c>
      <c r="B15" s="17" t="s">
        <v>207</v>
      </c>
      <c r="C15" s="70">
        <v>930</v>
      </c>
      <c r="D15" s="70">
        <v>3577.18</v>
      </c>
      <c r="E15" s="70">
        <f t="shared" si="0"/>
        <v>-2647.18</v>
      </c>
    </row>
    <row r="16" spans="1:5" x14ac:dyDescent="0.25">
      <c r="A16" s="15" t="s">
        <v>208</v>
      </c>
      <c r="B16" s="17" t="s">
        <v>209</v>
      </c>
      <c r="C16" s="70">
        <v>120</v>
      </c>
      <c r="D16" s="70">
        <v>0</v>
      </c>
      <c r="E16" s="70">
        <f t="shared" si="0"/>
        <v>120</v>
      </c>
    </row>
    <row r="17" spans="1:5" x14ac:dyDescent="0.25">
      <c r="A17" s="14" t="s">
        <v>210</v>
      </c>
      <c r="B17" s="16" t="s">
        <v>211</v>
      </c>
      <c r="C17" s="69">
        <v>120</v>
      </c>
      <c r="D17" s="69">
        <v>0</v>
      </c>
      <c r="E17" s="69">
        <f t="shared" si="0"/>
        <v>120</v>
      </c>
    </row>
    <row r="18" spans="1:5" s="1" customFormat="1" x14ac:dyDescent="0.25">
      <c r="A18" s="15" t="s">
        <v>212</v>
      </c>
      <c r="B18" s="17" t="s">
        <v>213</v>
      </c>
      <c r="C18" s="70">
        <v>0</v>
      </c>
      <c r="D18" s="70">
        <v>65.09</v>
      </c>
      <c r="E18" s="70">
        <f t="shared" si="0"/>
        <v>-65.09</v>
      </c>
    </row>
    <row r="19" spans="1:5" s="1" customFormat="1" x14ac:dyDescent="0.25">
      <c r="A19" s="15" t="s">
        <v>214</v>
      </c>
      <c r="B19" s="17" t="s">
        <v>215</v>
      </c>
      <c r="C19" s="70">
        <v>0</v>
      </c>
      <c r="D19" s="70">
        <v>65.09</v>
      </c>
      <c r="E19" s="70">
        <f t="shared" si="0"/>
        <v>-65.09</v>
      </c>
    </row>
    <row r="20" spans="1:5" x14ac:dyDescent="0.25">
      <c r="A20" s="19" t="s">
        <v>216</v>
      </c>
      <c r="B20" s="13" t="s">
        <v>217</v>
      </c>
      <c r="C20" s="69">
        <v>7677825</v>
      </c>
      <c r="D20" s="69">
        <v>5347274.1399999997</v>
      </c>
      <c r="E20" s="69">
        <f t="shared" si="0"/>
        <v>2330550.8600000003</v>
      </c>
    </row>
    <row r="21" spans="1:5" x14ac:dyDescent="0.25">
      <c r="A21" s="15" t="s">
        <v>218</v>
      </c>
      <c r="B21" s="17" t="s">
        <v>219</v>
      </c>
      <c r="C21" s="70">
        <v>7677825</v>
      </c>
      <c r="D21" s="70">
        <v>5347274.1399999997</v>
      </c>
      <c r="E21" s="70">
        <f t="shared" si="0"/>
        <v>2330550.8600000003</v>
      </c>
    </row>
    <row r="22" spans="1:5" x14ac:dyDescent="0.25">
      <c r="A22" s="15" t="s">
        <v>220</v>
      </c>
      <c r="B22" s="17" t="s">
        <v>221</v>
      </c>
      <c r="C22" s="70">
        <v>7677825</v>
      </c>
      <c r="D22" s="70">
        <v>5347274.1399999997</v>
      </c>
      <c r="E22" s="70">
        <f t="shared" si="0"/>
        <v>2330550.8600000003</v>
      </c>
    </row>
    <row r="23" spans="1:5" s="1" customFormat="1" x14ac:dyDescent="0.25">
      <c r="A23" s="15">
        <v>22</v>
      </c>
      <c r="B23" s="21" t="s">
        <v>416</v>
      </c>
      <c r="C23" s="70">
        <v>0</v>
      </c>
      <c r="D23" s="69">
        <v>14628.29</v>
      </c>
      <c r="E23" s="70">
        <f t="shared" si="0"/>
        <v>-14628.29</v>
      </c>
    </row>
    <row r="24" spans="1:5" s="1" customFormat="1" x14ac:dyDescent="0.25">
      <c r="A24" s="15">
        <v>222</v>
      </c>
      <c r="B24" s="17" t="s">
        <v>415</v>
      </c>
      <c r="C24" s="70">
        <v>0</v>
      </c>
      <c r="D24" s="70">
        <v>14628.29</v>
      </c>
      <c r="E24" s="70">
        <f t="shared" si="0"/>
        <v>-14628.29</v>
      </c>
    </row>
    <row r="25" spans="1:5" s="1" customFormat="1" x14ac:dyDescent="0.25">
      <c r="A25" s="15">
        <v>2224200</v>
      </c>
      <c r="B25" s="17" t="s">
        <v>221</v>
      </c>
      <c r="C25" s="70">
        <v>0</v>
      </c>
      <c r="D25" s="70">
        <v>14628.29</v>
      </c>
      <c r="E25" s="70">
        <f t="shared" si="0"/>
        <v>-14628.29</v>
      </c>
    </row>
    <row r="26" spans="1:5" x14ac:dyDescent="0.25">
      <c r="A26" s="19" t="s">
        <v>222</v>
      </c>
      <c r="B26" s="13" t="s">
        <v>223</v>
      </c>
      <c r="C26" s="69">
        <v>17020</v>
      </c>
      <c r="D26" s="69">
        <v>64057.22</v>
      </c>
      <c r="E26" s="69">
        <f t="shared" si="0"/>
        <v>-47037.22</v>
      </c>
    </row>
    <row r="27" spans="1:5" x14ac:dyDescent="0.25">
      <c r="A27" s="15" t="s">
        <v>224</v>
      </c>
      <c r="B27" s="17" t="s">
        <v>225</v>
      </c>
      <c r="C27" s="70">
        <v>17020</v>
      </c>
      <c r="D27" s="70">
        <v>64057.22</v>
      </c>
      <c r="E27" s="70">
        <f t="shared" si="0"/>
        <v>-47037.22</v>
      </c>
    </row>
    <row r="28" spans="1:5" x14ac:dyDescent="0.25">
      <c r="A28" s="15" t="s">
        <v>226</v>
      </c>
      <c r="B28" s="18" t="s">
        <v>207</v>
      </c>
      <c r="C28" s="70">
        <v>17020</v>
      </c>
      <c r="D28" s="70">
        <v>64057.22</v>
      </c>
      <c r="E28" s="70">
        <f t="shared" si="0"/>
        <v>-47037.22</v>
      </c>
    </row>
    <row r="29" spans="1:5" x14ac:dyDescent="0.25">
      <c r="A29" s="7"/>
      <c r="B29" s="8" t="s">
        <v>189</v>
      </c>
      <c r="C29" s="71">
        <f>C8+C13+C20+C26</f>
        <v>7697825</v>
      </c>
      <c r="D29" s="71">
        <f>D8+D13+D20+D26+D23</f>
        <v>5448721.4399999995</v>
      </c>
      <c r="E29" s="71">
        <f>C29-D29</f>
        <v>2249103.5600000005</v>
      </c>
    </row>
    <row r="30" spans="1:5" x14ac:dyDescent="0.25">
      <c r="A30" s="1"/>
      <c r="B30" s="10" t="s">
        <v>190</v>
      </c>
      <c r="C30" s="72">
        <f t="shared" ref="C30:E31" si="1">C29</f>
        <v>7697825</v>
      </c>
      <c r="D30" s="72">
        <f t="shared" si="1"/>
        <v>5448721.4399999995</v>
      </c>
      <c r="E30" s="72">
        <f t="shared" si="1"/>
        <v>2249103.5600000005</v>
      </c>
    </row>
    <row r="31" spans="1:5" x14ac:dyDescent="0.25">
      <c r="A31" s="1"/>
      <c r="B31" s="10" t="s">
        <v>191</v>
      </c>
      <c r="C31" s="72">
        <f t="shared" si="1"/>
        <v>7697825</v>
      </c>
      <c r="D31" s="72">
        <f t="shared" si="1"/>
        <v>5448721.4399999995</v>
      </c>
      <c r="E31" s="72">
        <f t="shared" si="1"/>
        <v>2249103.5600000005</v>
      </c>
    </row>
    <row r="32" spans="1:5" x14ac:dyDescent="0.25">
      <c r="A32" s="66"/>
      <c r="B32" s="67"/>
      <c r="C32" s="68"/>
      <c r="D32" s="68"/>
      <c r="E32" s="68"/>
    </row>
    <row r="33" spans="1:5" x14ac:dyDescent="0.25">
      <c r="A33" s="66"/>
      <c r="B33" s="67"/>
      <c r="C33" s="68"/>
      <c r="D33" s="68"/>
      <c r="E33" s="68"/>
    </row>
    <row r="34" spans="1:5" x14ac:dyDescent="0.25">
      <c r="A34" s="66"/>
      <c r="B34" s="66"/>
      <c r="C34" s="66"/>
      <c r="D34" s="66"/>
      <c r="E34" s="66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24" sqref="C24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240</v>
      </c>
      <c r="B1" s="81"/>
      <c r="C1" s="81"/>
      <c r="D1" s="81"/>
      <c r="E1" s="81"/>
      <c r="F1" s="81"/>
    </row>
    <row r="2" spans="1:6" x14ac:dyDescent="0.25">
      <c r="A2" s="81" t="s">
        <v>238</v>
      </c>
      <c r="B2" s="81"/>
      <c r="C2" s="81"/>
      <c r="D2" s="81"/>
      <c r="E2" s="81"/>
      <c r="F2" s="81"/>
    </row>
    <row r="3" spans="1:6" x14ac:dyDescent="0.25">
      <c r="A3" s="81" t="s">
        <v>421</v>
      </c>
      <c r="B3" s="81"/>
      <c r="C3" s="81"/>
      <c r="D3" s="81"/>
      <c r="E3" s="81"/>
      <c r="F3" s="81"/>
    </row>
    <row r="4" spans="1:6" x14ac:dyDescent="0.25">
      <c r="A4" s="81" t="s">
        <v>182</v>
      </c>
      <c r="B4" s="81"/>
      <c r="C4" s="81"/>
      <c r="D4" s="81"/>
      <c r="E4" s="81"/>
      <c r="F4" s="81"/>
    </row>
    <row r="5" spans="1:6" x14ac:dyDescent="0.25">
      <c r="A5" s="3" t="s">
        <v>183</v>
      </c>
      <c r="B5" s="3"/>
      <c r="C5" s="2"/>
      <c r="D5" s="2"/>
      <c r="E5" s="2"/>
      <c r="F5" s="2"/>
    </row>
    <row r="7" spans="1:6" s="1" customFormat="1" x14ac:dyDescent="0.25">
      <c r="A7" s="23" t="s">
        <v>228</v>
      </c>
      <c r="B7" s="34"/>
      <c r="C7" s="23" t="s">
        <v>229</v>
      </c>
      <c r="D7" s="34"/>
      <c r="E7" s="23" t="s">
        <v>230</v>
      </c>
    </row>
    <row r="8" spans="1:6" s="37" customFormat="1" ht="7.5" customHeight="1" x14ac:dyDescent="0.25">
      <c r="A8" s="34"/>
      <c r="B8" s="34"/>
      <c r="C8" s="34"/>
      <c r="D8" s="34"/>
      <c r="E8" s="34"/>
    </row>
    <row r="9" spans="1:6" x14ac:dyDescent="0.25">
      <c r="A9" s="77" t="s">
        <v>227</v>
      </c>
      <c r="B9" s="78"/>
      <c r="C9" s="43">
        <v>2218230.6</v>
      </c>
      <c r="D9" s="29"/>
      <c r="E9" s="39">
        <v>0</v>
      </c>
      <c r="F9" s="22"/>
    </row>
    <row r="10" spans="1:6" x14ac:dyDescent="0.25">
      <c r="A10" s="18" t="s">
        <v>227</v>
      </c>
      <c r="B10" s="79"/>
      <c r="C10" s="5">
        <v>2218230.6</v>
      </c>
      <c r="D10" s="29"/>
      <c r="E10" s="25">
        <v>0</v>
      </c>
      <c r="F10" s="22"/>
    </row>
    <row r="11" spans="1:6" x14ac:dyDescent="0.25">
      <c r="A11" s="24" t="s">
        <v>231</v>
      </c>
      <c r="B11" s="28"/>
      <c r="C11" s="43">
        <v>-85394.43</v>
      </c>
      <c r="D11" s="29"/>
      <c r="E11" s="39">
        <v>0</v>
      </c>
      <c r="F11" s="22"/>
    </row>
    <row r="12" spans="1:6" x14ac:dyDescent="0.25">
      <c r="A12" s="17" t="s">
        <v>234</v>
      </c>
      <c r="B12" s="32"/>
      <c r="C12" s="26">
        <v>8626880.6600000001</v>
      </c>
      <c r="D12" s="33"/>
      <c r="E12" s="25">
        <v>0</v>
      </c>
      <c r="F12" s="22"/>
    </row>
    <row r="13" spans="1:6" x14ac:dyDescent="0.25">
      <c r="A13" s="26" t="s">
        <v>235</v>
      </c>
      <c r="B13" s="33"/>
      <c r="C13" s="5">
        <v>8712275.0899999999</v>
      </c>
      <c r="D13" s="29"/>
      <c r="E13" s="25">
        <v>0</v>
      </c>
      <c r="F13" s="22"/>
    </row>
    <row r="14" spans="1:6" s="1" customFormat="1" x14ac:dyDescent="0.25">
      <c r="A14" s="24" t="s">
        <v>422</v>
      </c>
      <c r="B14" s="28"/>
      <c r="C14" s="43">
        <v>-1142.8599999999999</v>
      </c>
      <c r="D14" s="29"/>
      <c r="E14" s="39">
        <v>0</v>
      </c>
      <c r="F14" s="22"/>
    </row>
    <row r="15" spans="1:6" s="1" customFormat="1" x14ac:dyDescent="0.25">
      <c r="A15" s="27" t="s">
        <v>423</v>
      </c>
      <c r="B15" s="36"/>
      <c r="C15" s="27">
        <v>1142.8599999999999</v>
      </c>
      <c r="D15" s="36"/>
      <c r="E15" s="25">
        <v>0</v>
      </c>
      <c r="F15" s="22"/>
    </row>
    <row r="16" spans="1:6" x14ac:dyDescent="0.25">
      <c r="A16" s="24" t="s">
        <v>232</v>
      </c>
      <c r="B16" s="28"/>
      <c r="C16" s="43">
        <v>-73283.37</v>
      </c>
      <c r="D16" s="29"/>
      <c r="E16" s="39">
        <v>0</v>
      </c>
      <c r="F16" s="22"/>
    </row>
    <row r="17" spans="1:5" x14ac:dyDescent="0.25">
      <c r="A17" s="27" t="s">
        <v>236</v>
      </c>
      <c r="B17" s="36"/>
      <c r="C17" s="27">
        <v>1004844.15</v>
      </c>
      <c r="D17" s="36"/>
      <c r="E17" s="25">
        <v>0</v>
      </c>
    </row>
    <row r="18" spans="1:5" x14ac:dyDescent="0.25">
      <c r="A18" s="5" t="s">
        <v>237</v>
      </c>
      <c r="B18" s="29"/>
      <c r="C18" s="27">
        <v>1078127.52</v>
      </c>
      <c r="D18" s="36"/>
      <c r="E18" s="25">
        <v>0</v>
      </c>
    </row>
    <row r="19" spans="1:5" s="1" customFormat="1" ht="8.25" customHeight="1" x14ac:dyDescent="0.25">
      <c r="A19" s="5"/>
      <c r="B19" s="29"/>
      <c r="C19" s="27"/>
      <c r="D19" s="36"/>
      <c r="E19" s="25"/>
    </row>
    <row r="20" spans="1:5" x14ac:dyDescent="0.25">
      <c r="A20" s="23" t="s">
        <v>233</v>
      </c>
      <c r="B20" s="34"/>
      <c r="C20" s="43">
        <v>2058409.94</v>
      </c>
      <c r="D20" s="29"/>
      <c r="E20" s="39">
        <v>0</v>
      </c>
    </row>
    <row r="21" spans="1:5" x14ac:dyDescent="0.25">
      <c r="C21" s="5"/>
      <c r="D21" s="5"/>
      <c r="E21" s="25"/>
    </row>
    <row r="22" spans="1:5" x14ac:dyDescent="0.25">
      <c r="C22" s="5"/>
      <c r="D22" s="5"/>
      <c r="E22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26" sqref="C26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240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238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421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182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183</v>
      </c>
      <c r="B5" s="3"/>
      <c r="C5" s="2"/>
      <c r="D5" s="2"/>
      <c r="E5" s="2"/>
      <c r="F5" s="2"/>
      <c r="G5" s="2"/>
    </row>
    <row r="7" spans="1:10" x14ac:dyDescent="0.25">
      <c r="A7" s="23" t="s">
        <v>241</v>
      </c>
      <c r="B7" s="34"/>
      <c r="C7" s="23" t="s">
        <v>229</v>
      </c>
      <c r="D7" s="34"/>
      <c r="E7" s="23" t="s">
        <v>230</v>
      </c>
      <c r="F7" s="34"/>
      <c r="G7" s="23" t="s">
        <v>242</v>
      </c>
      <c r="H7" s="23" t="s">
        <v>229</v>
      </c>
      <c r="I7" s="34"/>
      <c r="J7" s="23" t="s">
        <v>230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243</v>
      </c>
      <c r="B9" s="24"/>
      <c r="C9" s="40">
        <v>7564384.4199999999</v>
      </c>
      <c r="D9" s="41"/>
      <c r="E9" s="39">
        <v>0</v>
      </c>
      <c r="F9" s="25"/>
      <c r="G9" s="24" t="s">
        <v>243</v>
      </c>
      <c r="H9" s="40">
        <v>8712275.0899999999</v>
      </c>
      <c r="I9" s="41"/>
      <c r="J9" s="39">
        <v>0</v>
      </c>
    </row>
    <row r="10" spans="1:10" x14ac:dyDescent="0.25">
      <c r="A10" s="31" t="s">
        <v>244</v>
      </c>
      <c r="B10" s="31"/>
      <c r="C10" s="38">
        <v>128925.23</v>
      </c>
      <c r="D10" s="38"/>
      <c r="E10" s="25">
        <v>0</v>
      </c>
      <c r="F10" s="25"/>
      <c r="G10" s="31" t="s">
        <v>250</v>
      </c>
      <c r="H10" s="38">
        <v>3647500.94</v>
      </c>
      <c r="I10" s="38"/>
      <c r="J10" s="25">
        <v>0</v>
      </c>
    </row>
    <row r="11" spans="1:10" x14ac:dyDescent="0.25">
      <c r="A11" s="31" t="s">
        <v>245</v>
      </c>
      <c r="B11" s="31"/>
      <c r="C11" s="38">
        <v>55910.68</v>
      </c>
      <c r="D11" s="38"/>
      <c r="E11" s="25">
        <v>0</v>
      </c>
      <c r="F11" s="25"/>
      <c r="G11" s="31" t="s">
        <v>251</v>
      </c>
      <c r="H11" s="38">
        <v>893336.34</v>
      </c>
      <c r="I11" s="38"/>
      <c r="J11" s="25">
        <v>0</v>
      </c>
    </row>
    <row r="12" spans="1:10" x14ac:dyDescent="0.25">
      <c r="A12" s="31" t="s">
        <v>246</v>
      </c>
      <c r="B12" s="31"/>
      <c r="C12" s="38">
        <v>7103719.3200000003</v>
      </c>
      <c r="D12" s="38"/>
      <c r="E12" s="25">
        <v>0</v>
      </c>
      <c r="F12" s="25"/>
      <c r="G12" s="31" t="s">
        <v>252</v>
      </c>
      <c r="H12" s="38">
        <v>56390.38</v>
      </c>
      <c r="I12" s="38"/>
      <c r="J12" s="25">
        <v>0</v>
      </c>
    </row>
    <row r="13" spans="1:10" x14ac:dyDescent="0.25">
      <c r="A13" s="31" t="s">
        <v>247</v>
      </c>
      <c r="B13" s="31"/>
      <c r="C13" s="38">
        <v>309476.45</v>
      </c>
      <c r="D13" s="38"/>
      <c r="E13" s="25">
        <v>0</v>
      </c>
      <c r="F13" s="25"/>
      <c r="G13" s="31" t="s">
        <v>253</v>
      </c>
      <c r="H13" s="38">
        <v>2338697.9</v>
      </c>
      <c r="I13" s="38"/>
      <c r="J13" s="25">
        <v>0</v>
      </c>
    </row>
    <row r="14" spans="1:10" x14ac:dyDescent="0.25">
      <c r="A14" s="31" t="s">
        <v>248</v>
      </c>
      <c r="B14" s="31"/>
      <c r="C14" s="38">
        <v>241199.04</v>
      </c>
      <c r="D14" s="38"/>
      <c r="E14" s="25">
        <v>0</v>
      </c>
      <c r="F14" s="25"/>
      <c r="G14" s="31" t="s">
        <v>255</v>
      </c>
      <c r="H14" s="38">
        <v>28053.49</v>
      </c>
      <c r="I14" s="38"/>
      <c r="J14" s="25">
        <v>0</v>
      </c>
    </row>
    <row r="15" spans="1:10" x14ac:dyDescent="0.25">
      <c r="A15" s="31" t="s">
        <v>249</v>
      </c>
      <c r="B15" s="31"/>
      <c r="C15" s="38">
        <v>787649.94</v>
      </c>
      <c r="D15" s="38"/>
      <c r="E15" s="25">
        <v>0</v>
      </c>
      <c r="F15" s="25"/>
      <c r="G15" s="31" t="s">
        <v>425</v>
      </c>
      <c r="H15" s="38">
        <v>500000</v>
      </c>
      <c r="I15" s="38"/>
      <c r="J15" s="25"/>
    </row>
    <row r="16" spans="1:10" x14ac:dyDescent="0.25">
      <c r="A16" s="24" t="s">
        <v>257</v>
      </c>
      <c r="B16" s="28"/>
      <c r="C16" s="40">
        <v>1004844.15</v>
      </c>
      <c r="D16" s="38"/>
      <c r="E16" s="25">
        <v>0</v>
      </c>
      <c r="F16" s="25"/>
      <c r="G16" s="31" t="s">
        <v>254</v>
      </c>
      <c r="H16" s="38">
        <v>332398.08000000002</v>
      </c>
      <c r="I16" s="38"/>
      <c r="J16" s="25">
        <v>0</v>
      </c>
    </row>
    <row r="17" spans="1:10" x14ac:dyDescent="0.25">
      <c r="A17" s="28" t="s">
        <v>258</v>
      </c>
      <c r="B17" s="28"/>
      <c r="C17" s="38">
        <v>443058.38</v>
      </c>
      <c r="D17" s="38"/>
      <c r="E17" s="25">
        <v>0</v>
      </c>
      <c r="F17" s="25"/>
      <c r="G17" s="31" t="s">
        <v>256</v>
      </c>
      <c r="H17" s="38">
        <v>915897.96</v>
      </c>
      <c r="I17" s="38"/>
      <c r="J17" s="25">
        <v>0</v>
      </c>
    </row>
    <row r="18" spans="1:10" x14ac:dyDescent="0.25">
      <c r="A18" s="32" t="s">
        <v>259</v>
      </c>
      <c r="B18" s="32"/>
      <c r="C18" s="38">
        <v>544075.25</v>
      </c>
      <c r="D18" s="38"/>
      <c r="E18" s="25"/>
      <c r="F18" s="25"/>
      <c r="G18" s="24" t="s">
        <v>426</v>
      </c>
      <c r="H18" s="40">
        <v>1142.8599999999999</v>
      </c>
      <c r="I18" s="41"/>
      <c r="J18" s="39">
        <v>0</v>
      </c>
    </row>
    <row r="19" spans="1:10" x14ac:dyDescent="0.25">
      <c r="A19" s="80" t="s">
        <v>260</v>
      </c>
      <c r="B19" s="33"/>
      <c r="C19" s="38">
        <v>17664.41</v>
      </c>
      <c r="D19" s="38"/>
      <c r="E19" s="25"/>
      <c r="F19" s="25"/>
      <c r="G19" s="31" t="s">
        <v>427</v>
      </c>
      <c r="H19" s="38">
        <v>1142.8599999999999</v>
      </c>
      <c r="I19" s="38"/>
      <c r="J19" s="25"/>
    </row>
    <row r="20" spans="1:10" x14ac:dyDescent="0.25">
      <c r="A20" s="35" t="s">
        <v>261</v>
      </c>
      <c r="B20" s="34"/>
      <c r="C20" s="38">
        <v>20.05</v>
      </c>
      <c r="D20" s="38"/>
      <c r="E20" s="39">
        <v>0</v>
      </c>
      <c r="F20" s="30"/>
      <c r="G20" s="24" t="s">
        <v>257</v>
      </c>
      <c r="H20" s="40">
        <v>1078127.52</v>
      </c>
      <c r="I20" s="41"/>
      <c r="J20" s="39">
        <v>0</v>
      </c>
    </row>
    <row r="21" spans="1:10" ht="15" customHeight="1" x14ac:dyDescent="0.25">
      <c r="A21" s="35" t="s">
        <v>262</v>
      </c>
      <c r="B21" s="35"/>
      <c r="C21" s="38">
        <v>26.06</v>
      </c>
      <c r="D21" s="38"/>
      <c r="E21" s="30">
        <v>0</v>
      </c>
      <c r="F21" s="30"/>
      <c r="G21" s="28" t="s">
        <v>258</v>
      </c>
      <c r="H21" s="38">
        <v>443309.95</v>
      </c>
      <c r="I21" s="38"/>
      <c r="J21" s="25">
        <v>0</v>
      </c>
    </row>
    <row r="22" spans="1:10" x14ac:dyDescent="0.25">
      <c r="A22" s="24" t="s">
        <v>424</v>
      </c>
      <c r="B22" s="42"/>
      <c r="C22" s="42">
        <v>159820.66</v>
      </c>
      <c r="D22" s="38"/>
      <c r="E22" s="30">
        <v>0</v>
      </c>
      <c r="F22" s="30"/>
      <c r="G22" s="32" t="s">
        <v>259</v>
      </c>
      <c r="H22" s="38">
        <v>593513.80000000005</v>
      </c>
      <c r="I22" s="38"/>
      <c r="J22" s="25">
        <v>0</v>
      </c>
    </row>
    <row r="23" spans="1:10" x14ac:dyDescent="0.25">
      <c r="A23" s="43" t="s">
        <v>264</v>
      </c>
      <c r="B23" s="43"/>
      <c r="C23" s="40">
        <v>9791545.4700000007</v>
      </c>
      <c r="D23" s="38"/>
      <c r="E23" s="30">
        <v>0</v>
      </c>
      <c r="F23" s="30"/>
      <c r="G23" s="33" t="s">
        <v>260</v>
      </c>
      <c r="H23" s="38">
        <v>38257.660000000003</v>
      </c>
      <c r="I23" s="38"/>
      <c r="J23" s="25">
        <v>0</v>
      </c>
    </row>
    <row r="24" spans="1:10" x14ac:dyDescent="0.25">
      <c r="D24" s="38"/>
      <c r="E24" s="30">
        <v>0</v>
      </c>
      <c r="F24" s="30"/>
      <c r="G24" s="35" t="s">
        <v>261</v>
      </c>
      <c r="H24" s="38">
        <v>20.05</v>
      </c>
      <c r="I24" s="38"/>
      <c r="J24" s="25">
        <v>0</v>
      </c>
    </row>
    <row r="25" spans="1:10" x14ac:dyDescent="0.25">
      <c r="D25" s="46"/>
      <c r="E25" s="44">
        <v>0</v>
      </c>
      <c r="F25" s="30"/>
      <c r="G25" s="35" t="s">
        <v>262</v>
      </c>
      <c r="H25" s="38">
        <v>26.06</v>
      </c>
      <c r="I25" s="38"/>
      <c r="J25" s="25">
        <v>0</v>
      </c>
    </row>
    <row r="26" spans="1:10" x14ac:dyDescent="0.25">
      <c r="D26" s="29"/>
      <c r="E26" s="44">
        <v>0</v>
      </c>
      <c r="F26" s="45"/>
    </row>
    <row r="27" spans="1:10" ht="12.75" customHeight="1" x14ac:dyDescent="0.25">
      <c r="A27" s="34"/>
      <c r="B27" s="34"/>
      <c r="C27" s="29"/>
      <c r="D27" s="29"/>
      <c r="E27" s="30"/>
      <c r="F27" s="30"/>
      <c r="G27" s="24" t="s">
        <v>263</v>
      </c>
      <c r="H27" s="40">
        <v>9791545.4700000007</v>
      </c>
      <c r="I27" s="41"/>
      <c r="J27" s="44">
        <v>0</v>
      </c>
    </row>
    <row r="28" spans="1:10" x14ac:dyDescent="0.25">
      <c r="A28" s="37"/>
      <c r="B28" s="37"/>
      <c r="C28" s="37"/>
      <c r="D28" s="37"/>
      <c r="E28" s="37"/>
      <c r="F28" s="37"/>
    </row>
    <row r="29" spans="1:10" ht="7.5" customHeight="1" x14ac:dyDescent="0.25">
      <c r="A29" s="37"/>
      <c r="B29" s="37"/>
      <c r="C29" s="37"/>
      <c r="D29" s="37"/>
      <c r="E29" s="37"/>
      <c r="F29" s="37"/>
    </row>
    <row r="30" spans="1:10" x14ac:dyDescent="0.25">
      <c r="A30" s="37"/>
      <c r="B30" s="37"/>
      <c r="C30" s="37"/>
      <c r="D30" s="37"/>
      <c r="E30" s="37"/>
      <c r="F30" s="37"/>
    </row>
    <row r="31" spans="1:10" x14ac:dyDescent="0.25">
      <c r="A31" s="37"/>
      <c r="B31" s="37"/>
      <c r="C31" s="37"/>
      <c r="D31" s="37"/>
      <c r="E31" s="37"/>
      <c r="F31" s="3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8" workbookViewId="0">
      <selection activeCell="I32" sqref="I32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240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265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421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182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183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266</v>
      </c>
      <c r="B7" s="3"/>
      <c r="C7" s="23" t="s">
        <v>229</v>
      </c>
      <c r="D7" s="3"/>
      <c r="E7" s="23" t="s">
        <v>230</v>
      </c>
      <c r="F7" s="3"/>
      <c r="G7" s="23" t="s">
        <v>340</v>
      </c>
      <c r="H7" s="3"/>
      <c r="I7" s="23" t="s">
        <v>229</v>
      </c>
      <c r="J7" s="3"/>
      <c r="K7" s="23" t="s">
        <v>230</v>
      </c>
      <c r="L7" s="2"/>
    </row>
    <row r="8" spans="1:12" x14ac:dyDescent="0.25">
      <c r="A8" s="3" t="s">
        <v>267</v>
      </c>
      <c r="B8" s="2"/>
      <c r="C8" s="52">
        <v>35200983.840000004</v>
      </c>
      <c r="D8" s="2"/>
      <c r="E8" s="54">
        <v>0</v>
      </c>
      <c r="F8" s="2"/>
      <c r="G8" s="3" t="s">
        <v>297</v>
      </c>
      <c r="H8" s="2"/>
      <c r="I8" s="52">
        <v>33372892.52</v>
      </c>
      <c r="J8" s="2"/>
      <c r="K8" s="55">
        <v>0</v>
      </c>
      <c r="L8" s="2"/>
    </row>
    <row r="9" spans="1:12" x14ac:dyDescent="0.25">
      <c r="A9" s="2" t="s">
        <v>268</v>
      </c>
      <c r="B9" s="2"/>
      <c r="C9" s="51">
        <v>1659934.8</v>
      </c>
      <c r="D9" s="2"/>
      <c r="E9" s="54">
        <v>0</v>
      </c>
      <c r="F9" s="2"/>
      <c r="G9" s="2" t="s">
        <v>298</v>
      </c>
      <c r="H9" s="2"/>
      <c r="I9" s="51">
        <v>13235698.26</v>
      </c>
      <c r="J9" s="2"/>
      <c r="K9" s="54">
        <v>0</v>
      </c>
      <c r="L9" s="2"/>
    </row>
    <row r="10" spans="1:12" x14ac:dyDescent="0.25">
      <c r="A10" s="2" t="s">
        <v>269</v>
      </c>
      <c r="B10" s="2"/>
      <c r="C10" s="51">
        <v>25505948.539999999</v>
      </c>
      <c r="D10" s="2"/>
      <c r="E10" s="54">
        <v>0</v>
      </c>
      <c r="F10" s="2"/>
      <c r="G10" s="2" t="s">
        <v>299</v>
      </c>
      <c r="H10" s="2"/>
      <c r="I10" s="51">
        <v>20111196.260000002</v>
      </c>
      <c r="J10" s="2"/>
      <c r="K10" s="54">
        <v>0</v>
      </c>
      <c r="L10" s="2"/>
    </row>
    <row r="11" spans="1:12" x14ac:dyDescent="0.25">
      <c r="A11" s="2" t="s">
        <v>270</v>
      </c>
      <c r="B11" s="2"/>
      <c r="C11" s="51">
        <v>2489278.77</v>
      </c>
      <c r="D11" s="2"/>
      <c r="E11" s="54">
        <v>0</v>
      </c>
      <c r="F11" s="2"/>
      <c r="G11" s="2" t="s">
        <v>300</v>
      </c>
      <c r="H11" s="2"/>
      <c r="I11" s="51">
        <v>25997.9</v>
      </c>
      <c r="J11" s="2"/>
      <c r="K11" s="54">
        <v>0</v>
      </c>
      <c r="L11" s="2"/>
    </row>
    <row r="12" spans="1:12" x14ac:dyDescent="0.25">
      <c r="A12" s="2" t="s">
        <v>271</v>
      </c>
      <c r="B12" s="2"/>
      <c r="C12" s="51">
        <v>1929081.94</v>
      </c>
      <c r="D12" s="2"/>
      <c r="E12" s="54">
        <v>0</v>
      </c>
      <c r="F12" s="2"/>
      <c r="G12" s="3" t="s">
        <v>301</v>
      </c>
      <c r="H12" s="2"/>
      <c r="I12" s="52">
        <v>27018303.609999999</v>
      </c>
      <c r="J12" s="2"/>
      <c r="K12" s="55">
        <v>0</v>
      </c>
      <c r="L12" s="2"/>
    </row>
    <row r="13" spans="1:12" x14ac:dyDescent="0.25">
      <c r="A13" s="2" t="s">
        <v>272</v>
      </c>
      <c r="B13" s="2"/>
      <c r="C13" s="51">
        <v>1361990.5</v>
      </c>
      <c r="D13" s="2"/>
      <c r="E13" s="54">
        <v>0</v>
      </c>
      <c r="F13" s="2"/>
      <c r="G13" s="2" t="s">
        <v>302</v>
      </c>
      <c r="H13" s="2"/>
      <c r="I13" s="51">
        <v>23012464.010000002</v>
      </c>
      <c r="J13" s="2"/>
      <c r="K13" s="54">
        <v>0</v>
      </c>
      <c r="L13" s="2"/>
    </row>
    <row r="14" spans="1:12" x14ac:dyDescent="0.25">
      <c r="A14" s="2" t="s">
        <v>35</v>
      </c>
      <c r="B14" s="2"/>
      <c r="C14" s="51">
        <v>1474163.82</v>
      </c>
      <c r="D14" s="2"/>
      <c r="E14" s="54">
        <v>0</v>
      </c>
      <c r="F14" s="2"/>
      <c r="G14" s="2" t="s">
        <v>303</v>
      </c>
      <c r="H14" s="2"/>
      <c r="I14" s="51">
        <v>4005839.6</v>
      </c>
      <c r="J14" s="2"/>
      <c r="K14" s="54">
        <v>0</v>
      </c>
      <c r="L14" s="2"/>
    </row>
    <row r="15" spans="1:12" x14ac:dyDescent="0.25">
      <c r="A15" s="2" t="s">
        <v>273</v>
      </c>
      <c r="B15" s="2"/>
      <c r="C15" s="51">
        <v>780585.47</v>
      </c>
      <c r="D15" s="2"/>
      <c r="E15" s="54">
        <v>0</v>
      </c>
      <c r="F15" s="2"/>
      <c r="G15" s="3" t="s">
        <v>304</v>
      </c>
      <c r="H15" s="2"/>
      <c r="I15" s="52">
        <f>I16</f>
        <v>130823775.98</v>
      </c>
      <c r="J15" s="2"/>
      <c r="K15" s="54">
        <v>0</v>
      </c>
      <c r="L15" s="2"/>
    </row>
    <row r="16" spans="1:12" x14ac:dyDescent="0.25">
      <c r="A16" s="3" t="s">
        <v>274</v>
      </c>
      <c r="B16" s="3"/>
      <c r="C16" s="52">
        <v>10859001.76</v>
      </c>
      <c r="D16" s="3"/>
      <c r="E16" s="55">
        <v>0</v>
      </c>
      <c r="F16" s="2"/>
      <c r="G16" s="2" t="s">
        <v>305</v>
      </c>
      <c r="H16" s="2"/>
      <c r="I16" s="51">
        <v>130823775.98</v>
      </c>
      <c r="J16" s="2"/>
      <c r="K16" s="54">
        <v>0</v>
      </c>
      <c r="L16" s="2"/>
    </row>
    <row r="17" spans="1:12" x14ac:dyDescent="0.25">
      <c r="A17" s="2" t="s">
        <v>275</v>
      </c>
      <c r="B17" s="2"/>
      <c r="C17" s="51">
        <v>547564</v>
      </c>
      <c r="D17" s="2"/>
      <c r="E17" s="54">
        <v>0</v>
      </c>
      <c r="F17" s="2"/>
      <c r="G17" s="3" t="s">
        <v>306</v>
      </c>
      <c r="H17" s="2"/>
      <c r="I17" s="52">
        <v>6188931.1200000001</v>
      </c>
      <c r="J17" s="2"/>
      <c r="K17" s="55">
        <v>0</v>
      </c>
      <c r="L17" s="2"/>
    </row>
    <row r="18" spans="1:12" x14ac:dyDescent="0.25">
      <c r="A18" s="2" t="s">
        <v>51</v>
      </c>
      <c r="B18" s="2"/>
      <c r="C18" s="51">
        <v>84024.47</v>
      </c>
      <c r="D18" s="2"/>
      <c r="E18" s="54">
        <v>0</v>
      </c>
      <c r="F18" s="2"/>
      <c r="G18" s="2" t="s">
        <v>307</v>
      </c>
      <c r="H18" s="2"/>
      <c r="I18" s="51">
        <v>223858.34</v>
      </c>
      <c r="J18" s="2"/>
      <c r="K18" s="54">
        <v>0</v>
      </c>
      <c r="L18" s="2"/>
    </row>
    <row r="19" spans="1:12" x14ac:dyDescent="0.25">
      <c r="A19" s="2" t="s">
        <v>276</v>
      </c>
      <c r="B19" s="2"/>
      <c r="C19" s="51">
        <v>106075.72</v>
      </c>
      <c r="D19" s="2"/>
      <c r="E19" s="54">
        <v>0</v>
      </c>
      <c r="F19" s="2"/>
      <c r="G19" s="2" t="s">
        <v>308</v>
      </c>
      <c r="H19" s="2"/>
      <c r="I19" s="51">
        <v>405402.4</v>
      </c>
      <c r="J19" s="2"/>
      <c r="K19" s="54">
        <v>0</v>
      </c>
      <c r="L19" s="2"/>
    </row>
    <row r="20" spans="1:12" x14ac:dyDescent="0.25">
      <c r="A20" s="2" t="s">
        <v>55</v>
      </c>
      <c r="B20" s="2"/>
      <c r="C20" s="51">
        <v>91559.29</v>
      </c>
      <c r="D20" s="2"/>
      <c r="E20" s="54">
        <v>0</v>
      </c>
      <c r="F20" s="2"/>
      <c r="G20" s="2" t="s">
        <v>309</v>
      </c>
      <c r="H20" s="2"/>
      <c r="I20" s="51">
        <v>5511324.4500000002</v>
      </c>
      <c r="J20" s="2"/>
      <c r="K20" s="54">
        <v>0</v>
      </c>
      <c r="L20" s="2"/>
    </row>
    <row r="21" spans="1:12" x14ac:dyDescent="0.25">
      <c r="A21" s="2" t="s">
        <v>277</v>
      </c>
      <c r="B21" s="2"/>
      <c r="C21" s="51">
        <v>640139.93000000005</v>
      </c>
      <c r="D21" s="2"/>
      <c r="E21" s="54">
        <v>0</v>
      </c>
      <c r="F21" s="2"/>
      <c r="G21" s="2" t="s">
        <v>310</v>
      </c>
      <c r="H21" s="2"/>
      <c r="I21" s="51">
        <v>2106.4699999999998</v>
      </c>
      <c r="J21" s="2"/>
      <c r="K21" s="54">
        <v>0</v>
      </c>
      <c r="L21" s="2"/>
    </row>
    <row r="22" spans="1:12" x14ac:dyDescent="0.25">
      <c r="A22" s="2" t="s">
        <v>278</v>
      </c>
      <c r="B22" s="2"/>
      <c r="C22" s="51">
        <v>96757.37</v>
      </c>
      <c r="D22" s="2"/>
      <c r="E22" s="54">
        <v>0</v>
      </c>
      <c r="F22" s="2"/>
      <c r="G22" s="2" t="s">
        <v>311</v>
      </c>
      <c r="H22" s="2"/>
      <c r="I22" s="51">
        <v>33073.050000000003</v>
      </c>
      <c r="J22" s="2"/>
      <c r="K22" s="54">
        <v>0</v>
      </c>
      <c r="L22" s="2"/>
    </row>
    <row r="23" spans="1:12" x14ac:dyDescent="0.25">
      <c r="A23" s="2" t="s">
        <v>341</v>
      </c>
      <c r="B23" s="2"/>
      <c r="C23" s="51">
        <v>116590.32</v>
      </c>
      <c r="D23" s="2"/>
      <c r="E23" s="54">
        <v>0</v>
      </c>
      <c r="F23" s="2"/>
      <c r="G23" s="2" t="s">
        <v>312</v>
      </c>
      <c r="H23" s="2"/>
      <c r="I23" s="51">
        <v>13166.41</v>
      </c>
      <c r="J23" s="2"/>
      <c r="K23" s="54">
        <v>0</v>
      </c>
      <c r="L23" s="2"/>
    </row>
    <row r="24" spans="1:12" x14ac:dyDescent="0.25">
      <c r="A24" s="2" t="s">
        <v>279</v>
      </c>
      <c r="B24" s="2"/>
      <c r="C24" s="51">
        <v>1039359.58</v>
      </c>
      <c r="D24" s="2"/>
      <c r="E24" s="54">
        <v>0</v>
      </c>
      <c r="F24" s="2"/>
      <c r="G24" s="3" t="s">
        <v>313</v>
      </c>
      <c r="H24" s="2"/>
      <c r="I24" s="52">
        <v>116691619.84</v>
      </c>
      <c r="J24" s="2"/>
      <c r="K24" s="55">
        <v>0</v>
      </c>
      <c r="L24" s="2"/>
    </row>
    <row r="25" spans="1:12" x14ac:dyDescent="0.25">
      <c r="A25" s="2" t="s">
        <v>280</v>
      </c>
      <c r="B25" s="2"/>
      <c r="C25" s="51">
        <v>188715.85</v>
      </c>
      <c r="D25" s="2"/>
      <c r="E25" s="54">
        <v>0</v>
      </c>
      <c r="F25" s="2"/>
      <c r="G25" s="2" t="s">
        <v>314</v>
      </c>
      <c r="H25" s="2"/>
      <c r="I25" s="51">
        <v>40242.879999999997</v>
      </c>
      <c r="J25" s="2"/>
      <c r="K25" s="54">
        <v>0</v>
      </c>
      <c r="L25" s="2"/>
    </row>
    <row r="26" spans="1:12" x14ac:dyDescent="0.25">
      <c r="A26" s="2" t="s">
        <v>281</v>
      </c>
      <c r="B26" s="2"/>
      <c r="C26" s="51">
        <v>169262.52</v>
      </c>
      <c r="D26" s="2"/>
      <c r="E26" s="54">
        <v>0</v>
      </c>
      <c r="F26" s="2"/>
      <c r="G26" s="2" t="s">
        <v>315</v>
      </c>
      <c r="H26" s="2"/>
      <c r="I26" s="51">
        <v>2665675.4900000002</v>
      </c>
      <c r="J26" s="2"/>
      <c r="K26" s="54">
        <v>0</v>
      </c>
      <c r="L26" s="2"/>
    </row>
    <row r="27" spans="1:12" x14ac:dyDescent="0.25">
      <c r="A27" s="2" t="s">
        <v>282</v>
      </c>
      <c r="B27" s="2"/>
      <c r="C27" s="51">
        <v>567516.71</v>
      </c>
      <c r="D27" s="2"/>
      <c r="E27" s="54">
        <v>0</v>
      </c>
      <c r="F27" s="2"/>
      <c r="G27" s="2" t="s">
        <v>316</v>
      </c>
      <c r="H27" s="2"/>
      <c r="I27" s="51">
        <v>21814069.260000002</v>
      </c>
      <c r="J27" s="2"/>
      <c r="K27" s="54">
        <v>0</v>
      </c>
      <c r="L27" s="2"/>
    </row>
    <row r="28" spans="1:12" x14ac:dyDescent="0.25">
      <c r="A28" s="2" t="s">
        <v>283</v>
      </c>
      <c r="B28" s="2"/>
      <c r="C28" s="51">
        <v>4155232.84</v>
      </c>
      <c r="D28" s="2"/>
      <c r="E28" s="54">
        <v>0</v>
      </c>
      <c r="F28" s="2"/>
      <c r="G28" s="2" t="s">
        <v>317</v>
      </c>
      <c r="H28" s="2"/>
      <c r="I28" s="51">
        <v>92170623.209999993</v>
      </c>
      <c r="J28" s="2"/>
      <c r="K28" s="54">
        <v>0</v>
      </c>
      <c r="L28" s="2"/>
    </row>
    <row r="29" spans="1:12" x14ac:dyDescent="0.25">
      <c r="A29" s="2" t="s">
        <v>284</v>
      </c>
      <c r="B29" s="2"/>
      <c r="C29" s="51">
        <v>170158.53</v>
      </c>
      <c r="D29" s="2"/>
      <c r="E29" s="54">
        <v>0</v>
      </c>
      <c r="F29" s="2"/>
      <c r="G29" s="56" t="s">
        <v>318</v>
      </c>
      <c r="H29" s="2"/>
      <c r="I29" s="52">
        <f>I24+I17+I15+I12+I8</f>
        <v>314095523.06999999</v>
      </c>
      <c r="J29" s="2"/>
      <c r="K29" s="54">
        <v>0</v>
      </c>
      <c r="L29" s="2"/>
    </row>
    <row r="30" spans="1:12" x14ac:dyDescent="0.25">
      <c r="A30" s="2" t="s">
        <v>285</v>
      </c>
      <c r="B30" s="2"/>
      <c r="C30" s="51">
        <v>1024149.5</v>
      </c>
      <c r="D30" s="2"/>
      <c r="E30" s="54">
        <v>0</v>
      </c>
      <c r="F30" s="2"/>
      <c r="G30" s="56" t="s">
        <v>319</v>
      </c>
      <c r="H30" s="2"/>
      <c r="I30" s="52">
        <f>C69-I29</f>
        <v>7992116.9100000262</v>
      </c>
      <c r="J30" s="2"/>
      <c r="K30" s="54">
        <v>0</v>
      </c>
      <c r="L30" s="2"/>
    </row>
    <row r="31" spans="1:12" x14ac:dyDescent="0.25">
      <c r="A31" s="2" t="s">
        <v>286</v>
      </c>
      <c r="B31" s="2"/>
      <c r="C31" s="51">
        <v>1861895.13</v>
      </c>
      <c r="D31" s="2"/>
      <c r="E31" s="55">
        <v>0</v>
      </c>
      <c r="F31" s="2"/>
      <c r="G31" s="56" t="s">
        <v>320</v>
      </c>
      <c r="H31" s="2"/>
      <c r="I31" s="52">
        <f>I29+I30</f>
        <v>322087639.98000002</v>
      </c>
      <c r="J31" s="2"/>
      <c r="K31" s="55">
        <v>0</v>
      </c>
      <c r="L31" s="2"/>
    </row>
    <row r="32" spans="1:12" x14ac:dyDescent="0.25">
      <c r="A32" s="3" t="s">
        <v>287</v>
      </c>
      <c r="B32" s="2"/>
      <c r="C32" s="52">
        <v>458220.29</v>
      </c>
      <c r="D32" s="2"/>
      <c r="E32" s="54">
        <v>0</v>
      </c>
      <c r="F32" s="2"/>
      <c r="L32" s="2"/>
    </row>
    <row r="33" spans="1:12" x14ac:dyDescent="0.25">
      <c r="A33" s="2" t="s">
        <v>288</v>
      </c>
      <c r="B33" s="2"/>
      <c r="C33" s="51">
        <v>23285.18</v>
      </c>
      <c r="D33" s="2"/>
      <c r="E33" s="54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289</v>
      </c>
      <c r="B34" s="2"/>
      <c r="C34" s="51">
        <v>860.81</v>
      </c>
      <c r="D34" s="2"/>
      <c r="E34" s="54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290</v>
      </c>
      <c r="B35" s="2"/>
      <c r="C35" s="51">
        <v>5600.98</v>
      </c>
      <c r="D35" s="2"/>
      <c r="E35" s="54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291</v>
      </c>
      <c r="B36" s="2"/>
      <c r="C36" s="51">
        <v>125490.74</v>
      </c>
      <c r="D36" s="2"/>
      <c r="E36" s="54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292</v>
      </c>
      <c r="B37" s="2"/>
      <c r="C37" s="51">
        <v>1711.26</v>
      </c>
      <c r="D37" s="2"/>
      <c r="E37" s="54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293</v>
      </c>
      <c r="B38" s="2"/>
      <c r="C38" s="51">
        <v>215714.29</v>
      </c>
      <c r="D38" s="2"/>
      <c r="E38" s="54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265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239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182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183</v>
      </c>
      <c r="B43" s="3"/>
      <c r="C43" s="2"/>
      <c r="D43" s="2"/>
      <c r="E43" s="2"/>
      <c r="F43" s="2"/>
      <c r="G43" s="2"/>
    </row>
    <row r="44" spans="1:12" x14ac:dyDescent="0.25">
      <c r="A44" s="2" t="s">
        <v>294</v>
      </c>
      <c r="B44" s="2"/>
      <c r="C44" s="51">
        <v>85557.07</v>
      </c>
      <c r="D44" s="2"/>
      <c r="E44" s="54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129</v>
      </c>
      <c r="B45" s="2"/>
      <c r="C45" s="52">
        <v>111348237.97</v>
      </c>
      <c r="D45" s="2"/>
      <c r="E45" s="54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295</v>
      </c>
      <c r="B46" s="2"/>
      <c r="C46" s="51">
        <v>79803.429999999993</v>
      </c>
      <c r="D46" s="2"/>
      <c r="E46" s="54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131</v>
      </c>
      <c r="B47" s="2"/>
      <c r="C47" s="51">
        <v>129346.9</v>
      </c>
      <c r="D47" s="2"/>
      <c r="E47" s="54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296</v>
      </c>
      <c r="B48" s="2"/>
      <c r="C48" s="51">
        <v>38792688.469999999</v>
      </c>
      <c r="D48" s="2"/>
      <c r="E48" s="54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321</v>
      </c>
      <c r="B49" s="2"/>
      <c r="C49" s="51">
        <v>70779738.629999995</v>
      </c>
      <c r="D49" s="2"/>
      <c r="E49" s="54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322</v>
      </c>
      <c r="B50" s="2"/>
      <c r="C50" s="51">
        <v>1566660.54</v>
      </c>
      <c r="D50" s="2"/>
      <c r="E50" s="54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323</v>
      </c>
      <c r="B51" s="2"/>
      <c r="C51" s="52">
        <v>49559345.759999998</v>
      </c>
      <c r="D51" s="2"/>
      <c r="E51" s="54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324</v>
      </c>
      <c r="B52" s="2"/>
      <c r="C52" s="51">
        <v>2310375.2999999998</v>
      </c>
      <c r="D52" s="2"/>
      <c r="E52" s="54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325</v>
      </c>
      <c r="B53" s="2"/>
      <c r="C53" s="51">
        <v>17280350.73</v>
      </c>
      <c r="D53" s="2"/>
      <c r="E53" s="54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156</v>
      </c>
      <c r="B54" s="2"/>
      <c r="C54" s="51">
        <v>258659.08</v>
      </c>
      <c r="D54" s="2"/>
      <c r="E54" s="54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326</v>
      </c>
      <c r="B55" s="2"/>
      <c r="C55" s="51">
        <v>25717924.960000001</v>
      </c>
      <c r="D55" s="2"/>
      <c r="E55" s="54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327</v>
      </c>
      <c r="B56" s="2"/>
      <c r="C56" s="51">
        <v>3992035.69</v>
      </c>
      <c r="D56" s="2"/>
      <c r="E56" s="54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328</v>
      </c>
      <c r="B57" s="2"/>
      <c r="C57" s="52">
        <v>49359196.159999996</v>
      </c>
      <c r="D57" s="2"/>
      <c r="E57" s="54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329</v>
      </c>
      <c r="B58" s="2"/>
      <c r="C58" s="51">
        <v>2848942.56</v>
      </c>
      <c r="D58" s="2"/>
      <c r="E58" s="54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330</v>
      </c>
      <c r="B59" s="2"/>
      <c r="C59" s="51">
        <v>1416.71</v>
      </c>
      <c r="D59" s="2"/>
      <c r="E59" s="54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331</v>
      </c>
      <c r="B60" s="2"/>
      <c r="C60" s="51">
        <v>68817.11</v>
      </c>
      <c r="D60" s="2"/>
      <c r="E60" s="54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332</v>
      </c>
      <c r="B61" s="2"/>
      <c r="C61" s="51">
        <v>44940414.810000002</v>
      </c>
      <c r="D61" s="2"/>
      <c r="E61" s="54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333</v>
      </c>
      <c r="B62" s="2"/>
      <c r="C62" s="51">
        <v>1490924.75</v>
      </c>
      <c r="D62" s="2"/>
      <c r="E62" s="54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334</v>
      </c>
      <c r="B63" s="2"/>
      <c r="C63" s="51">
        <v>1992.65</v>
      </c>
      <c r="D63" s="2"/>
      <c r="E63" s="54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335</v>
      </c>
      <c r="B64" s="2"/>
      <c r="C64" s="53">
        <v>6687.57</v>
      </c>
      <c r="D64" s="2"/>
      <c r="E64" s="54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336</v>
      </c>
      <c r="B65" s="2"/>
      <c r="C65" s="52">
        <v>65302654.200000003</v>
      </c>
      <c r="D65" s="2"/>
      <c r="E65" s="54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337</v>
      </c>
      <c r="B66" s="2"/>
      <c r="C66" s="51">
        <v>757579.16</v>
      </c>
      <c r="D66" s="2"/>
      <c r="E66" s="54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338</v>
      </c>
      <c r="B67" s="2"/>
      <c r="C67" s="51">
        <v>1687.59</v>
      </c>
      <c r="D67" s="2"/>
      <c r="E67" s="54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317</v>
      </c>
      <c r="B68" s="2"/>
      <c r="C68" s="51">
        <v>64543387.450000003</v>
      </c>
      <c r="D68" s="2"/>
      <c r="E68" s="54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6" t="s">
        <v>339</v>
      </c>
      <c r="C69" s="52">
        <f>C65+C57+C51+C45+C32+C16+C8</f>
        <v>322087639.98000002</v>
      </c>
      <c r="E69" s="54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67" workbookViewId="0">
      <selection activeCell="K82" sqref="K8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240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265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421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182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183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399</v>
      </c>
      <c r="B7" s="23" t="s">
        <v>342</v>
      </c>
      <c r="C7" s="34"/>
      <c r="D7" s="23" t="s">
        <v>343</v>
      </c>
    </row>
    <row r="8" spans="1:11" x14ac:dyDescent="0.25">
      <c r="A8" s="3" t="s">
        <v>344</v>
      </c>
      <c r="B8" s="51"/>
      <c r="C8" s="51"/>
      <c r="D8" s="52">
        <f>B9+B14+B18</f>
        <v>4528324.37</v>
      </c>
      <c r="E8" s="51"/>
    </row>
    <row r="9" spans="1:11" x14ac:dyDescent="0.25">
      <c r="A9" s="3" t="s">
        <v>345</v>
      </c>
      <c r="B9" s="52">
        <f>B10+B11+B12+B13</f>
        <v>2058409.94</v>
      </c>
      <c r="C9" s="51"/>
      <c r="D9" s="51"/>
      <c r="E9" s="51"/>
    </row>
    <row r="10" spans="1:11" s="1" customFormat="1" x14ac:dyDescent="0.25">
      <c r="A10" s="2" t="s">
        <v>417</v>
      </c>
      <c r="B10" s="51">
        <v>4389.51</v>
      </c>
      <c r="C10" s="51"/>
      <c r="D10" s="51"/>
      <c r="E10" s="51"/>
    </row>
    <row r="11" spans="1:11" x14ac:dyDescent="0.25">
      <c r="A11" s="2" t="s">
        <v>346</v>
      </c>
      <c r="B11" s="51">
        <v>1321197.8899999999</v>
      </c>
      <c r="C11" s="51"/>
      <c r="D11" s="51"/>
      <c r="E11" s="51"/>
    </row>
    <row r="12" spans="1:11" x14ac:dyDescent="0.25">
      <c r="A12" s="2" t="s">
        <v>347</v>
      </c>
      <c r="B12" s="51">
        <v>712781.24</v>
      </c>
      <c r="C12" s="51"/>
      <c r="D12" s="51"/>
      <c r="E12" s="51"/>
    </row>
    <row r="13" spans="1:11" x14ac:dyDescent="0.25">
      <c r="A13" s="2" t="s">
        <v>348</v>
      </c>
      <c r="B13" s="51">
        <v>20041.3</v>
      </c>
      <c r="C13" s="51"/>
      <c r="D13" s="51"/>
      <c r="E13" s="51"/>
    </row>
    <row r="14" spans="1:11" x14ac:dyDescent="0.25">
      <c r="A14" s="3" t="s">
        <v>349</v>
      </c>
      <c r="B14" s="52">
        <f>SUM(B15:B17)</f>
        <v>1873106.0199999998</v>
      </c>
      <c r="C14" s="51"/>
      <c r="D14" s="51"/>
      <c r="E14" s="51"/>
    </row>
    <row r="15" spans="1:11" x14ac:dyDescent="0.25">
      <c r="A15" s="2" t="s">
        <v>258</v>
      </c>
      <c r="B15" s="51">
        <v>91638.47</v>
      </c>
      <c r="C15" s="51"/>
      <c r="D15" s="51"/>
      <c r="E15" s="51"/>
    </row>
    <row r="16" spans="1:11" x14ac:dyDescent="0.25">
      <c r="A16" s="2" t="s">
        <v>259</v>
      </c>
      <c r="B16" s="51">
        <v>1781056.66</v>
      </c>
      <c r="C16" s="51"/>
      <c r="D16" s="51"/>
      <c r="E16" s="51"/>
    </row>
    <row r="17" spans="1:5" x14ac:dyDescent="0.25">
      <c r="A17" s="2" t="s">
        <v>350</v>
      </c>
      <c r="B17" s="51">
        <v>410.89</v>
      </c>
      <c r="C17" s="51"/>
      <c r="D17" s="51"/>
      <c r="E17" s="51"/>
    </row>
    <row r="18" spans="1:5" x14ac:dyDescent="0.25">
      <c r="A18" s="3" t="s">
        <v>351</v>
      </c>
      <c r="B18" s="52">
        <f>SUM(B19:B20)</f>
        <v>596808.41</v>
      </c>
      <c r="C18" s="51"/>
      <c r="D18" s="51"/>
      <c r="E18" s="51"/>
    </row>
    <row r="19" spans="1:5" s="1" customFormat="1" x14ac:dyDescent="0.25">
      <c r="A19" s="2" t="s">
        <v>404</v>
      </c>
      <c r="B19" s="51">
        <v>568558.41</v>
      </c>
      <c r="C19" s="51"/>
      <c r="D19" s="51"/>
      <c r="E19" s="51"/>
    </row>
    <row r="20" spans="1:5" s="1" customFormat="1" x14ac:dyDescent="0.25">
      <c r="A20" s="2" t="s">
        <v>405</v>
      </c>
      <c r="B20" s="51">
        <v>28250</v>
      </c>
      <c r="C20" s="51"/>
      <c r="D20" s="51"/>
      <c r="E20" s="51"/>
    </row>
    <row r="21" spans="1:5" x14ac:dyDescent="0.25">
      <c r="A21" s="3" t="s">
        <v>352</v>
      </c>
      <c r="B21" s="51"/>
      <c r="C21" s="51"/>
      <c r="D21" s="52">
        <f>B22+B24+B26+B30</f>
        <v>74434656.400000006</v>
      </c>
      <c r="E21" s="51"/>
    </row>
    <row r="22" spans="1:5" x14ac:dyDescent="0.25">
      <c r="A22" s="3" t="s">
        <v>353</v>
      </c>
      <c r="B22" s="52">
        <f>B23</f>
        <v>1241199.04</v>
      </c>
      <c r="C22" s="51"/>
      <c r="D22" s="51"/>
      <c r="E22" s="51"/>
    </row>
    <row r="23" spans="1:5" x14ac:dyDescent="0.25">
      <c r="A23" s="2" t="s">
        <v>354</v>
      </c>
      <c r="B23" s="51">
        <v>1241199.04</v>
      </c>
      <c r="C23" s="51"/>
      <c r="D23" s="51"/>
      <c r="E23" s="51"/>
    </row>
    <row r="24" spans="1:5" x14ac:dyDescent="0.25">
      <c r="A24" s="3" t="s">
        <v>406</v>
      </c>
      <c r="B24" s="52">
        <f>B25</f>
        <v>73064497.409999996</v>
      </c>
      <c r="C24" s="51"/>
      <c r="D24" s="51"/>
      <c r="E24" s="51"/>
    </row>
    <row r="25" spans="1:5" x14ac:dyDescent="0.25">
      <c r="A25" s="2" t="s">
        <v>355</v>
      </c>
      <c r="B25" s="51">
        <v>73064497.409999996</v>
      </c>
      <c r="C25" s="51"/>
      <c r="D25" s="51"/>
      <c r="E25" s="51"/>
    </row>
    <row r="26" spans="1:5" x14ac:dyDescent="0.25">
      <c r="A26" s="3" t="s">
        <v>356</v>
      </c>
      <c r="B26" s="52">
        <f>B27+B28+B29</f>
        <v>80938.19</v>
      </c>
      <c r="C26" s="51"/>
      <c r="D26" s="51"/>
      <c r="E26" s="51"/>
    </row>
    <row r="27" spans="1:5" x14ac:dyDescent="0.25">
      <c r="A27" s="2" t="s">
        <v>357</v>
      </c>
      <c r="B27" s="51">
        <v>2631.27</v>
      </c>
      <c r="C27" s="51"/>
      <c r="D27" s="51"/>
      <c r="E27" s="51"/>
    </row>
    <row r="28" spans="1:5" x14ac:dyDescent="0.25">
      <c r="A28" s="2" t="s">
        <v>358</v>
      </c>
      <c r="B28" s="51">
        <v>74792.73</v>
      </c>
      <c r="C28" s="51"/>
      <c r="D28" s="51"/>
      <c r="E28" s="51"/>
    </row>
    <row r="29" spans="1:5" x14ac:dyDescent="0.25">
      <c r="A29" s="2" t="s">
        <v>359</v>
      </c>
      <c r="B29" s="51">
        <v>3514.19</v>
      </c>
      <c r="C29" s="51"/>
      <c r="D29" s="51"/>
      <c r="E29" s="51"/>
    </row>
    <row r="30" spans="1:5" x14ac:dyDescent="0.25">
      <c r="A30" s="3" t="s">
        <v>397</v>
      </c>
      <c r="B30" s="52">
        <f>B31+B32+B33</f>
        <v>48021.759999999987</v>
      </c>
      <c r="C30" s="51"/>
      <c r="D30" s="51"/>
      <c r="E30" s="51"/>
    </row>
    <row r="31" spans="1:5" x14ac:dyDescent="0.25">
      <c r="A31" s="2" t="s">
        <v>360</v>
      </c>
      <c r="B31" s="51">
        <v>49882.38</v>
      </c>
      <c r="C31" s="51"/>
      <c r="D31" s="51"/>
      <c r="E31" s="51"/>
    </row>
    <row r="32" spans="1:5" x14ac:dyDescent="0.25">
      <c r="A32" s="2" t="s">
        <v>361</v>
      </c>
      <c r="B32" s="51">
        <v>63667.7</v>
      </c>
      <c r="C32" s="51"/>
      <c r="D32" s="51"/>
      <c r="E32" s="51"/>
    </row>
    <row r="33" spans="1:5" x14ac:dyDescent="0.25">
      <c r="A33" s="2" t="s">
        <v>362</v>
      </c>
      <c r="B33" s="51">
        <v>-65528.32</v>
      </c>
      <c r="C33" s="51"/>
      <c r="D33" s="51"/>
      <c r="E33" s="51"/>
    </row>
    <row r="34" spans="1:5" x14ac:dyDescent="0.25">
      <c r="A34" s="3" t="s">
        <v>363</v>
      </c>
      <c r="B34" s="51"/>
      <c r="C34" s="51"/>
      <c r="D34" s="52">
        <f>SUM(B35)</f>
        <v>51541153.68</v>
      </c>
      <c r="E34" s="51"/>
    </row>
    <row r="35" spans="1:5" x14ac:dyDescent="0.25">
      <c r="A35" s="3" t="s">
        <v>364</v>
      </c>
      <c r="B35" s="52">
        <f>B36+B37+B38+B39+B40+B41+B42+B43+B44</f>
        <v>51541153.68</v>
      </c>
      <c r="C35" s="51"/>
      <c r="D35" s="51"/>
      <c r="E35" s="51"/>
    </row>
    <row r="36" spans="1:5" x14ac:dyDescent="0.25">
      <c r="A36" s="2" t="s">
        <v>365</v>
      </c>
      <c r="B36" s="51">
        <v>329.7</v>
      </c>
      <c r="C36" s="51"/>
      <c r="D36" s="51"/>
      <c r="E36" s="51"/>
    </row>
    <row r="37" spans="1:5" x14ac:dyDescent="0.25">
      <c r="A37" s="2" t="s">
        <v>51</v>
      </c>
      <c r="B37" s="51">
        <v>974.2</v>
      </c>
      <c r="C37" s="51"/>
      <c r="D37" s="51"/>
      <c r="E37" s="51"/>
    </row>
    <row r="38" spans="1:5" x14ac:dyDescent="0.25">
      <c r="A38" s="2" t="s">
        <v>366</v>
      </c>
      <c r="B38" s="51">
        <v>13444.68</v>
      </c>
      <c r="C38" s="51"/>
      <c r="D38" s="51"/>
      <c r="E38" s="51"/>
    </row>
    <row r="39" spans="1:5" x14ac:dyDescent="0.25">
      <c r="A39" s="2" t="s">
        <v>55</v>
      </c>
      <c r="B39" s="51">
        <v>8306.09</v>
      </c>
      <c r="C39" s="51"/>
      <c r="D39" s="51"/>
      <c r="E39" s="51"/>
    </row>
    <row r="40" spans="1:5" x14ac:dyDescent="0.25">
      <c r="A40" s="2" t="s">
        <v>367</v>
      </c>
      <c r="B40" s="51">
        <v>233302.47</v>
      </c>
      <c r="C40" s="51"/>
      <c r="D40" s="51"/>
      <c r="E40" s="51"/>
    </row>
    <row r="41" spans="1:5" x14ac:dyDescent="0.25">
      <c r="A41" s="2" t="s">
        <v>278</v>
      </c>
      <c r="B41" s="51">
        <v>2496.1799999999998</v>
      </c>
      <c r="C41" s="51"/>
      <c r="D41" s="51"/>
      <c r="E41" s="51"/>
    </row>
    <row r="42" spans="1:5" x14ac:dyDescent="0.25">
      <c r="A42" s="2" t="s">
        <v>368</v>
      </c>
      <c r="B42" s="51">
        <v>29016.31</v>
      </c>
      <c r="C42" s="51"/>
      <c r="D42" s="51"/>
      <c r="E42" s="51"/>
    </row>
    <row r="43" spans="1:5" x14ac:dyDescent="0.25">
      <c r="A43" s="2" t="s">
        <v>81</v>
      </c>
      <c r="B43" s="51">
        <v>34024.39</v>
      </c>
      <c r="C43" s="51"/>
      <c r="D43" s="51"/>
      <c r="E43" s="51"/>
    </row>
    <row r="44" spans="1:5" x14ac:dyDescent="0.25">
      <c r="A44" s="2" t="s">
        <v>369</v>
      </c>
      <c r="B44" s="51">
        <v>51219259.659999996</v>
      </c>
      <c r="C44" s="51"/>
      <c r="D44" s="51"/>
      <c r="E44" s="51"/>
    </row>
    <row r="45" spans="1:5" x14ac:dyDescent="0.25">
      <c r="A45" s="3" t="s">
        <v>370</v>
      </c>
      <c r="B45" s="51"/>
      <c r="C45" s="51"/>
      <c r="D45" s="52">
        <f>SUM(B46)</f>
        <v>1598430</v>
      </c>
      <c r="E45" s="51"/>
    </row>
    <row r="46" spans="1:5" x14ac:dyDescent="0.25">
      <c r="A46" s="3" t="s">
        <v>371</v>
      </c>
      <c r="B46" s="52">
        <f>B47+B48+B49+B50+B51+B52+B53+B54</f>
        <v>1598430</v>
      </c>
      <c r="C46" s="51"/>
      <c r="D46" s="51"/>
      <c r="E46" s="51"/>
    </row>
    <row r="47" spans="1:5" x14ac:dyDescent="0.25">
      <c r="A47" s="2" t="s">
        <v>372</v>
      </c>
      <c r="B47" s="51">
        <v>670118.37</v>
      </c>
      <c r="C47" s="51"/>
      <c r="D47" s="51"/>
      <c r="E47" s="51"/>
    </row>
    <row r="48" spans="1:5" x14ac:dyDescent="0.25">
      <c r="A48" s="2" t="s">
        <v>373</v>
      </c>
      <c r="B48" s="51">
        <v>14768.34</v>
      </c>
      <c r="C48" s="51"/>
      <c r="D48" s="51"/>
      <c r="E48" s="51"/>
    </row>
    <row r="49" spans="1:5" x14ac:dyDescent="0.25">
      <c r="A49" s="2" t="s">
        <v>374</v>
      </c>
      <c r="B49" s="51">
        <v>21690.67</v>
      </c>
      <c r="C49" s="51"/>
      <c r="D49" s="51"/>
      <c r="E49" s="51"/>
    </row>
    <row r="50" spans="1:5" x14ac:dyDescent="0.25">
      <c r="A50" s="2" t="s">
        <v>375</v>
      </c>
      <c r="B50" s="51">
        <v>260104.04</v>
      </c>
      <c r="C50" s="51"/>
      <c r="D50" s="51"/>
      <c r="E50" s="51"/>
    </row>
    <row r="51" spans="1:5" x14ac:dyDescent="0.25">
      <c r="A51" s="2" t="s">
        <v>376</v>
      </c>
      <c r="B51" s="51">
        <v>12438.81</v>
      </c>
      <c r="C51" s="51"/>
      <c r="D51" s="51"/>
      <c r="E51" s="51"/>
    </row>
    <row r="52" spans="1:5" x14ac:dyDescent="0.25">
      <c r="A52" s="2" t="s">
        <v>377</v>
      </c>
      <c r="B52" s="51">
        <v>2665511.9900000002</v>
      </c>
      <c r="C52" s="51"/>
      <c r="D52" s="51"/>
      <c r="E52" s="51"/>
    </row>
    <row r="53" spans="1:5" x14ac:dyDescent="0.25">
      <c r="A53" s="2" t="s">
        <v>378</v>
      </c>
      <c r="B53" s="51">
        <v>1080348.02</v>
      </c>
      <c r="C53" s="51"/>
      <c r="D53" s="51"/>
      <c r="E53" s="51"/>
    </row>
    <row r="54" spans="1:5" x14ac:dyDescent="0.25">
      <c r="A54" s="2" t="s">
        <v>379</v>
      </c>
      <c r="B54" s="51">
        <v>-3126550.24</v>
      </c>
      <c r="C54" s="51"/>
      <c r="D54" s="51"/>
      <c r="E54" s="51"/>
    </row>
    <row r="55" spans="1:5" x14ac:dyDescent="0.25">
      <c r="A55" s="3" t="s">
        <v>380</v>
      </c>
      <c r="B55" s="51"/>
      <c r="C55" s="51"/>
      <c r="D55" s="58">
        <f>D8+D21+D34+D45</f>
        <v>132102564.45000002</v>
      </c>
      <c r="E55" s="51"/>
    </row>
    <row r="56" spans="1:5" s="1" customFormat="1" x14ac:dyDescent="0.25">
      <c r="A56" s="3"/>
      <c r="B56" s="51"/>
      <c r="C56" s="51"/>
      <c r="D56" s="58"/>
      <c r="E56" s="51"/>
    </row>
    <row r="57" spans="1:5" s="1" customFormat="1" x14ac:dyDescent="0.25">
      <c r="A57" s="81" t="s">
        <v>240</v>
      </c>
      <c r="B57" s="81"/>
      <c r="C57" s="81"/>
      <c r="D57" s="81"/>
      <c r="E57" s="51"/>
    </row>
    <row r="58" spans="1:5" s="1" customFormat="1" x14ac:dyDescent="0.25">
      <c r="A58" s="81" t="s">
        <v>265</v>
      </c>
      <c r="B58" s="81"/>
      <c r="C58" s="81"/>
      <c r="D58" s="81"/>
      <c r="E58" s="51"/>
    </row>
    <row r="59" spans="1:5" s="1" customFormat="1" x14ac:dyDescent="0.25">
      <c r="A59" s="81" t="s">
        <v>421</v>
      </c>
      <c r="B59" s="81"/>
      <c r="C59" s="81"/>
      <c r="D59" s="81"/>
      <c r="E59" s="51"/>
    </row>
    <row r="60" spans="1:5" s="1" customFormat="1" x14ac:dyDescent="0.25">
      <c r="A60" s="81" t="s">
        <v>182</v>
      </c>
      <c r="B60" s="81"/>
      <c r="C60" s="81"/>
      <c r="D60" s="81"/>
      <c r="E60" s="51"/>
    </row>
    <row r="61" spans="1:5" s="1" customFormat="1" x14ac:dyDescent="0.25">
      <c r="A61" s="3" t="s">
        <v>183</v>
      </c>
      <c r="B61" s="3"/>
      <c r="C61" s="3"/>
      <c r="D61" s="2"/>
      <c r="E61" s="51"/>
    </row>
    <row r="62" spans="1:5" s="16" customFormat="1" ht="15" customHeight="1" x14ac:dyDescent="0.2"/>
    <row r="63" spans="1:5" x14ac:dyDescent="0.25">
      <c r="A63" s="23" t="s">
        <v>400</v>
      </c>
      <c r="B63" s="57" t="s">
        <v>342</v>
      </c>
      <c r="C63" s="58"/>
      <c r="D63" s="57" t="s">
        <v>343</v>
      </c>
    </row>
    <row r="64" spans="1:5" x14ac:dyDescent="0.25">
      <c r="A64" s="3" t="s">
        <v>381</v>
      </c>
      <c r="B64" s="51"/>
      <c r="C64" s="51"/>
      <c r="D64" s="52">
        <f>B65+B68</f>
        <v>2382233.86</v>
      </c>
    </row>
    <row r="65" spans="1:4" x14ac:dyDescent="0.25">
      <c r="A65" s="3" t="s">
        <v>382</v>
      </c>
      <c r="B65" s="52">
        <f>B66+B67</f>
        <v>1647728.81</v>
      </c>
      <c r="C65" s="51"/>
      <c r="D65" s="51"/>
    </row>
    <row r="66" spans="1:4" x14ac:dyDescent="0.25">
      <c r="A66" s="2" t="s">
        <v>260</v>
      </c>
      <c r="B66" s="51">
        <v>1647646.72</v>
      </c>
      <c r="C66" s="51"/>
      <c r="D66" s="51"/>
    </row>
    <row r="67" spans="1:4" x14ac:dyDescent="0.25">
      <c r="A67" s="2" t="s">
        <v>262</v>
      </c>
      <c r="B67" s="51">
        <v>82.09</v>
      </c>
      <c r="C67" s="51"/>
      <c r="D67" s="52"/>
    </row>
    <row r="68" spans="1:4" x14ac:dyDescent="0.25">
      <c r="A68" s="3" t="s">
        <v>383</v>
      </c>
      <c r="B68" s="52">
        <f>B69+B70+B71+B72+B74+B73</f>
        <v>734505.04999999993</v>
      </c>
      <c r="C68" s="51"/>
      <c r="D68" s="51"/>
    </row>
    <row r="69" spans="1:4" s="1" customFormat="1" x14ac:dyDescent="0.25">
      <c r="A69" s="2" t="s">
        <v>411</v>
      </c>
      <c r="B69" s="51">
        <v>133257.4</v>
      </c>
      <c r="C69" s="51"/>
      <c r="D69" s="51"/>
    </row>
    <row r="70" spans="1:4" s="1" customFormat="1" x14ac:dyDescent="0.25">
      <c r="A70" s="2" t="s">
        <v>412</v>
      </c>
      <c r="B70" s="51">
        <v>491015.17</v>
      </c>
      <c r="C70" s="51"/>
      <c r="D70" s="51"/>
    </row>
    <row r="71" spans="1:4" s="1" customFormat="1" x14ac:dyDescent="0.25">
      <c r="A71" s="2" t="s">
        <v>407</v>
      </c>
      <c r="B71" s="51">
        <v>26676.27</v>
      </c>
      <c r="C71" s="51"/>
      <c r="D71" s="51"/>
    </row>
    <row r="72" spans="1:4" s="1" customFormat="1" x14ac:dyDescent="0.25">
      <c r="A72" s="2" t="s">
        <v>408</v>
      </c>
      <c r="B72" s="51">
        <v>22544.33</v>
      </c>
      <c r="C72" s="51"/>
      <c r="D72" s="51"/>
    </row>
    <row r="73" spans="1:4" s="1" customFormat="1" x14ac:dyDescent="0.25">
      <c r="A73" s="2" t="s">
        <v>409</v>
      </c>
      <c r="B73" s="51">
        <v>45388.84</v>
      </c>
      <c r="C73" s="51"/>
      <c r="D73" s="51"/>
    </row>
    <row r="74" spans="1:4" s="1" customFormat="1" x14ac:dyDescent="0.25">
      <c r="A74" s="2" t="s">
        <v>410</v>
      </c>
      <c r="B74" s="51">
        <v>15623.04</v>
      </c>
      <c r="C74" s="51"/>
      <c r="D74" s="51"/>
    </row>
    <row r="75" spans="1:4" x14ac:dyDescent="0.25">
      <c r="A75" s="3" t="s">
        <v>413</v>
      </c>
      <c r="B75" s="51"/>
      <c r="C75" s="51"/>
      <c r="D75" s="52">
        <f>B76+B79</f>
        <v>234226571.69</v>
      </c>
    </row>
    <row r="76" spans="1:4" x14ac:dyDescent="0.25">
      <c r="A76" s="3" t="s">
        <v>384</v>
      </c>
      <c r="B76" s="52">
        <f>B77+B78</f>
        <v>162378997.59999999</v>
      </c>
      <c r="C76" s="51"/>
      <c r="D76" s="51"/>
    </row>
    <row r="77" spans="1:4" x14ac:dyDescent="0.25">
      <c r="A77" s="2" t="s">
        <v>385</v>
      </c>
      <c r="B77" s="51">
        <v>48190719.520000003</v>
      </c>
      <c r="C77" s="51"/>
      <c r="D77" s="51"/>
    </row>
    <row r="78" spans="1:4" x14ac:dyDescent="0.25">
      <c r="A78" s="2" t="s">
        <v>386</v>
      </c>
      <c r="B78" s="51">
        <v>114188278.08</v>
      </c>
      <c r="C78" s="51"/>
      <c r="D78" s="51"/>
    </row>
    <row r="79" spans="1:4" x14ac:dyDescent="0.25">
      <c r="A79" s="3" t="s">
        <v>387</v>
      </c>
      <c r="B79" s="52">
        <v>71847574.090000004</v>
      </c>
      <c r="C79" s="51"/>
      <c r="D79" s="51"/>
    </row>
    <row r="80" spans="1:4" x14ac:dyDescent="0.25">
      <c r="A80" s="2" t="s">
        <v>388</v>
      </c>
      <c r="B80" s="51">
        <v>28250</v>
      </c>
      <c r="C80" s="51"/>
      <c r="D80" s="51"/>
    </row>
    <row r="81" spans="1:4" x14ac:dyDescent="0.25">
      <c r="A81" s="2" t="s">
        <v>389</v>
      </c>
      <c r="B81" s="51">
        <v>1047380.73</v>
      </c>
      <c r="C81" s="51"/>
      <c r="D81" s="51"/>
    </row>
    <row r="82" spans="1:4" x14ac:dyDescent="0.25">
      <c r="A82" s="2" t="s">
        <v>390</v>
      </c>
      <c r="B82" s="51">
        <v>70771943.359999999</v>
      </c>
      <c r="C82" s="51"/>
      <c r="D82" s="51"/>
    </row>
    <row r="83" spans="1:4" x14ac:dyDescent="0.25">
      <c r="A83" s="3" t="s">
        <v>391</v>
      </c>
      <c r="B83" s="51"/>
      <c r="C83" s="51"/>
      <c r="D83" s="52"/>
    </row>
    <row r="84" spans="1:4" x14ac:dyDescent="0.25">
      <c r="A84" s="3" t="s">
        <v>392</v>
      </c>
      <c r="B84" s="52">
        <v>-96511941.680000007</v>
      </c>
      <c r="C84" s="51"/>
      <c r="D84" s="51">
        <f>B84+B88</f>
        <v>-96514124.190000013</v>
      </c>
    </row>
    <row r="85" spans="1:4" x14ac:dyDescent="0.25">
      <c r="A85" s="2" t="s">
        <v>393</v>
      </c>
      <c r="B85" s="51">
        <v>21052789.75</v>
      </c>
      <c r="C85" s="51"/>
      <c r="D85" s="51"/>
    </row>
    <row r="86" spans="1:4" x14ac:dyDescent="0.25">
      <c r="A86" s="2" t="s">
        <v>394</v>
      </c>
      <c r="B86" s="51">
        <v>524134.67</v>
      </c>
      <c r="C86" s="51"/>
      <c r="D86" s="51"/>
    </row>
    <row r="87" spans="1:4" x14ac:dyDescent="0.25">
      <c r="A87" s="2" t="s">
        <v>395</v>
      </c>
      <c r="B87" s="51">
        <v>-118088866.09999999</v>
      </c>
      <c r="C87" s="51"/>
      <c r="D87" s="51"/>
    </row>
    <row r="88" spans="1:4" s="1" customFormat="1" x14ac:dyDescent="0.25">
      <c r="A88" s="2" t="s">
        <v>428</v>
      </c>
      <c r="B88" s="51">
        <f>B89</f>
        <v>-2182.5100000000002</v>
      </c>
      <c r="C88" s="51"/>
      <c r="D88" s="51"/>
    </row>
    <row r="89" spans="1:4" s="1" customFormat="1" x14ac:dyDescent="0.25">
      <c r="A89" s="2" t="s">
        <v>429</v>
      </c>
      <c r="B89" s="51">
        <v>-2182.5100000000002</v>
      </c>
      <c r="C89" s="51"/>
      <c r="D89" s="51"/>
    </row>
    <row r="90" spans="1:4" x14ac:dyDescent="0.25">
      <c r="A90" s="3" t="s">
        <v>396</v>
      </c>
      <c r="B90" s="52">
        <v>-7992116.9100000001</v>
      </c>
      <c r="C90" s="51"/>
      <c r="D90" s="52">
        <f>B90</f>
        <v>-7992116.9100000001</v>
      </c>
    </row>
    <row r="91" spans="1:4" x14ac:dyDescent="0.25">
      <c r="A91" s="3" t="s">
        <v>398</v>
      </c>
      <c r="B91" s="51"/>
      <c r="C91" s="51"/>
      <c r="D91" s="52">
        <f>SUM(D64+D75+D90+D84)</f>
        <v>132102564.45</v>
      </c>
    </row>
    <row r="92" spans="1:4" x14ac:dyDescent="0.25">
      <c r="A92" s="2"/>
      <c r="B92" s="51"/>
      <c r="C92" s="51"/>
      <c r="D92" s="51"/>
    </row>
    <row r="93" spans="1:4" x14ac:dyDescent="0.25">
      <c r="A93" s="2"/>
      <c r="B93" s="51"/>
      <c r="C93" s="51"/>
      <c r="D93" s="51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16</vt:lpstr>
      <vt:lpstr>ESTADO EJEC. PRES. INGRESOS 16</vt:lpstr>
      <vt:lpstr> FLUJO DE FONDOS DIC  2016</vt:lpstr>
      <vt:lpstr>composicion de Flujo fondos</vt:lpstr>
      <vt:lpstr>Rendimiento Economico 2016</vt:lpstr>
      <vt:lpstr>Estado Situacion Financiera 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2017-02-21T16:59:05Z</dcterms:modified>
</cp:coreProperties>
</file>