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AT\PAT2017\EVALUACION_PAT2017\respuestas evaluacion T4\"/>
    </mc:Choice>
  </mc:AlternateContent>
  <bookViews>
    <workbookView xWindow="0" yWindow="0" windowWidth="15345" windowHeight="4560" activeTab="3"/>
  </bookViews>
  <sheets>
    <sheet name="JURIDICO3" sheetId="3" r:id="rId1"/>
    <sheet name="Inspección" sheetId="4" r:id="rId2"/>
    <sheet name="TIC" sheetId="6" r:id="rId3"/>
    <sheet name="Financiero" sheetId="8" r:id="rId4"/>
    <sheet name="Gest.Cotiza" sheetId="7" r:id="rId5"/>
    <sheet name="GESTION PENSIONES" sheetId="9" r:id="rId6"/>
    <sheet name="D ADMINISTRATIVO" sheetId="10" r:id="rId7"/>
  </sheets>
  <definedNames>
    <definedName name="_xlnm.Print_Area" localSheetId="6">'D ADMINISTRATIVO'!$B$1:$V$45</definedName>
    <definedName name="_xlnm.Print_Area" localSheetId="3">Financiero!$B$1:$V$26</definedName>
    <definedName name="_xlnm.Print_Area" localSheetId="4">Gest.Cotiza!$A$1:$U$25</definedName>
    <definedName name="_xlnm.Print_Area" localSheetId="5">'GESTION PENSIONES'!$A$1:$U$22</definedName>
    <definedName name="_xlnm.Print_Area" localSheetId="0">JURIDICO3!$A$1:$U$24</definedName>
    <definedName name="_xlnm.Print_Area" localSheetId="2">TIC!$A$3:$U$37</definedName>
    <definedName name="_xlnm.Print_Titles" localSheetId="0">JURIDICO3!$1:$9</definedName>
  </definedNames>
  <calcPr calcId="162913"/>
</workbook>
</file>

<file path=xl/calcChain.xml><?xml version="1.0" encoding="utf-8"?>
<calcChain xmlns="http://schemas.openxmlformats.org/spreadsheetml/2006/main">
  <c r="R42" i="10" l="1"/>
  <c r="V41" i="10"/>
  <c r="U41" i="10"/>
  <c r="T41" i="10"/>
  <c r="S41" i="10"/>
  <c r="R41" i="10"/>
  <c r="V38" i="10"/>
  <c r="U38" i="10"/>
  <c r="T38" i="10"/>
  <c r="S38" i="10"/>
  <c r="R38" i="10"/>
  <c r="R39" i="10" s="1"/>
  <c r="R37" i="10"/>
  <c r="U36" i="10"/>
  <c r="R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3" i="10"/>
  <c r="V32" i="10"/>
  <c r="U32" i="10"/>
  <c r="T32" i="10"/>
  <c r="S32" i="10"/>
  <c r="R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V28" i="10"/>
  <c r="U28" i="10"/>
  <c r="T28" i="10"/>
  <c r="S28" i="10"/>
  <c r="R28" i="10"/>
  <c r="R31" i="10" s="1"/>
  <c r="V25" i="10"/>
  <c r="R25" i="10"/>
  <c r="R26" i="10" s="1"/>
  <c r="R24" i="10"/>
  <c r="U23" i="10"/>
  <c r="R23" i="10"/>
  <c r="V20" i="10"/>
  <c r="U20" i="10"/>
  <c r="T20" i="10"/>
  <c r="S20" i="10"/>
  <c r="R20" i="10"/>
  <c r="R21" i="10" s="1"/>
  <c r="V18" i="10"/>
  <c r="U18" i="10"/>
  <c r="T18" i="10"/>
  <c r="S18" i="10"/>
  <c r="R18" i="10"/>
  <c r="R19" i="10" s="1"/>
  <c r="R16" i="10"/>
  <c r="T15" i="10"/>
  <c r="R15" i="10"/>
  <c r="V13" i="10"/>
  <c r="U13" i="10"/>
  <c r="T13" i="10"/>
  <c r="S13" i="10"/>
  <c r="R13" i="10"/>
  <c r="R14" i="10" s="1"/>
  <c r="R12" i="10"/>
  <c r="V11" i="10"/>
  <c r="R11" i="10"/>
  <c r="V9" i="10"/>
  <c r="U9" i="10"/>
  <c r="T9" i="10"/>
  <c r="S9" i="10"/>
  <c r="R9" i="10"/>
  <c r="R10" i="10" s="1"/>
  <c r="V7" i="10"/>
  <c r="U7" i="10"/>
  <c r="T7" i="10"/>
  <c r="S7" i="10"/>
  <c r="R7" i="10"/>
  <c r="R8" i="10" s="1"/>
  <c r="R29" i="10" l="1"/>
  <c r="U16" i="9" l="1"/>
  <c r="T16" i="9"/>
  <c r="S16" i="9"/>
  <c r="R16" i="9"/>
  <c r="Q16" i="9"/>
  <c r="Q17" i="9" s="1"/>
  <c r="U14" i="9"/>
  <c r="T14" i="9"/>
  <c r="S14" i="9"/>
  <c r="R14" i="9"/>
  <c r="Q14" i="9"/>
  <c r="Q15" i="9" s="1"/>
  <c r="AN12" i="9"/>
  <c r="U12" i="9"/>
  <c r="T12" i="9"/>
  <c r="S12" i="9"/>
  <c r="R12" i="9"/>
  <c r="Q12" i="9"/>
  <c r="Q13" i="9" s="1"/>
  <c r="AN11" i="9"/>
  <c r="AN10" i="9"/>
  <c r="U10" i="9"/>
  <c r="T10" i="9"/>
  <c r="S10" i="9"/>
  <c r="R10" i="9"/>
  <c r="Q10" i="9"/>
  <c r="Q11" i="9" s="1"/>
  <c r="AN9" i="9"/>
  <c r="V19" i="8" l="1"/>
  <c r="U19" i="8"/>
  <c r="T19" i="8"/>
  <c r="S19" i="8"/>
  <c r="R19" i="8"/>
  <c r="R20" i="8" s="1"/>
  <c r="V17" i="8"/>
  <c r="U17" i="8"/>
  <c r="T17" i="8"/>
  <c r="S17" i="8"/>
  <c r="R17" i="8"/>
  <c r="R18" i="8" s="1"/>
  <c r="U15" i="8"/>
  <c r="R15" i="8"/>
  <c r="R16" i="8" s="1"/>
  <c r="R13" i="8"/>
  <c r="V12" i="8"/>
  <c r="U12" i="8"/>
  <c r="T12" i="8"/>
  <c r="S12" i="8"/>
  <c r="R12" i="8"/>
  <c r="R11" i="8"/>
  <c r="V10" i="8"/>
  <c r="U10" i="8"/>
  <c r="T10" i="8"/>
  <c r="S10" i="8"/>
  <c r="R10" i="8"/>
  <c r="R9" i="8"/>
  <c r="V8" i="8"/>
  <c r="U8" i="8"/>
  <c r="T8" i="8"/>
  <c r="S8" i="8"/>
  <c r="R8" i="8"/>
  <c r="Q20" i="7" l="1"/>
  <c r="U19" i="7"/>
  <c r="T19" i="7"/>
  <c r="S19" i="7"/>
  <c r="R19" i="7"/>
  <c r="Q19" i="7"/>
  <c r="Q18" i="7"/>
  <c r="U17" i="7"/>
  <c r="T17" i="7"/>
  <c r="S17" i="7"/>
  <c r="R17" i="7"/>
  <c r="Q17" i="7"/>
  <c r="P16" i="7"/>
  <c r="O16" i="7"/>
  <c r="U15" i="7" s="1"/>
  <c r="N16" i="7"/>
  <c r="G16" i="7"/>
  <c r="F16" i="7"/>
  <c r="E16" i="7"/>
  <c r="Q16" i="7" s="1"/>
  <c r="T15" i="7"/>
  <c r="S15" i="7"/>
  <c r="R15" i="7"/>
  <c r="Q15" i="7"/>
  <c r="P14" i="7"/>
  <c r="O14" i="7"/>
  <c r="U13" i="7" s="1"/>
  <c r="N14" i="7"/>
  <c r="M14" i="7"/>
  <c r="L14" i="7"/>
  <c r="K14" i="7"/>
  <c r="J14" i="7"/>
  <c r="I14" i="7"/>
  <c r="S13" i="7" s="1"/>
  <c r="H14" i="7"/>
  <c r="G14" i="7"/>
  <c r="F14" i="7"/>
  <c r="E14" i="7"/>
  <c r="Q14" i="7" s="1"/>
  <c r="T13" i="7"/>
  <c r="R13" i="7"/>
  <c r="Q13" i="7"/>
  <c r="P10" i="7"/>
  <c r="O10" i="7"/>
  <c r="N10" i="7"/>
  <c r="U10" i="7" s="1"/>
  <c r="M10" i="7"/>
  <c r="L10" i="7"/>
  <c r="T10" i="7" s="1"/>
  <c r="K10" i="7"/>
  <c r="J10" i="7"/>
  <c r="I10" i="7"/>
  <c r="H10" i="7"/>
  <c r="S10" i="7" s="1"/>
  <c r="G10" i="7"/>
  <c r="F10" i="7"/>
  <c r="R10" i="7" s="1"/>
  <c r="E10" i="7"/>
  <c r="Q10" i="7" s="1"/>
  <c r="Q11" i="7" s="1"/>
  <c r="Q9" i="7"/>
  <c r="U8" i="7"/>
  <c r="T8" i="7"/>
  <c r="S8" i="7"/>
  <c r="R8" i="7"/>
  <c r="Q8" i="7"/>
  <c r="U23" i="6" l="1"/>
  <c r="T23" i="6"/>
  <c r="R23" i="6"/>
  <c r="Q23" i="6"/>
  <c r="Q24" i="6" s="1"/>
  <c r="Q22" i="6"/>
  <c r="U21" i="6"/>
  <c r="T21" i="6"/>
  <c r="S21" i="6"/>
  <c r="R21" i="6"/>
  <c r="Q21" i="6"/>
  <c r="P20" i="6"/>
  <c r="O20" i="6"/>
  <c r="N20" i="6"/>
  <c r="M20" i="6"/>
  <c r="L20" i="6"/>
  <c r="K20" i="6"/>
  <c r="J20" i="6"/>
  <c r="I20" i="6"/>
  <c r="H20" i="6"/>
  <c r="G20" i="6"/>
  <c r="F20" i="6"/>
  <c r="E20" i="6"/>
  <c r="Q19" i="6"/>
  <c r="Q18" i="6"/>
  <c r="Q20" i="6" s="1"/>
  <c r="U17" i="6"/>
  <c r="T17" i="6"/>
  <c r="S17" i="6"/>
  <c r="R17" i="6"/>
  <c r="U14" i="6"/>
  <c r="T14" i="6"/>
  <c r="S14" i="6"/>
  <c r="R14" i="6"/>
  <c r="Q14" i="6"/>
  <c r="Q15" i="6" s="1"/>
  <c r="U12" i="6"/>
  <c r="S12" i="6"/>
  <c r="Q12" i="6"/>
  <c r="Q13" i="6" s="1"/>
  <c r="U8" i="4" l="1"/>
  <c r="T8" i="4"/>
  <c r="S8" i="4"/>
  <c r="R8" i="4"/>
  <c r="Q8" i="4"/>
  <c r="Q9" i="4" s="1"/>
  <c r="E13" i="3" l="1"/>
  <c r="S14" i="3" l="1"/>
  <c r="T14" i="3"/>
  <c r="U14" i="3"/>
  <c r="R14" i="3"/>
  <c r="U10" i="3"/>
  <c r="T10" i="3"/>
  <c r="S10" i="3"/>
  <c r="R10" i="3"/>
  <c r="F17" i="3"/>
  <c r="G17" i="3"/>
  <c r="H17" i="3"/>
  <c r="I17" i="3"/>
  <c r="J17" i="3"/>
  <c r="K17" i="3"/>
  <c r="L17" i="3"/>
  <c r="M17" i="3"/>
  <c r="N17" i="3"/>
  <c r="O17" i="3"/>
  <c r="P17" i="3"/>
  <c r="E17" i="3"/>
  <c r="Q15" i="3"/>
  <c r="F13" i="3"/>
  <c r="G13" i="3"/>
  <c r="H13" i="3"/>
  <c r="I13" i="3"/>
  <c r="J13" i="3"/>
  <c r="K13" i="3"/>
  <c r="L13" i="3"/>
  <c r="M13" i="3"/>
  <c r="N13" i="3"/>
  <c r="O13" i="3"/>
  <c r="P13" i="3"/>
  <c r="Q11" i="3"/>
  <c r="Q10" i="3"/>
  <c r="Q14" i="3"/>
  <c r="Q17" i="3" l="1"/>
  <c r="Q13" i="3"/>
</calcChain>
</file>

<file path=xl/sharedStrings.xml><?xml version="1.0" encoding="utf-8"?>
<sst xmlns="http://schemas.openxmlformats.org/spreadsheetml/2006/main" count="445" uniqueCount="191">
  <si>
    <t>INSTITUTO SALVADOREÑO DEL SEGURO SOCIAL</t>
  </si>
  <si>
    <t>UNIDAD DE PENSIONES</t>
  </si>
  <si>
    <t>Código</t>
  </si>
  <si>
    <t>Propósito /Producto</t>
  </si>
  <si>
    <t>Unidad de Medida</t>
  </si>
  <si>
    <t xml:space="preserve">Meses </t>
  </si>
  <si>
    <t>TOTALES</t>
  </si>
  <si>
    <t>FECHA</t>
  </si>
  <si>
    <t>T1</t>
  </si>
  <si>
    <t>T2</t>
  </si>
  <si>
    <t>T3</t>
  </si>
  <si>
    <t>T4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</si>
  <si>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</si>
  <si>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</si>
  <si>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</si>
  <si>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</si>
  <si>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</si>
  <si>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</si>
  <si>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</si>
  <si>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</si>
  <si>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</si>
  <si>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</si>
  <si>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</si>
  <si>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</si>
  <si>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DESARROLLO ORGANIZACIONAL</t>
  </si>
  <si>
    <t>A-40</t>
  </si>
  <si>
    <t>CUBRIR LAS NECESIDADES DE REPRESENTACION JUDICIAL Y ASESORIA JURIDICA</t>
  </si>
  <si>
    <t>A-40-01</t>
  </si>
  <si>
    <t xml:space="preserve">OPINIONES JURIDICAS </t>
  </si>
  <si>
    <t>Nombre, Firma y Sello</t>
  </si>
  <si>
    <t>A-40-02</t>
  </si>
  <si>
    <t xml:space="preserve">PROCESOS JUDICIALES (INTERPOSICIÓN DE DEMANDAS)  </t>
  </si>
  <si>
    <t>PORCENTAJE</t>
  </si>
  <si>
    <t>ESTADO</t>
  </si>
  <si>
    <t>EMITIDAS</t>
  </si>
  <si>
    <t>EMITIDAS EN TIEMPO META</t>
  </si>
  <si>
    <t>DEMANDAS PRESENTADAS EN TIEMPO META</t>
  </si>
  <si>
    <t>DEMANDAS PRESENTADAS</t>
  </si>
  <si>
    <t>PLAN ANUAL DE TRABAJO 2017</t>
  </si>
  <si>
    <t>PLAN</t>
  </si>
  <si>
    <t>PORCENTAJE DE CUMPLIMIENTO REAL</t>
  </si>
  <si>
    <t>TIEMPO META
15 días hábiles, contados a partir de la asignación del caso.</t>
  </si>
  <si>
    <t>TIEMPO META
20 días hábiles para casos de San Salvador y 30 días hábiles para casos en el interior del país; ambos plazos contados a partir de la asignación del caso.</t>
  </si>
  <si>
    <t>LICDA KARINA STVLANA TEJADA LAZO</t>
  </si>
  <si>
    <t>Prod</t>
  </si>
  <si>
    <t>Producto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</si>
  <si>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</si>
  <si>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</si>
  <si>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</si>
  <si>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</si>
  <si>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</si>
  <si>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</si>
  <si>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</si>
  <si>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</si>
  <si>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</si>
  <si>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</si>
  <si>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</si>
  <si>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</si>
  <si>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</si>
  <si>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A-27</t>
  </si>
  <si>
    <t>REALIZAR UN CONTROL PATRONAL EFECTIVO</t>
  </si>
  <si>
    <t>A-27-01</t>
  </si>
  <si>
    <t>INSPECCIONES GENERALES A PATRONOS</t>
  </si>
  <si>
    <t>INFORME</t>
  </si>
  <si>
    <t>REAL</t>
  </si>
  <si>
    <t>JORGE ELIAS MANCIA PEREZ</t>
  </si>
  <si>
    <t>NOMBRE, FIRMA Y SELLO</t>
  </si>
  <si>
    <t>A-01</t>
  </si>
  <si>
    <t>APOYAR LA TOMA DE DECISIONES POR MEDIO DE LA GENERACIÓN DE INFORMACIÓN FINANCIERA CONTABLE OPORTUNA.</t>
  </si>
  <si>
    <t>A-01-01</t>
  </si>
  <si>
    <t>ESTADO DE SITUACIÓN FINANCIERA</t>
  </si>
  <si>
    <t xml:space="preserve">REPORTE FINANCIERO
</t>
  </si>
  <si>
    <t>A-01-02</t>
  </si>
  <si>
    <t>ESTADO DE RENDIMIENTO ECONÓMICO</t>
  </si>
  <si>
    <t>A-01-03</t>
  </si>
  <si>
    <t>ESTADO DE FLUJO DE FONDOS</t>
  </si>
  <si>
    <t>A-02</t>
  </si>
  <si>
    <t>APOYAR LA PLANIFICACIÓN FINANCIERA Y EL SEGUIMIENTO A LA EJECUCIÓN.</t>
  </si>
  <si>
    <t>A-02-01</t>
  </si>
  <si>
    <t>PRESUPUESTO PRESENTADO</t>
  </si>
  <si>
    <t>DOCUMENTO</t>
  </si>
  <si>
    <t>N/A</t>
  </si>
  <si>
    <t>A-02-02</t>
  </si>
  <si>
    <t>EJECUCIÓN PRESUPUESTARIA</t>
  </si>
  <si>
    <t xml:space="preserve">INFORME
</t>
  </si>
  <si>
    <t>A-02-03</t>
  </si>
  <si>
    <t>% EJECUCION</t>
  </si>
  <si>
    <t>EDGAR PORFIRIO GARCIA PRIVADO</t>
  </si>
  <si>
    <t>A-24</t>
  </si>
  <si>
    <t xml:space="preserve">SISTEMAS DE INFORMACIÓN QUE DAN SOPORTE A LOS PROCESOS DE LAS DEMAS DEPENDENCIAS </t>
  </si>
  <si>
    <t>A-24-01</t>
  </si>
  <si>
    <t>SISTEMAS DE INFORMACIÓN IMPLEMENTADOS</t>
  </si>
  <si>
    <t xml:space="preserve">SISTEMAS Y/O APLICACIONES </t>
  </si>
  <si>
    <t>A-24-03</t>
  </si>
  <si>
    <t xml:space="preserve">MANTENIMIENTOS, ACTUALIZACIONES Y MEJORAS A SISTEMAS DE INFORMACIÓN  </t>
  </si>
  <si>
    <t xml:space="preserve">REQUERIMIENTOS ATENDIDOS (TI-01)
</t>
  </si>
  <si>
    <t>A-25</t>
  </si>
  <si>
    <t xml:space="preserve">GARANTIZAR LA DISPONIBILIDAD DE LA INFRAESTRUCTURA PARA EL BUEN FUNCIONAMIENTO DE LOS SERVICIOS DE TECNOLOGÍA </t>
  </si>
  <si>
    <t>A-25-01</t>
  </si>
  <si>
    <t xml:space="preserve">ASISTENCIA TÉCNICA AL USUARIO </t>
  </si>
  <si>
    <t xml:space="preserve">PORCENTAJE DE REQUERIMIENTO ATENDIDO 
(TI-02, TI-03, TI-04, TI-05, INF-S02)
</t>
  </si>
  <si>
    <t>SOLICITADO</t>
  </si>
  <si>
    <t>ATENDIDO</t>
  </si>
  <si>
    <t>A-25-02</t>
  </si>
  <si>
    <t xml:space="preserve">RESPALDO DIARIO DE INFORMACIÓN </t>
  </si>
  <si>
    <t>RESPALDO REALIZADO</t>
  </si>
  <si>
    <t>A-25-05</t>
  </si>
  <si>
    <t>MANTENIMIENTOS PREVENTIVOS</t>
  </si>
  <si>
    <t>MANTENIMIENTO</t>
  </si>
  <si>
    <t>KATYA KAROLYNA RODRÍGUEZ RIVAS</t>
  </si>
  <si>
    <t>A-07</t>
  </si>
  <si>
    <t>INCREMENTAR LOS INGRESOS POR COTIZACIONES</t>
  </si>
  <si>
    <t>A-07-01</t>
  </si>
  <si>
    <t>REGISTRO DE INGRESOS EN CONCEPTO DE COTIZACIONES</t>
  </si>
  <si>
    <t>MONTO</t>
  </si>
  <si>
    <t>A-41</t>
  </si>
  <si>
    <t>A-41-01</t>
  </si>
  <si>
    <t>COTIZACION PATRONAL</t>
  </si>
  <si>
    <t>MONTO  (US$MILES)</t>
  </si>
  <si>
    <t>A-41-02</t>
  </si>
  <si>
    <t>COTIZACION LABORAL</t>
  </si>
  <si>
    <t xml:space="preserve"> A-41-03</t>
  </si>
  <si>
    <t>RECUPERACION DE COTIZACIONES EN MORA</t>
  </si>
  <si>
    <t>HISTORIALES LABORALES DEFINITIVOS</t>
  </si>
  <si>
    <t>Reporte</t>
  </si>
  <si>
    <t>Jennie E. Montenegro González</t>
  </si>
  <si>
    <t>11 de enero 2018</t>
  </si>
  <si>
    <t>PLAN 
TOTALES</t>
  </si>
  <si>
    <t>A-42</t>
  </si>
  <si>
    <t xml:space="preserve">OTORGAR Y ADMINISTRAR NECESIDADES DE PENSIONES </t>
  </si>
  <si>
    <t>A-42-01</t>
  </si>
  <si>
    <t>CONCESION DE PENSIONES</t>
  </si>
  <si>
    <t>RESOLUCIONES</t>
  </si>
  <si>
    <t>CONCESION DE ASIGNACIONES POR INVALIDEZ, VEJEZ Y SOBREVIVENCIA</t>
  </si>
  <si>
    <t>A-42.02</t>
  </si>
  <si>
    <t>PLANILLA DE PRIMEROS PAGOS</t>
  </si>
  <si>
    <t>A-42-03</t>
  </si>
  <si>
    <t>PENSIONES EN CURSO DE PAGO</t>
  </si>
  <si>
    <t>MONTO  (US$MILLONES)</t>
  </si>
  <si>
    <t>SRA. NORA ELIZABETH DE HUIZA</t>
  </si>
  <si>
    <t>A-09</t>
  </si>
  <si>
    <t>GESTION DE RECURSOS HUMANOS</t>
  </si>
  <si>
    <t>A-09-01</t>
  </si>
  <si>
    <t>PRESTACIONES AL PERSONAL</t>
  </si>
  <si>
    <t>TRAMITES OTORGADOS</t>
  </si>
  <si>
    <t>A-09-02</t>
  </si>
  <si>
    <t>PAGO DE SUELDOS Y SUBSIDIOS A EMPLEADOS</t>
  </si>
  <si>
    <t>PLANILLA</t>
  </si>
  <si>
    <t>A-09-03</t>
  </si>
  <si>
    <t>EVALUACION DEL DESEMPEÑO PROCESADAS</t>
  </si>
  <si>
    <t>EVALUACIÓN</t>
  </si>
  <si>
    <t>A-09-04</t>
  </si>
  <si>
    <t xml:space="preserve">MOVIMIENTOS DE PERSONAL </t>
  </si>
  <si>
    <t>ACUERDO/
RESOLUCIÓN</t>
  </si>
  <si>
    <t>A-09-05</t>
  </si>
  <si>
    <t>ANTEPROYECTO DE PLAZAS INSTITUCIONALES</t>
  </si>
  <si>
    <t>A-10</t>
  </si>
  <si>
    <t>FORTALECER EL DESARROLLO DEL RECURSO HUMANO</t>
  </si>
  <si>
    <t>A-10-01</t>
  </si>
  <si>
    <t>CAPACITACION DEL PERSONAL</t>
  </si>
  <si>
    <t>HORAS DE CAPACITACIÓN IMPARTIDAS</t>
  </si>
  <si>
    <t>EMPLEADO CAPACITADO</t>
  </si>
  <si>
    <t>A-11</t>
  </si>
  <si>
    <t>A-11-01</t>
  </si>
  <si>
    <t>AUTO-INVENTARIO DE BIENES</t>
  </si>
  <si>
    <t>A-11-02</t>
  </si>
  <si>
    <t>INVENTARIO FÍSICO DE MOBILIARIO Y EQUIPO</t>
  </si>
  <si>
    <t>ACTA</t>
  </si>
  <si>
    <t xml:space="preserve">A-12 </t>
  </si>
  <si>
    <t>GESTION DE SERVICIOS GENERALES</t>
  </si>
  <si>
    <t>A-12-01</t>
  </si>
  <si>
    <t>ATENCION DE ORDENES DE SERVICIO</t>
  </si>
  <si>
    <t>ORDEN RECIBIDA</t>
  </si>
  <si>
    <t>ORDEN ATENDIDA</t>
  </si>
  <si>
    <t>RESOLUCION  DE ORDENES DE TRABAJO</t>
  </si>
  <si>
    <t>% DE ORDENES DE TRABAJO EJECUTADAS</t>
  </si>
  <si>
    <t>A-12-02</t>
  </si>
  <si>
    <t>DESPACHOS DE ARTICULOS GENERALES</t>
  </si>
  <si>
    <t>DESPACHO</t>
  </si>
  <si>
    <t>% DE ARTICULOS DESPACHADOS</t>
  </si>
  <si>
    <t>A-12-03</t>
  </si>
  <si>
    <t xml:space="preserve">ELABORAR PLAN DE COMPRAS </t>
  </si>
  <si>
    <t xml:space="preserve">PLAN </t>
  </si>
  <si>
    <t>A-12-04</t>
  </si>
  <si>
    <t>PROGRAMA DE TRANSPORTE</t>
  </si>
  <si>
    <t>PROGRAMA</t>
  </si>
  <si>
    <t>A-12</t>
  </si>
  <si>
    <t>GESTION DIGITALIZACION Y ARCHIVO</t>
  </si>
  <si>
    <t>IMAGENES DIGITALIZADAS E INDEXADAS</t>
  </si>
  <si>
    <t>MENSUAL</t>
  </si>
  <si>
    <t>LIC. MILDRED ASTRID DIAZ DE ARRIOLA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</si>
</sst>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&quot;$&quot;#,##0.00"/>
    <numFmt numFmtId="165" formatCode="_-[$€-2]* #,##0.00_-;\-[$€-2]* #,##0.00_-;_-[$€-2]* &quot;-&quot;??_-"/>
    <numFmt numFmtId="166" formatCode="0.0%"/>
    <numFmt numFmtId="167" formatCode="[$-F800]dddd\,\ mmmm\ dd\,\ yyyy"/>
    <numFmt numFmtId="168" formatCode="[$$-440A]#,##0.00"/>
    <numFmt numFmtId="169" formatCode="dd\/mm\/yyyy"/>
  </numFmts>
  <fonts count="4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name val="Maiandra GD"/>
      <family val="2"/>
    </font>
    <font>
      <sz val="10"/>
      <name val="Maiandra GD"/>
      <family val="2"/>
    </font>
    <font>
      <sz val="9"/>
      <name val="Maiandra GD"/>
      <family val="2"/>
    </font>
    <font>
      <sz val="8"/>
      <name val="Maiandra GD"/>
      <family val="2"/>
    </font>
    <font>
      <sz val="8"/>
      <color rgb="FFFF0000"/>
      <name val="Maiandra GD"/>
      <family val="2"/>
    </font>
    <font>
      <b/>
      <sz val="9"/>
      <color rgb="FFFF0000"/>
      <name val="Maiandra GD"/>
      <family val="2"/>
    </font>
    <font>
      <b/>
      <sz val="18"/>
      <name val="Maiandra GD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indexed="8"/>
      <name val="Calibri"/>
      <family val="2"/>
      <charset val="1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1"/>
      <color rgb="FFFF000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39">
    <xf numFmtId="0" fontId="0" fillId="0" borderId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6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23" borderId="0" applyNumberFormat="0" applyBorder="0" applyAlignment="0" applyProtection="0"/>
    <xf numFmtId="0" fontId="7" fillId="14" borderId="0" applyNumberFormat="0" applyBorder="0" applyAlignment="0" applyProtection="0"/>
    <xf numFmtId="0" fontId="8" fillId="24" borderId="1" applyNumberFormat="0" applyAlignment="0" applyProtection="0"/>
    <xf numFmtId="0" fontId="9" fillId="15" borderId="2" applyNumberForma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31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3" borderId="1" applyNumberFormat="0" applyAlignment="0" applyProtection="0"/>
    <xf numFmtId="0" fontId="16" fillId="0" borderId="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17" fillId="24" borderId="8" applyNumberFormat="0" applyAlignment="0" applyProtection="0"/>
    <xf numFmtId="9" fontId="2" fillId="0" borderId="0" applyFont="0" applyFill="0" applyBorder="0" applyAlignment="0" applyProtection="0"/>
    <xf numFmtId="4" fontId="18" fillId="32" borderId="9" applyNumberFormat="0" applyProtection="0">
      <alignment vertical="center"/>
    </xf>
    <xf numFmtId="4" fontId="19" fillId="32" borderId="9" applyNumberFormat="0" applyProtection="0">
      <alignment vertical="center"/>
    </xf>
    <xf numFmtId="4" fontId="18" fillId="32" borderId="9" applyNumberFormat="0" applyProtection="0">
      <alignment horizontal="left" vertical="center" indent="1"/>
    </xf>
    <xf numFmtId="0" fontId="18" fillId="32" borderId="9" applyNumberFormat="0" applyProtection="0">
      <alignment horizontal="left" vertical="top" indent="1"/>
    </xf>
    <xf numFmtId="4" fontId="18" fillId="34" borderId="0" applyNumberFormat="0" applyProtection="0">
      <alignment horizontal="left" vertical="center" indent="1"/>
    </xf>
    <xf numFmtId="4" fontId="20" fillId="2" borderId="9" applyNumberFormat="0" applyProtection="0">
      <alignment horizontal="right" vertical="center"/>
    </xf>
    <xf numFmtId="4" fontId="20" fillId="4" borderId="9" applyNumberFormat="0" applyProtection="0">
      <alignment horizontal="right" vertical="center"/>
    </xf>
    <xf numFmtId="4" fontId="20" fillId="28" borderId="9" applyNumberFormat="0" applyProtection="0">
      <alignment horizontal="right" vertical="center"/>
    </xf>
    <xf numFmtId="4" fontId="20" fillId="6" borderId="9" applyNumberFormat="0" applyProtection="0">
      <alignment horizontal="right" vertical="center"/>
    </xf>
    <xf numFmtId="4" fontId="20" fillId="7" borderId="9" applyNumberFormat="0" applyProtection="0">
      <alignment horizontal="right" vertical="center"/>
    </xf>
    <xf numFmtId="4" fontId="20" fillId="30" borderId="9" applyNumberFormat="0" applyProtection="0">
      <alignment horizontal="right" vertical="center"/>
    </xf>
    <xf numFmtId="4" fontId="20" fillId="29" borderId="9" applyNumberFormat="0" applyProtection="0">
      <alignment horizontal="right" vertical="center"/>
    </xf>
    <xf numFmtId="4" fontId="20" fillId="35" borderId="9" applyNumberFormat="0" applyProtection="0">
      <alignment horizontal="right" vertical="center"/>
    </xf>
    <xf numFmtId="4" fontId="20" fillId="5" borderId="9" applyNumberFormat="0" applyProtection="0">
      <alignment horizontal="right" vertical="center"/>
    </xf>
    <xf numFmtId="4" fontId="18" fillId="36" borderId="10" applyNumberFormat="0" applyProtection="0">
      <alignment horizontal="left" vertical="center" indent="1"/>
    </xf>
    <xf numFmtId="4" fontId="20" fillId="37" borderId="0" applyNumberFormat="0" applyProtection="0">
      <alignment horizontal="left" vertical="center" indent="1"/>
    </xf>
    <xf numFmtId="4" fontId="21" fillId="38" borderId="0" applyNumberFormat="0" applyProtection="0">
      <alignment horizontal="left" vertical="center" indent="1"/>
    </xf>
    <xf numFmtId="4" fontId="20" fillId="34" borderId="9" applyNumberFormat="0" applyProtection="0">
      <alignment horizontal="right" vertical="center"/>
    </xf>
    <xf numFmtId="4" fontId="20" fillId="37" borderId="0" applyNumberFormat="0" applyProtection="0">
      <alignment horizontal="left" vertical="center" indent="1"/>
    </xf>
    <xf numFmtId="4" fontId="20" fillId="34" borderId="0" applyNumberFormat="0" applyProtection="0">
      <alignment horizontal="left" vertical="center" indent="1"/>
    </xf>
    <xf numFmtId="0" fontId="4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4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4" fillId="34" borderId="9" applyNumberFormat="0" applyProtection="0">
      <alignment horizontal="left" vertical="center" indent="1"/>
    </xf>
    <xf numFmtId="0" fontId="2" fillId="34" borderId="9" applyNumberFormat="0" applyProtection="0">
      <alignment horizontal="left" vertical="center" indent="1"/>
    </xf>
    <xf numFmtId="0" fontId="2" fillId="34" borderId="9" applyNumberFormat="0" applyProtection="0">
      <alignment horizontal="left" vertical="center" indent="1"/>
    </xf>
    <xf numFmtId="0" fontId="4" fillId="34" borderId="9" applyNumberFormat="0" applyProtection="0">
      <alignment horizontal="left" vertical="top" indent="1"/>
    </xf>
    <xf numFmtId="0" fontId="2" fillId="34" borderId="9" applyNumberFormat="0" applyProtection="0">
      <alignment horizontal="left" vertical="top" indent="1"/>
    </xf>
    <xf numFmtId="0" fontId="2" fillId="34" borderId="9" applyNumberFormat="0" applyProtection="0">
      <alignment horizontal="left" vertical="top" indent="1"/>
    </xf>
    <xf numFmtId="0" fontId="4" fillId="3" borderId="9" applyNumberFormat="0" applyProtection="0">
      <alignment horizontal="left" vertical="center" indent="1"/>
    </xf>
    <xf numFmtId="0" fontId="2" fillId="3" borderId="9" applyNumberFormat="0" applyProtection="0">
      <alignment horizontal="left" vertical="center" indent="1"/>
    </xf>
    <xf numFmtId="0" fontId="2" fillId="3" borderId="9" applyNumberFormat="0" applyProtection="0">
      <alignment horizontal="left" vertical="center" indent="1"/>
    </xf>
    <xf numFmtId="0" fontId="4" fillId="3" borderId="9" applyNumberFormat="0" applyProtection="0">
      <alignment horizontal="left" vertical="top" indent="1"/>
    </xf>
    <xf numFmtId="0" fontId="2" fillId="3" borderId="9" applyNumberFormat="0" applyProtection="0">
      <alignment horizontal="left" vertical="top" indent="1"/>
    </xf>
    <xf numFmtId="0" fontId="2" fillId="3" borderId="9" applyNumberFormat="0" applyProtection="0">
      <alignment horizontal="left" vertical="top" indent="1"/>
    </xf>
    <xf numFmtId="0" fontId="4" fillId="37" borderId="9" applyNumberFormat="0" applyProtection="0">
      <alignment horizontal="left" vertical="center" indent="1"/>
    </xf>
    <xf numFmtId="0" fontId="2" fillId="37" borderId="9" applyNumberFormat="0" applyProtection="0">
      <alignment horizontal="left" vertical="center" indent="1"/>
    </xf>
    <xf numFmtId="0" fontId="2" fillId="37" borderId="9" applyNumberFormat="0" applyProtection="0">
      <alignment horizontal="left" vertical="center" indent="1"/>
    </xf>
    <xf numFmtId="0" fontId="4" fillId="37" borderId="9" applyNumberFormat="0" applyProtection="0">
      <alignment horizontal="left" vertical="top" indent="1"/>
    </xf>
    <xf numFmtId="0" fontId="2" fillId="37" borderId="9" applyNumberFormat="0" applyProtection="0">
      <alignment horizontal="left" vertical="top" indent="1"/>
    </xf>
    <xf numFmtId="0" fontId="2" fillId="37" borderId="9" applyNumberFormat="0" applyProtection="0">
      <alignment horizontal="left" vertical="top" indent="1"/>
    </xf>
    <xf numFmtId="0" fontId="4" fillId="39" borderId="11" applyNumberFormat="0">
      <protection locked="0"/>
    </xf>
    <xf numFmtId="0" fontId="2" fillId="39" borderId="11" applyNumberFormat="0">
      <protection locked="0"/>
    </xf>
    <xf numFmtId="0" fontId="2" fillId="39" borderId="11" applyNumberFormat="0">
      <protection locked="0"/>
    </xf>
    <xf numFmtId="4" fontId="20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0" fillId="33" borderId="9" applyNumberFormat="0" applyProtection="0">
      <alignment horizontal="left" vertical="center" indent="1"/>
    </xf>
    <xf numFmtId="0" fontId="20" fillId="33" borderId="9" applyNumberFormat="0" applyProtection="0">
      <alignment horizontal="left" vertical="top" indent="1"/>
    </xf>
    <xf numFmtId="4" fontId="20" fillId="37" borderId="9" applyNumberFormat="0" applyProtection="0">
      <alignment horizontal="right" vertical="center"/>
    </xf>
    <xf numFmtId="4" fontId="22" fillId="37" borderId="9" applyNumberFormat="0" applyProtection="0">
      <alignment horizontal="right" vertical="center"/>
    </xf>
    <xf numFmtId="4" fontId="20" fillId="34" borderId="9" applyNumberFormat="0" applyProtection="0">
      <alignment horizontal="left" vertical="center" indent="1"/>
    </xf>
    <xf numFmtId="0" fontId="20" fillId="34" borderId="9" applyNumberFormat="0" applyProtection="0">
      <alignment horizontal="left" vertical="top" indent="1"/>
    </xf>
    <xf numFmtId="4" fontId="23" fillId="40" borderId="0" applyNumberFormat="0" applyProtection="0">
      <alignment horizontal="left" vertical="center" indent="1"/>
    </xf>
    <xf numFmtId="4" fontId="24" fillId="37" borderId="9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39" fillId="0" borderId="0"/>
    <xf numFmtId="0" fontId="42" fillId="0" borderId="0"/>
    <xf numFmtId="9" fontId="39" fillId="0" borderId="0"/>
  </cellStyleXfs>
  <cellXfs count="326">
    <xf numFmtId="0" fontId="0" fillId="0" borderId="0" xfId="0"/>
    <xf numFmtId="0" fontId="3" fillId="0" borderId="0" xfId="0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center" wrapText="1"/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14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Border="1" applyAlignment="1" applyProtection="1">
      <protection locked="0"/>
    </xf>
    <xf numFmtId="0" fontId="27" fillId="41" borderId="1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8" fillId="0" borderId="0" xfId="0" applyFont="1" applyFill="1" applyProtection="1">
      <protection hidden="1"/>
    </xf>
    <xf numFmtId="0" fontId="27" fillId="42" borderId="13" xfId="0" applyFont="1" applyFill="1" applyBorder="1" applyAlignment="1" applyProtection="1">
      <alignment horizontal="center"/>
      <protection hidden="1"/>
    </xf>
    <xf numFmtId="0" fontId="27" fillId="42" borderId="13" xfId="0" applyFont="1" applyFill="1" applyBorder="1" applyProtection="1">
      <protection hidden="1"/>
    </xf>
    <xf numFmtId="3" fontId="28" fillId="42" borderId="11" xfId="75" applyNumberFormat="1" applyFont="1" applyFill="1" applyBorder="1" applyAlignment="1" applyProtection="1">
      <alignment horizontal="center" vertical="center" wrapText="1"/>
      <protection hidden="1"/>
    </xf>
    <xf numFmtId="0" fontId="28" fillId="42" borderId="11" xfId="0" applyFont="1" applyFill="1" applyBorder="1" applyProtection="1">
      <protection hidden="1"/>
    </xf>
    <xf numFmtId="0" fontId="30" fillId="0" borderId="11" xfId="0" applyFont="1" applyFill="1" applyBorder="1" applyAlignment="1" applyProtection="1">
      <alignment horizontal="justify" vertical="center" wrapText="1"/>
      <protection hidden="1"/>
    </xf>
    <xf numFmtId="0" fontId="31" fillId="0" borderId="11" xfId="0" applyFont="1" applyFill="1" applyBorder="1" applyAlignment="1" applyProtection="1">
      <alignment horizontal="justify" vertical="center" wrapText="1"/>
      <protection hidden="1"/>
    </xf>
    <xf numFmtId="0" fontId="28" fillId="41" borderId="14" xfId="0" applyFont="1" applyFill="1" applyBorder="1" applyAlignment="1" applyProtection="1">
      <alignment horizontal="center" vertical="center" wrapText="1"/>
      <protection hidden="1"/>
    </xf>
    <xf numFmtId="0" fontId="28" fillId="41" borderId="14" xfId="0" applyFont="1" applyFill="1" applyBorder="1" applyAlignment="1" applyProtection="1">
      <alignment horizontal="center" vertical="center" wrapText="1"/>
      <protection hidden="1"/>
    </xf>
    <xf numFmtId="3" fontId="27" fillId="42" borderId="11" xfId="75" applyNumberFormat="1" applyFont="1" applyFill="1" applyBorder="1" applyAlignment="1" applyProtection="1">
      <alignment horizontal="center" vertical="center" wrapText="1"/>
      <protection hidden="1"/>
    </xf>
    <xf numFmtId="166" fontId="32" fillId="0" borderId="11" xfId="75" applyNumberFormat="1" applyFont="1" applyFill="1" applyBorder="1" applyAlignment="1" applyProtection="1">
      <alignment horizontal="center" vertical="center" wrapText="1"/>
      <protection hidden="1"/>
    </xf>
    <xf numFmtId="9" fontId="29" fillId="0" borderId="11" xfId="75" applyFont="1" applyFill="1" applyBorder="1" applyAlignment="1" applyProtection="1">
      <alignment horizontal="center" vertical="center" wrapText="1"/>
      <protection hidden="1"/>
    </xf>
    <xf numFmtId="9" fontId="27" fillId="41" borderId="13" xfId="75" applyFont="1" applyFill="1" applyBorder="1" applyAlignment="1" applyProtection="1">
      <alignment horizontal="center" vertical="center" wrapText="1"/>
      <protection hidden="1"/>
    </xf>
    <xf numFmtId="0" fontId="28" fillId="43" borderId="11" xfId="0" applyFont="1" applyFill="1" applyBorder="1" applyAlignment="1" applyProtection="1">
      <alignment horizontal="center" vertical="center" wrapText="1"/>
      <protection hidden="1"/>
    </xf>
    <xf numFmtId="0" fontId="29" fillId="43" borderId="11" xfId="0" applyFont="1" applyFill="1" applyBorder="1" applyAlignment="1" applyProtection="1">
      <alignment horizontal="center" vertical="center" wrapText="1"/>
      <protection hidden="1"/>
    </xf>
    <xf numFmtId="0" fontId="28" fillId="44" borderId="11" xfId="0" applyFont="1" applyFill="1" applyBorder="1" applyAlignment="1" applyProtection="1">
      <alignment horizontal="center" vertical="center" wrapText="1"/>
      <protection hidden="1"/>
    </xf>
    <xf numFmtId="0" fontId="29" fillId="44" borderId="11" xfId="0" applyFont="1" applyFill="1" applyBorder="1" applyAlignment="1" applyProtection="1">
      <alignment horizontal="center" vertical="center" wrapText="1"/>
      <protection hidden="1"/>
    </xf>
    <xf numFmtId="0" fontId="28" fillId="45" borderId="11" xfId="0" applyFont="1" applyFill="1" applyBorder="1" applyAlignment="1" applyProtection="1">
      <alignment horizontal="center" vertical="center" wrapText="1"/>
      <protection hidden="1"/>
    </xf>
    <xf numFmtId="0" fontId="29" fillId="45" borderId="11" xfId="0" applyFont="1" applyFill="1" applyBorder="1" applyAlignment="1" applyProtection="1">
      <alignment horizontal="center" vertical="center" wrapText="1"/>
      <protection hidden="1"/>
    </xf>
    <xf numFmtId="0" fontId="28" fillId="46" borderId="11" xfId="0" applyFont="1" applyFill="1" applyBorder="1" applyAlignment="1" applyProtection="1">
      <alignment horizontal="center" vertical="center" wrapText="1"/>
      <protection hidden="1"/>
    </xf>
    <xf numFmtId="0" fontId="29" fillId="46" borderId="11" xfId="0" applyFont="1" applyFill="1" applyBorder="1" applyAlignment="1" applyProtection="1">
      <alignment horizontal="center" vertical="center" wrapText="1"/>
      <protection hidden="1"/>
    </xf>
    <xf numFmtId="9" fontId="27" fillId="42" borderId="15" xfId="75" applyNumberFormat="1" applyFont="1" applyFill="1" applyBorder="1" applyAlignment="1" applyProtection="1">
      <alignment horizontal="center" vertical="center" wrapText="1"/>
      <protection hidden="1"/>
    </xf>
    <xf numFmtId="9" fontId="27" fillId="42" borderId="13" xfId="75" applyNumberFormat="1" applyFont="1" applyFill="1" applyBorder="1" applyAlignment="1" applyProtection="1">
      <alignment horizontal="center" vertical="center" wrapText="1"/>
      <protection hidden="1"/>
    </xf>
    <xf numFmtId="9" fontId="27" fillId="42" borderId="11" xfId="75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top"/>
      <protection hidden="1"/>
    </xf>
    <xf numFmtId="0" fontId="3" fillId="42" borderId="11" xfId="0" applyFont="1" applyFill="1" applyBorder="1" applyAlignment="1" applyProtection="1">
      <alignment horizontal="center" vertical="center"/>
      <protection hidden="1"/>
    </xf>
    <xf numFmtId="0" fontId="3" fillId="42" borderId="11" xfId="0" applyFont="1" applyFill="1" applyBorder="1" applyAlignment="1" applyProtection="1">
      <alignment horizontal="center" vertical="center" wrapText="1"/>
      <protection hidden="1"/>
    </xf>
    <xf numFmtId="3" fontId="3" fillId="42" borderId="11" xfId="75" applyNumberFormat="1" applyFont="1" applyFill="1" applyBorder="1" applyAlignment="1" applyProtection="1">
      <alignment horizontal="center" vertical="center" wrapText="1"/>
      <protection hidden="1"/>
    </xf>
    <xf numFmtId="0" fontId="2" fillId="42" borderId="11" xfId="0" applyFont="1" applyFill="1" applyBorder="1" applyAlignment="1" applyProtection="1">
      <alignment horizontal="center" wrapText="1"/>
      <protection hidden="1"/>
    </xf>
    <xf numFmtId="0" fontId="3" fillId="42" borderId="11" xfId="0" applyFont="1" applyFill="1" applyBorder="1" applyAlignment="1" applyProtection="1">
      <alignment horizontal="justify" vertical="center" wrapText="1"/>
      <protection hidden="1"/>
    </xf>
    <xf numFmtId="3" fontId="2" fillId="42" borderId="11" xfId="75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34" fillId="0" borderId="11" xfId="0" applyFont="1" applyFill="1" applyBorder="1" applyAlignment="1" applyProtection="1">
      <alignment horizontal="center" vertical="center" wrapText="1"/>
      <protection hidden="1"/>
    </xf>
    <xf numFmtId="1" fontId="34" fillId="43" borderId="11" xfId="0" applyNumberFormat="1" applyFont="1" applyFill="1" applyBorder="1" applyAlignment="1">
      <alignment horizontal="center" vertical="center"/>
    </xf>
    <xf numFmtId="1" fontId="34" fillId="44" borderId="11" xfId="0" applyNumberFormat="1" applyFont="1" applyFill="1" applyBorder="1" applyAlignment="1">
      <alignment horizontal="center" vertical="center"/>
    </xf>
    <xf numFmtId="1" fontId="34" fillId="45" borderId="11" xfId="0" applyNumberFormat="1" applyFont="1" applyFill="1" applyBorder="1" applyAlignment="1">
      <alignment horizontal="center" vertical="center"/>
    </xf>
    <xf numFmtId="1" fontId="34" fillId="46" borderId="11" xfId="0" applyNumberFormat="1" applyFont="1" applyFill="1" applyBorder="1" applyAlignment="1">
      <alignment horizontal="center" vertical="center"/>
    </xf>
    <xf numFmtId="9" fontId="2" fillId="42" borderId="11" xfId="75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8" fillId="0" borderId="0" xfId="0" applyFont="1" applyAlignment="1">
      <alignment horizontal="left" vertical="center"/>
    </xf>
    <xf numFmtId="0" fontId="28" fillId="0" borderId="0" xfId="0" applyFont="1"/>
    <xf numFmtId="0" fontId="2" fillId="42" borderId="11" xfId="0" applyFont="1" applyFill="1" applyBorder="1" applyAlignment="1" applyProtection="1">
      <alignment horizontal="center" vertical="center"/>
      <protection hidden="1"/>
    </xf>
    <xf numFmtId="0" fontId="2" fillId="42" borderId="11" xfId="0" applyFont="1" applyFill="1" applyBorder="1" applyAlignment="1" applyProtection="1">
      <alignment horizontal="center" vertical="center" wrapText="1"/>
      <protection hidden="1"/>
    </xf>
    <xf numFmtId="0" fontId="3" fillId="42" borderId="11" xfId="0" applyFont="1" applyFill="1" applyBorder="1" applyAlignment="1" applyProtection="1">
      <alignment horizontal="center"/>
      <protection hidden="1"/>
    </xf>
    <xf numFmtId="0" fontId="3" fillId="42" borderId="11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Fill="1" applyBorder="1" applyAlignment="1" applyProtection="1">
      <alignment horizontal="justify" vertical="center" wrapText="1"/>
      <protection hidden="1"/>
    </xf>
    <xf numFmtId="0" fontId="2" fillId="0" borderId="11" xfId="0" applyFont="1" applyFill="1" applyBorder="1" applyAlignment="1" applyProtection="1">
      <alignment horizontal="center" wrapText="1"/>
      <protection hidden="1"/>
    </xf>
    <xf numFmtId="0" fontId="2" fillId="0" borderId="11" xfId="67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35" fillId="0" borderId="11" xfId="0" applyFont="1" applyFill="1" applyBorder="1" applyAlignment="1" applyProtection="1">
      <alignment horizontal="justify" vertical="center" wrapText="1"/>
      <protection hidden="1"/>
    </xf>
    <xf numFmtId="0" fontId="34" fillId="43" borderId="11" xfId="0" applyFont="1" applyFill="1" applyBorder="1" applyAlignment="1" applyProtection="1">
      <alignment horizontal="center" vertical="center"/>
    </xf>
    <xf numFmtId="0" fontId="34" fillId="44" borderId="11" xfId="0" applyFont="1" applyFill="1" applyBorder="1" applyAlignment="1">
      <alignment horizontal="center" vertical="center"/>
    </xf>
    <xf numFmtId="0" fontId="34" fillId="45" borderId="11" xfId="0" applyFont="1" applyFill="1" applyBorder="1" applyAlignment="1">
      <alignment horizontal="center" vertical="center"/>
    </xf>
    <xf numFmtId="0" fontId="34" fillId="46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42" borderId="11" xfId="0" applyFont="1" applyFill="1" applyBorder="1" applyAlignment="1" applyProtection="1">
      <alignment horizontal="justify" vertical="center" wrapText="1"/>
      <protection hidden="1"/>
    </xf>
    <xf numFmtId="0" fontId="34" fillId="43" borderId="11" xfId="0" applyFont="1" applyFill="1" applyBorder="1" applyAlignment="1">
      <alignment horizontal="center" vertical="center"/>
    </xf>
    <xf numFmtId="0" fontId="2" fillId="47" borderId="11" xfId="0" applyFont="1" applyFill="1" applyBorder="1" applyAlignment="1" applyProtection="1">
      <alignment horizontal="left" vertical="center" wrapText="1"/>
      <protection hidden="1"/>
    </xf>
    <xf numFmtId="0" fontId="2" fillId="47" borderId="11" xfId="0" applyFont="1" applyFill="1" applyBorder="1" applyAlignment="1" applyProtection="1">
      <alignment horizontal="justify" vertical="center" wrapText="1"/>
      <protection hidden="1"/>
    </xf>
    <xf numFmtId="0" fontId="2" fillId="47" borderId="11" xfId="0" applyFont="1" applyFill="1" applyBorder="1" applyAlignment="1" applyProtection="1">
      <alignment horizontal="center" vertical="center" wrapText="1"/>
      <protection hidden="1"/>
    </xf>
    <xf numFmtId="9" fontId="2" fillId="0" borderId="11" xfId="75" applyFont="1" applyFill="1" applyBorder="1" applyAlignment="1">
      <alignment horizontal="center" vertical="center"/>
    </xf>
    <xf numFmtId="9" fontId="2" fillId="0" borderId="11" xfId="75" applyFont="1" applyFill="1" applyBorder="1" applyAlignment="1" applyProtection="1">
      <alignment horizontal="center" vertical="center"/>
      <protection hidden="1"/>
    </xf>
    <xf numFmtId="9" fontId="35" fillId="43" borderId="11" xfId="75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35" fillId="0" borderId="11" xfId="0" applyFont="1" applyFill="1" applyBorder="1" applyAlignment="1" applyProtection="1">
      <alignment horizontal="center" vertical="center" wrapText="1"/>
      <protection hidden="1"/>
    </xf>
    <xf numFmtId="9" fontId="2" fillId="0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36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42" borderId="11" xfId="75" applyNumberFormat="1" applyFont="1" applyFill="1" applyBorder="1" applyAlignment="1" applyProtection="1">
      <alignment horizontal="center" vertical="center" wrapText="1"/>
      <protection hidden="1"/>
    </xf>
    <xf numFmtId="9" fontId="34" fillId="0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47" borderId="1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2" fillId="47" borderId="11" xfId="0" applyFont="1" applyFill="1" applyBorder="1" applyAlignment="1" applyProtection="1">
      <alignment horizontal="center" vertical="center" wrapText="1"/>
      <protection hidden="1"/>
    </xf>
    <xf numFmtId="0" fontId="34" fillId="43" borderId="11" xfId="0" applyFont="1" applyFill="1" applyBorder="1" applyAlignment="1" applyProtection="1">
      <alignment horizontal="center" vertical="center"/>
      <protection hidden="1"/>
    </xf>
    <xf numFmtId="0" fontId="34" fillId="44" borderId="11" xfId="0" applyFont="1" applyFill="1" applyBorder="1" applyAlignment="1" applyProtection="1">
      <alignment horizontal="center" vertical="center"/>
      <protection hidden="1"/>
    </xf>
    <xf numFmtId="0" fontId="34" fillId="45" borderId="11" xfId="0" applyFont="1" applyFill="1" applyBorder="1" applyAlignment="1" applyProtection="1">
      <alignment horizontal="center" vertical="center"/>
      <protection hidden="1"/>
    </xf>
    <xf numFmtId="0" fontId="35" fillId="46" borderId="11" xfId="0" applyFont="1" applyFill="1" applyBorder="1" applyAlignment="1" applyProtection="1">
      <alignment horizontal="center" vertical="center"/>
      <protection locked="0"/>
    </xf>
    <xf numFmtId="0" fontId="35" fillId="46" borderId="11" xfId="0" applyFont="1" applyFill="1" applyBorder="1" applyAlignment="1" applyProtection="1">
      <alignment horizontal="center" vertical="center"/>
      <protection hidden="1"/>
    </xf>
    <xf numFmtId="2" fontId="2" fillId="0" borderId="11" xfId="0" applyNumberFormat="1" applyFont="1" applyFill="1" applyBorder="1" applyAlignment="1" applyProtection="1">
      <alignment horizontal="justify" vertical="center" wrapText="1"/>
      <protection hidden="1"/>
    </xf>
    <xf numFmtId="3" fontId="2" fillId="0" borderId="11" xfId="0" applyNumberFormat="1" applyFont="1" applyFill="1" applyBorder="1" applyAlignment="1" applyProtection="1">
      <alignment horizontal="center" vertical="center"/>
      <protection hidden="1"/>
    </xf>
    <xf numFmtId="3" fontId="35" fillId="43" borderId="11" xfId="0" applyNumberFormat="1" applyFont="1" applyFill="1" applyBorder="1" applyAlignment="1" applyProtection="1">
      <alignment horizontal="center" vertical="center"/>
      <protection hidden="1"/>
    </xf>
    <xf numFmtId="3" fontId="2" fillId="43" borderId="11" xfId="75" applyNumberFormat="1" applyFont="1" applyFill="1" applyBorder="1" applyAlignment="1" applyProtection="1">
      <alignment horizontal="center" vertical="center" wrapText="1"/>
      <protection hidden="1"/>
    </xf>
    <xf numFmtId="3" fontId="2" fillId="43" borderId="11" xfId="0" applyNumberFormat="1" applyFont="1" applyFill="1" applyBorder="1" applyAlignment="1" applyProtection="1">
      <alignment horizontal="center" vertical="center"/>
      <protection hidden="1"/>
    </xf>
    <xf numFmtId="3" fontId="2" fillId="48" borderId="11" xfId="0" applyNumberFormat="1" applyFont="1" applyFill="1" applyBorder="1" applyAlignment="1" applyProtection="1">
      <alignment horizontal="center" vertical="center" wrapText="1"/>
      <protection hidden="1"/>
    </xf>
    <xf numFmtId="3" fontId="2" fillId="41" borderId="11" xfId="0" applyNumberFormat="1" applyFont="1" applyFill="1" applyBorder="1" applyAlignment="1" applyProtection="1">
      <alignment horizontal="center" vertical="center" wrapText="1"/>
      <protection hidden="1"/>
    </xf>
    <xf numFmtId="3" fontId="35" fillId="44" borderId="11" xfId="0" applyNumberFormat="1" applyFont="1" applyFill="1" applyBorder="1" applyAlignment="1" applyProtection="1">
      <alignment horizontal="center" vertical="center"/>
      <protection hidden="1"/>
    </xf>
    <xf numFmtId="3" fontId="35" fillId="45" borderId="11" xfId="0" applyNumberFormat="1" applyFont="1" applyFill="1" applyBorder="1" applyAlignment="1" applyProtection="1">
      <alignment horizontal="center" vertical="center"/>
      <protection hidden="1"/>
    </xf>
    <xf numFmtId="3" fontId="35" fillId="46" borderId="11" xfId="0" applyNumberFormat="1" applyFont="1" applyFill="1" applyBorder="1" applyAlignment="1" applyProtection="1">
      <alignment horizontal="center" vertical="center"/>
      <protection hidden="1"/>
    </xf>
    <xf numFmtId="0" fontId="2" fillId="47" borderId="11" xfId="0" applyFont="1" applyFill="1" applyBorder="1" applyAlignment="1" applyProtection="1">
      <alignment horizontal="left" vertical="center"/>
      <protection hidden="1"/>
    </xf>
    <xf numFmtId="0" fontId="2" fillId="47" borderId="11" xfId="0" applyFont="1" applyFill="1" applyBorder="1" applyAlignment="1" applyProtection="1">
      <alignment wrapText="1"/>
      <protection hidden="1"/>
    </xf>
    <xf numFmtId="0" fontId="2" fillId="47" borderId="11" xfId="0" applyFont="1" applyFill="1" applyBorder="1" applyAlignment="1" applyProtection="1">
      <alignment horizontal="center" wrapText="1"/>
      <protection hidden="1"/>
    </xf>
    <xf numFmtId="0" fontId="3" fillId="0" borderId="11" xfId="0" applyFont="1" applyFill="1" applyBorder="1" applyAlignment="1" applyProtection="1">
      <alignment horizontal="left" vertical="center" wrapText="1"/>
      <protection hidden="1"/>
    </xf>
    <xf numFmtId="0" fontId="3" fillId="0" borderId="11" xfId="0" applyFont="1" applyFill="1" applyBorder="1" applyAlignment="1" applyProtection="1">
      <alignment horizontal="justify" vertical="center" wrapText="1"/>
      <protection hidden="1"/>
    </xf>
    <xf numFmtId="3" fontId="35" fillId="43" borderId="11" xfId="135" applyNumberFormat="1" applyFont="1" applyFill="1" applyBorder="1" applyAlignment="1" applyProtection="1">
      <alignment horizontal="center" vertical="center"/>
      <protection hidden="1"/>
    </xf>
    <xf numFmtId="3" fontId="2" fillId="43" borderId="11" xfId="135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/>
    <xf numFmtId="0" fontId="2" fillId="47" borderId="11" xfId="0" applyFont="1" applyFill="1" applyBorder="1" applyAlignment="1">
      <alignment horizontal="left" vertical="center"/>
    </xf>
    <xf numFmtId="0" fontId="2" fillId="47" borderId="11" xfId="0" applyFont="1" applyFill="1" applyBorder="1" applyAlignment="1" applyProtection="1">
      <alignment vertical="center" wrapText="1"/>
      <protection hidden="1"/>
    </xf>
    <xf numFmtId="0" fontId="2" fillId="47" borderId="11" xfId="0" applyFont="1" applyFill="1" applyBorder="1" applyAlignment="1" applyProtection="1">
      <alignment vertical="center"/>
      <protection hidden="1"/>
    </xf>
    <xf numFmtId="0" fontId="2" fillId="0" borderId="11" xfId="0" applyFont="1" applyBorder="1" applyAlignment="1">
      <alignment horizontal="left" vertical="center"/>
    </xf>
    <xf numFmtId="3" fontId="34" fillId="44" borderId="11" xfId="0" applyNumberFormat="1" applyFont="1" applyFill="1" applyBorder="1" applyAlignment="1" applyProtection="1">
      <alignment horizontal="center" vertical="center"/>
      <protection hidden="1"/>
    </xf>
    <xf numFmtId="3" fontId="34" fillId="45" borderId="11" xfId="0" applyNumberFormat="1" applyFont="1" applyFill="1" applyBorder="1" applyAlignment="1" applyProtection="1">
      <alignment horizontal="center" vertical="center"/>
      <protection hidden="1"/>
    </xf>
    <xf numFmtId="3" fontId="34" fillId="46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35" fillId="0" borderId="0" xfId="0" applyFont="1" applyFill="1" applyBorder="1" applyAlignment="1" applyProtection="1">
      <alignment horizontal="justify" vertical="center" wrapText="1"/>
      <protection hidden="1"/>
    </xf>
    <xf numFmtId="3" fontId="2" fillId="0" borderId="0" xfId="0" applyNumberFormat="1" applyFont="1" applyFill="1" applyBorder="1" applyProtection="1">
      <protection hidden="1"/>
    </xf>
    <xf numFmtId="3" fontId="2" fillId="0" borderId="0" xfId="0" applyNumberFormat="1" applyFont="1" applyFill="1" applyBorder="1" applyAlignment="1" applyProtection="1">
      <alignment horizontal="center" vertical="center"/>
      <protection hidden="1"/>
    </xf>
    <xf numFmtId="9" fontId="2" fillId="0" borderId="0" xfId="75" applyFont="1" applyFill="1" applyBorder="1" applyAlignment="1" applyProtection="1">
      <alignment horizontal="center" vertical="center" wrapText="1"/>
      <protection hidden="1"/>
    </xf>
    <xf numFmtId="166" fontId="2" fillId="0" borderId="0" xfId="75" applyNumberFormat="1" applyFont="1" applyFill="1" applyBorder="1" applyAlignment="1" applyProtection="1">
      <alignment horizontal="center" vertical="center" wrapText="1"/>
      <protection hidden="1"/>
    </xf>
    <xf numFmtId="1" fontId="2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9" fontId="34" fillId="46" borderId="11" xfId="0" applyNumberFormat="1" applyFont="1" applyFill="1" applyBorder="1" applyAlignment="1">
      <alignment horizontal="center" vertical="center"/>
    </xf>
    <xf numFmtId="0" fontId="2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1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42" borderId="11" xfId="0" applyFont="1" applyFill="1" applyBorder="1" applyAlignment="1" applyProtection="1">
      <alignment horizontal="center" wrapText="1"/>
      <protection hidden="1"/>
    </xf>
    <xf numFmtId="0" fontId="3" fillId="42" borderId="16" xfId="0" applyFont="1" applyFill="1" applyBorder="1" applyAlignment="1" applyProtection="1">
      <alignment horizontal="justify" vertical="center" wrapText="1"/>
      <protection hidden="1"/>
    </xf>
    <xf numFmtId="0" fontId="2" fillId="42" borderId="13" xfId="0" applyFont="1" applyFill="1" applyBorder="1" applyAlignment="1" applyProtection="1">
      <alignment horizontal="center" vertical="center" wrapText="1"/>
      <protection hidden="1"/>
    </xf>
    <xf numFmtId="0" fontId="3" fillId="42" borderId="20" xfId="0" applyFont="1" applyFill="1" applyBorder="1" applyAlignment="1" applyProtection="1">
      <alignment horizontal="justify" vertical="center" wrapText="1"/>
      <protection hidden="1"/>
    </xf>
    <xf numFmtId="0" fontId="2" fillId="42" borderId="11" xfId="0" applyFont="1" applyFill="1" applyBorder="1" applyProtection="1">
      <protection hidden="1"/>
    </xf>
    <xf numFmtId="1" fontId="2" fillId="48" borderId="11" xfId="75" applyNumberFormat="1" applyFont="1" applyFill="1" applyBorder="1" applyAlignment="1" applyProtection="1">
      <alignment horizontal="center" vertical="center" wrapText="1"/>
      <protection hidden="1"/>
    </xf>
    <xf numFmtId="3" fontId="2" fillId="42" borderId="11" xfId="0" applyNumberFormat="1" applyFont="1" applyFill="1" applyBorder="1" applyAlignment="1" applyProtection="1">
      <alignment horizontal="center" vertical="center" wrapText="1"/>
      <protection hidden="1"/>
    </xf>
    <xf numFmtId="166" fontId="2" fillId="0" borderId="0" xfId="75" applyNumberFormat="1" applyFont="1" applyProtection="1">
      <protection hidden="1"/>
    </xf>
    <xf numFmtId="3" fontId="34" fillId="43" borderId="11" xfId="0" applyNumberFormat="1" applyFont="1" applyFill="1" applyBorder="1" applyAlignment="1" applyProtection="1">
      <alignment horizontal="center" vertical="center" wrapText="1"/>
      <protection hidden="1"/>
    </xf>
    <xf numFmtId="3" fontId="34" fillId="44" borderId="11" xfId="0" applyNumberFormat="1" applyFont="1" applyFill="1" applyBorder="1" applyAlignment="1" applyProtection="1">
      <alignment horizontal="center" vertical="center" wrapText="1"/>
      <protection hidden="1"/>
    </xf>
    <xf numFmtId="3" fontId="34" fillId="45" borderId="11" xfId="0" applyNumberFormat="1" applyFont="1" applyFill="1" applyBorder="1" applyAlignment="1" applyProtection="1">
      <alignment horizontal="center" vertical="center" wrapText="1"/>
      <protection hidden="1"/>
    </xf>
    <xf numFmtId="3" fontId="34" fillId="46" borderId="11" xfId="0" applyNumberFormat="1" applyFont="1" applyFill="1" applyBorder="1" applyAlignment="1" applyProtection="1">
      <alignment horizontal="center" vertical="center" wrapText="1"/>
      <protection hidden="1"/>
    </xf>
    <xf numFmtId="9" fontId="2" fillId="0" borderId="0" xfId="75" applyFont="1" applyProtection="1">
      <protection hidden="1"/>
    </xf>
    <xf numFmtId="168" fontId="2" fillId="48" borderId="11" xfId="75" applyNumberFormat="1" applyFont="1" applyFill="1" applyBorder="1" applyAlignment="1" applyProtection="1">
      <alignment horizontal="center" vertical="center" wrapText="1"/>
      <protection hidden="1"/>
    </xf>
    <xf numFmtId="3" fontId="2" fillId="42" borderId="11" xfId="67" applyNumberFormat="1" applyFont="1" applyFill="1" applyBorder="1" applyAlignment="1" applyProtection="1">
      <alignment horizontal="center" vertical="center" wrapText="1"/>
      <protection hidden="1"/>
    </xf>
    <xf numFmtId="3" fontId="34" fillId="43" borderId="11" xfId="69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Border="1" applyAlignment="1" applyProtection="1">
      <alignment horizontal="left"/>
      <protection hidden="1"/>
    </xf>
    <xf numFmtId="0" fontId="37" fillId="0" borderId="0" xfId="0" applyFont="1" applyBorder="1" applyAlignment="1" applyProtection="1">
      <alignment horizontal="center"/>
      <protection hidden="1"/>
    </xf>
    <xf numFmtId="164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67" applyFont="1" applyAlignment="1" applyProtection="1">
      <alignment horizontal="left" wrapText="1"/>
      <protection hidden="1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28" fillId="0" borderId="13" xfId="0" applyFont="1" applyFill="1" applyBorder="1" applyAlignment="1" applyProtection="1">
      <alignment horizontal="center" vertical="center" wrapText="1"/>
      <protection hidden="1"/>
    </xf>
    <xf numFmtId="0" fontId="28" fillId="0" borderId="15" xfId="0" applyFont="1" applyFill="1" applyBorder="1" applyAlignment="1" applyProtection="1">
      <alignment horizontal="center" vertical="center" wrapText="1"/>
      <protection hidden="1"/>
    </xf>
    <xf numFmtId="0" fontId="28" fillId="0" borderId="14" xfId="0" applyFont="1" applyFill="1" applyBorder="1" applyAlignment="1" applyProtection="1">
      <alignment horizontal="center" vertical="center" wrapText="1"/>
      <protection hidden="1"/>
    </xf>
    <xf numFmtId="0" fontId="28" fillId="41" borderId="13" xfId="0" applyFont="1" applyFill="1" applyBorder="1" applyAlignment="1" applyProtection="1">
      <alignment horizontal="center" vertical="center" wrapText="1"/>
      <protection hidden="1"/>
    </xf>
    <xf numFmtId="0" fontId="28" fillId="41" borderId="15" xfId="0" applyFont="1" applyFill="1" applyBorder="1" applyAlignment="1" applyProtection="1">
      <alignment horizontal="center" vertical="center" wrapText="1"/>
      <protection hidden="1"/>
    </xf>
    <xf numFmtId="0" fontId="28" fillId="41" borderId="14" xfId="0" applyFont="1" applyFill="1" applyBorder="1" applyAlignment="1" applyProtection="1">
      <alignment horizontal="center" vertical="center" wrapText="1"/>
      <protection hidden="1"/>
    </xf>
    <xf numFmtId="166" fontId="28" fillId="0" borderId="13" xfId="75" applyNumberFormat="1" applyFont="1" applyFill="1" applyBorder="1" applyAlignment="1" applyProtection="1">
      <alignment horizontal="center" vertical="center" wrapText="1"/>
      <protection hidden="1"/>
    </xf>
    <xf numFmtId="166" fontId="28" fillId="0" borderId="15" xfId="75" applyNumberFormat="1" applyFont="1" applyFill="1" applyBorder="1" applyAlignment="1" applyProtection="1">
      <alignment horizontal="center" vertical="center" wrapText="1"/>
      <protection hidden="1"/>
    </xf>
    <xf numFmtId="166" fontId="28" fillId="0" borderId="14" xfId="75" applyNumberFormat="1" applyFont="1" applyFill="1" applyBorder="1" applyAlignment="1" applyProtection="1">
      <alignment horizontal="center" vertical="center" wrapText="1"/>
      <protection hidden="1"/>
    </xf>
    <xf numFmtId="14" fontId="2" fillId="0" borderId="12" xfId="0" applyNumberFormat="1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7" fillId="42" borderId="13" xfId="0" applyFont="1" applyFill="1" applyBorder="1" applyAlignment="1" applyProtection="1">
      <alignment horizontal="center" vertical="center" wrapText="1"/>
      <protection hidden="1"/>
    </xf>
    <xf numFmtId="0" fontId="27" fillId="42" borderId="15" xfId="0" applyFont="1" applyFill="1" applyBorder="1" applyAlignment="1" applyProtection="1">
      <alignment horizontal="center" vertical="center" wrapText="1"/>
      <protection hidden="1"/>
    </xf>
    <xf numFmtId="0" fontId="27" fillId="42" borderId="1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27" fillId="42" borderId="16" xfId="0" applyFont="1" applyFill="1" applyBorder="1" applyAlignment="1" applyProtection="1">
      <alignment horizontal="center"/>
      <protection hidden="1"/>
    </xf>
    <xf numFmtId="0" fontId="27" fillId="42" borderId="17" xfId="0" applyFont="1" applyFill="1" applyBorder="1" applyAlignment="1" applyProtection="1">
      <alignment horizontal="center"/>
      <protection hidden="1"/>
    </xf>
    <xf numFmtId="0" fontId="27" fillId="42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6" fontId="2" fillId="0" borderId="11" xfId="75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3" fillId="42" borderId="16" xfId="0" applyFont="1" applyFill="1" applyBorder="1" applyAlignment="1" applyProtection="1">
      <alignment horizontal="center" vertical="center" wrapText="1"/>
      <protection hidden="1"/>
    </xf>
    <xf numFmtId="0" fontId="3" fillId="42" borderId="18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Fill="1" applyBorder="1" applyAlignment="1" applyProtection="1">
      <alignment horizontal="center" wrapText="1"/>
      <protection hidden="1"/>
    </xf>
    <xf numFmtId="0" fontId="2" fillId="0" borderId="14" xfId="0" applyFont="1" applyFill="1" applyBorder="1" applyAlignment="1" applyProtection="1">
      <alignment horizont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Fill="1" applyBorder="1" applyAlignment="1" applyProtection="1">
      <alignment horizontal="center" vertical="center" wrapText="1"/>
      <protection hidden="1"/>
    </xf>
    <xf numFmtId="166" fontId="2" fillId="0" borderId="13" xfId="75" applyNumberFormat="1" applyFont="1" applyFill="1" applyBorder="1" applyAlignment="1" applyProtection="1">
      <alignment horizontal="center" vertical="center" wrapText="1"/>
      <protection hidden="1"/>
    </xf>
    <xf numFmtId="166" fontId="2" fillId="0" borderId="15" xfId="75" applyNumberFormat="1" applyFont="1" applyFill="1" applyBorder="1" applyAlignment="1" applyProtection="1">
      <alignment horizontal="center" vertical="center" wrapText="1"/>
      <protection hidden="1"/>
    </xf>
    <xf numFmtId="166" fontId="2" fillId="0" borderId="14" xfId="75" applyNumberFormat="1" applyFont="1" applyFill="1" applyBorder="1" applyAlignment="1" applyProtection="1">
      <alignment horizontal="center" vertical="center" wrapText="1"/>
      <protection hidden="1"/>
    </xf>
    <xf numFmtId="0" fontId="2" fillId="47" borderId="11" xfId="0" applyFont="1" applyFill="1" applyBorder="1" applyAlignment="1" applyProtection="1">
      <alignment horizontal="center" vertical="center" wrapText="1"/>
      <protection hidden="1"/>
    </xf>
    <xf numFmtId="0" fontId="2" fillId="47" borderId="13" xfId="0" applyFont="1" applyFill="1" applyBorder="1" applyAlignment="1" applyProtection="1">
      <alignment horizontal="center" vertical="center" wrapText="1"/>
      <protection hidden="1"/>
    </xf>
    <xf numFmtId="0" fontId="2" fillId="47" borderId="14" xfId="0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/>
      <protection hidden="1"/>
    </xf>
    <xf numFmtId="167" fontId="2" fillId="0" borderId="0" xfId="0" applyNumberFormat="1" applyFont="1" applyBorder="1" applyAlignment="1" applyProtection="1">
      <alignment horizontal="center"/>
      <protection hidden="1"/>
    </xf>
    <xf numFmtId="14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14" fontId="3" fillId="0" borderId="12" xfId="0" applyNumberFormat="1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 vertical="top"/>
      <protection hidden="1"/>
    </xf>
    <xf numFmtId="0" fontId="3" fillId="42" borderId="13" xfId="0" applyFont="1" applyFill="1" applyBorder="1" applyAlignment="1" applyProtection="1">
      <alignment horizontal="center" vertical="center" wrapText="1"/>
      <protection hidden="1"/>
    </xf>
    <xf numFmtId="0" fontId="3" fillId="42" borderId="14" xfId="0" applyFont="1" applyFill="1" applyBorder="1" applyAlignment="1" applyProtection="1">
      <alignment horizontal="center" vertical="center" wrapText="1"/>
      <protection hidden="1"/>
    </xf>
    <xf numFmtId="0" fontId="3" fillId="42" borderId="13" xfId="0" applyFont="1" applyFill="1" applyBorder="1" applyAlignment="1" applyProtection="1">
      <alignment horizontal="justify" vertical="center" wrapText="1"/>
      <protection hidden="1"/>
    </xf>
    <xf numFmtId="0" fontId="3" fillId="42" borderId="14" xfId="0" applyFont="1" applyFill="1" applyBorder="1" applyAlignment="1" applyProtection="1">
      <alignment horizontal="justify" vertical="center" wrapText="1"/>
      <protection hidden="1"/>
    </xf>
    <xf numFmtId="0" fontId="3" fillId="42" borderId="17" xfId="0" applyFont="1" applyFill="1" applyBorder="1" applyAlignment="1" applyProtection="1">
      <alignment horizontal="center" vertical="center" wrapText="1"/>
      <protection hidden="1"/>
    </xf>
    <xf numFmtId="0" fontId="38" fillId="0" borderId="0" xfId="67" applyFont="1" applyFill="1" applyBorder="1" applyAlignment="1" applyProtection="1">
      <alignment horizontal="left" vertical="center" wrapText="1"/>
      <protection hidden="1"/>
    </xf>
    <xf numFmtId="0" fontId="38" fillId="0" borderId="0" xfId="67" applyFont="1" applyAlignment="1" applyProtection="1">
      <alignment horizontal="left" wrapText="1"/>
      <protection hidden="1"/>
    </xf>
    <xf numFmtId="0" fontId="40" fillId="0" borderId="0" xfId="136" applyFont="1" applyFill="1" applyBorder="1" applyAlignment="1" applyProtection="1">
      <alignment vertical="top"/>
      <protection hidden="1"/>
    </xf>
    <xf numFmtId="0" fontId="40" fillId="0" borderId="0" xfId="136" applyFont="1" applyFill="1" applyAlignment="1" applyProtection="1">
      <alignment vertical="center"/>
      <protection hidden="1"/>
    </xf>
    <xf numFmtId="0" fontId="41" fillId="0" borderId="0" xfId="136" applyFont="1"/>
    <xf numFmtId="0" fontId="40" fillId="0" borderId="0" xfId="136" applyFont="1" applyFill="1" applyAlignment="1" applyProtection="1">
      <alignment horizontal="left" vertical="top"/>
      <protection hidden="1"/>
    </xf>
    <xf numFmtId="0" fontId="40" fillId="0" borderId="0" xfId="136" applyFont="1" applyFill="1" applyAlignment="1" applyProtection="1">
      <alignment horizontal="left" vertical="center"/>
      <protection hidden="1"/>
    </xf>
    <xf numFmtId="0" fontId="42" fillId="50" borderId="21" xfId="136" applyFont="1" applyFill="1" applyBorder="1" applyAlignment="1" applyProtection="1">
      <alignment horizontal="center" vertical="center"/>
      <protection hidden="1"/>
    </xf>
    <xf numFmtId="0" fontId="40" fillId="50" borderId="21" xfId="136" applyFont="1" applyFill="1" applyBorder="1" applyAlignment="1" applyProtection="1">
      <alignment horizontal="left" vertical="center" wrapText="1"/>
      <protection hidden="1"/>
    </xf>
    <xf numFmtId="0" fontId="40" fillId="50" borderId="21" xfId="136" applyFont="1" applyFill="1" applyBorder="1" applyAlignment="1" applyProtection="1">
      <alignment horizontal="justify" vertical="center" wrapText="1"/>
      <protection hidden="1"/>
    </xf>
    <xf numFmtId="0" fontId="42" fillId="50" borderId="22" xfId="136" applyFont="1" applyFill="1" applyBorder="1" applyAlignment="1" applyProtection="1">
      <alignment horizontal="center" wrapText="1"/>
      <protection hidden="1"/>
    </xf>
    <xf numFmtId="0" fontId="42" fillId="50" borderId="21" xfId="136" applyFont="1" applyFill="1" applyBorder="1" applyAlignment="1" applyProtection="1">
      <alignment horizontal="center" wrapText="1"/>
      <protection hidden="1"/>
    </xf>
    <xf numFmtId="0" fontId="40" fillId="50" borderId="21" xfId="137" applyFont="1" applyFill="1" applyBorder="1" applyAlignment="1" applyProtection="1">
      <alignment horizontal="center"/>
      <protection hidden="1"/>
    </xf>
    <xf numFmtId="0" fontId="42" fillId="0" borderId="21" xfId="136" applyFont="1" applyFill="1" applyBorder="1" applyAlignment="1" applyProtection="1">
      <alignment horizontal="left" vertical="center" wrapText="1"/>
      <protection hidden="1"/>
    </xf>
    <xf numFmtId="0" fontId="42" fillId="0" borderId="23" xfId="136" applyFont="1" applyFill="1" applyBorder="1" applyAlignment="1" applyProtection="1">
      <alignment horizontal="justify" vertical="center" wrapText="1"/>
      <protection hidden="1"/>
    </xf>
    <xf numFmtId="0" fontId="42" fillId="0" borderId="11" xfId="136" applyFont="1" applyFill="1" applyBorder="1" applyAlignment="1" applyProtection="1">
      <alignment horizontal="center" wrapText="1"/>
      <protection hidden="1"/>
    </xf>
    <xf numFmtId="0" fontId="42" fillId="0" borderId="11" xfId="137" applyFont="1" applyFill="1" applyBorder="1" applyAlignment="1" applyProtection="1">
      <alignment horizontal="justify" vertical="center" wrapText="1"/>
      <protection hidden="1"/>
    </xf>
    <xf numFmtId="0" fontId="42" fillId="0" borderId="11" xfId="137" applyFont="1" applyFill="1" applyBorder="1" applyAlignment="1">
      <alignment horizontal="center" vertical="center"/>
    </xf>
    <xf numFmtId="0" fontId="42" fillId="0" borderId="24" xfId="137" applyFont="1" applyFill="1" applyBorder="1" applyAlignment="1">
      <alignment horizontal="center" vertical="center"/>
    </xf>
    <xf numFmtId="0" fontId="42" fillId="0" borderId="21" xfId="136" applyFont="1" applyFill="1" applyBorder="1" applyAlignment="1" applyProtection="1">
      <alignment horizontal="center" vertical="center"/>
      <protection hidden="1"/>
    </xf>
    <xf numFmtId="166" fontId="42" fillId="0" borderId="22" xfId="138" applyNumberFormat="1" applyFont="1" applyFill="1" applyBorder="1" applyAlignment="1" applyProtection="1">
      <alignment horizontal="center" vertical="center" wrapText="1"/>
      <protection hidden="1"/>
    </xf>
    <xf numFmtId="166" fontId="42" fillId="0" borderId="21" xfId="138" applyNumberFormat="1" applyFont="1" applyFill="1" applyBorder="1" applyAlignment="1" applyProtection="1">
      <alignment horizontal="center" vertical="center" wrapText="1"/>
      <protection hidden="1"/>
    </xf>
    <xf numFmtId="0" fontId="43" fillId="0" borderId="11" xfId="137" applyFont="1" applyFill="1" applyBorder="1" applyAlignment="1" applyProtection="1">
      <alignment horizontal="justify" vertical="center" wrapText="1"/>
      <protection hidden="1"/>
    </xf>
    <xf numFmtId="0" fontId="34" fillId="43" borderId="11" xfId="67" applyFont="1" applyFill="1" applyBorder="1" applyAlignment="1">
      <alignment horizontal="center" vertical="center"/>
    </xf>
    <xf numFmtId="0" fontId="34" fillId="44" borderId="11" xfId="67" applyFont="1" applyFill="1" applyBorder="1" applyAlignment="1">
      <alignment horizontal="center" vertical="center"/>
    </xf>
    <xf numFmtId="0" fontId="34" fillId="45" borderId="11" xfId="67" applyFont="1" applyFill="1" applyBorder="1" applyAlignment="1">
      <alignment horizontal="center" vertical="center"/>
    </xf>
    <xf numFmtId="0" fontId="34" fillId="46" borderId="11" xfId="67" applyFont="1" applyFill="1" applyBorder="1" applyAlignment="1">
      <alignment horizontal="center" vertical="center"/>
    </xf>
    <xf numFmtId="9" fontId="42" fillId="50" borderId="21" xfId="138" applyFont="1" applyFill="1" applyBorder="1" applyAlignment="1" applyProtection="1">
      <alignment horizontal="center" vertical="center" wrapText="1"/>
      <protection hidden="1"/>
    </xf>
    <xf numFmtId="166" fontId="42" fillId="0" borderId="25" xfId="138" applyNumberFormat="1" applyFont="1" applyFill="1" applyBorder="1" applyAlignment="1" applyProtection="1">
      <alignment horizontal="center" vertical="center" wrapText="1"/>
      <protection hidden="1"/>
    </xf>
    <xf numFmtId="0" fontId="41" fillId="0" borderId="11" xfId="136" applyFont="1" applyFill="1" applyBorder="1" applyAlignment="1">
      <alignment horizontal="center" vertical="center"/>
    </xf>
    <xf numFmtId="0" fontId="41" fillId="0" borderId="24" xfId="136" applyFont="1" applyFill="1" applyBorder="1" applyAlignment="1">
      <alignment horizontal="center" vertical="center"/>
    </xf>
    <xf numFmtId="166" fontId="42" fillId="49" borderId="22" xfId="138" applyNumberFormat="1" applyFont="1" applyFill="1" applyBorder="1" applyAlignment="1" applyProtection="1">
      <alignment horizontal="center" vertical="center" wrapText="1"/>
      <protection hidden="1"/>
    </xf>
    <xf numFmtId="166" fontId="42" fillId="49" borderId="21" xfId="138" applyNumberFormat="1" applyFont="1" applyFill="1" applyBorder="1" applyAlignment="1" applyProtection="1">
      <alignment horizontal="center" vertical="center" wrapText="1"/>
      <protection hidden="1"/>
    </xf>
    <xf numFmtId="166" fontId="42" fillId="49" borderId="25" xfId="138" applyNumberFormat="1" applyFont="1" applyFill="1" applyBorder="1" applyAlignment="1" applyProtection="1">
      <alignment horizontal="center" vertical="center" wrapText="1"/>
      <protection hidden="1"/>
    </xf>
    <xf numFmtId="0" fontId="40" fillId="50" borderId="23" xfId="136" applyFont="1" applyFill="1" applyBorder="1" applyAlignment="1" applyProtection="1">
      <alignment horizontal="justify" vertical="center" wrapText="1"/>
      <protection hidden="1"/>
    </xf>
    <xf numFmtId="0" fontId="42" fillId="50" borderId="11" xfId="136" applyFont="1" applyFill="1" applyBorder="1" applyAlignment="1" applyProtection="1">
      <alignment horizontal="center" wrapText="1"/>
      <protection hidden="1"/>
    </xf>
    <xf numFmtId="0" fontId="42" fillId="50" borderId="11" xfId="136" applyFont="1" applyFill="1" applyBorder="1" applyAlignment="1" applyProtection="1">
      <alignment horizontal="center" vertical="center" wrapText="1"/>
      <protection hidden="1"/>
    </xf>
    <xf numFmtId="0" fontId="42" fillId="51" borderId="11" xfId="136" applyFont="1" applyFill="1" applyBorder="1" applyAlignment="1" applyProtection="1">
      <alignment horizontal="center" vertical="center" wrapText="1"/>
      <protection hidden="1"/>
    </xf>
    <xf numFmtId="0" fontId="42" fillId="42" borderId="11" xfId="136" applyFont="1" applyFill="1" applyBorder="1" applyAlignment="1" applyProtection="1">
      <alignment horizontal="center" vertical="center" wrapText="1"/>
      <protection hidden="1"/>
    </xf>
    <xf numFmtId="0" fontId="42" fillId="42" borderId="24" xfId="136" applyFont="1" applyFill="1" applyBorder="1" applyAlignment="1" applyProtection="1">
      <alignment horizontal="center" vertical="center" wrapText="1"/>
      <protection hidden="1"/>
    </xf>
    <xf numFmtId="0" fontId="42" fillId="50" borderId="22" xfId="136" applyFont="1" applyFill="1" applyBorder="1" applyAlignment="1" applyProtection="1">
      <alignment horizontal="center" vertical="center" wrapText="1"/>
      <protection hidden="1"/>
    </xf>
    <xf numFmtId="0" fontId="42" fillId="0" borderId="23" xfId="136" applyFont="1" applyFill="1" applyBorder="1" applyAlignment="1" applyProtection="1">
      <alignment horizontal="center" vertical="center"/>
      <protection hidden="1"/>
    </xf>
    <xf numFmtId="166" fontId="42" fillId="0" borderId="13" xfId="138" applyNumberFormat="1" applyFont="1" applyFill="1" applyBorder="1" applyAlignment="1" applyProtection="1">
      <alignment horizontal="center" vertical="center" wrapText="1"/>
      <protection hidden="1"/>
    </xf>
    <xf numFmtId="9" fontId="42" fillId="50" borderId="23" xfId="138" applyFont="1" applyFill="1" applyBorder="1" applyAlignment="1" applyProtection="1">
      <alignment horizontal="center" vertical="center" wrapText="1"/>
      <protection hidden="1"/>
    </xf>
    <xf numFmtId="166" fontId="42" fillId="0" borderId="14" xfId="138" applyNumberFormat="1" applyFont="1" applyFill="1" applyBorder="1" applyAlignment="1" applyProtection="1">
      <alignment horizontal="center" vertical="center" wrapText="1"/>
      <protection hidden="1"/>
    </xf>
    <xf numFmtId="0" fontId="42" fillId="50" borderId="25" xfId="136" applyFont="1" applyFill="1" applyBorder="1" applyAlignment="1" applyProtection="1">
      <alignment horizontal="center" wrapText="1"/>
      <protection hidden="1"/>
    </xf>
    <xf numFmtId="0" fontId="42" fillId="50" borderId="25" xfId="136" applyFont="1" applyFill="1" applyBorder="1" applyAlignment="1" applyProtection="1">
      <alignment horizontal="center" vertical="center" wrapText="1"/>
      <protection hidden="1"/>
    </xf>
    <xf numFmtId="0" fontId="42" fillId="50" borderId="21" xfId="136" applyFont="1" applyFill="1" applyBorder="1" applyAlignment="1" applyProtection="1">
      <alignment horizontal="center" vertical="center" wrapText="1"/>
      <protection hidden="1"/>
    </xf>
    <xf numFmtId="0" fontId="42" fillId="0" borderId="21" xfId="136" applyFont="1" applyFill="1" applyBorder="1" applyAlignment="1" applyProtection="1">
      <alignment horizontal="justify" vertical="center" wrapText="1"/>
      <protection hidden="1"/>
    </xf>
    <xf numFmtId="0" fontId="42" fillId="0" borderId="21" xfId="136" applyFont="1" applyFill="1" applyBorder="1" applyAlignment="1" applyProtection="1">
      <alignment horizontal="center" vertical="center" wrapText="1"/>
      <protection hidden="1"/>
    </xf>
    <xf numFmtId="0" fontId="42" fillId="0" borderId="21" xfId="137" applyFont="1" applyFill="1" applyBorder="1" applyAlignment="1" applyProtection="1">
      <alignment horizontal="justify" vertical="center" wrapText="1"/>
      <protection hidden="1"/>
    </xf>
    <xf numFmtId="0" fontId="41" fillId="0" borderId="21" xfId="136" applyFont="1" applyFill="1" applyBorder="1" applyAlignment="1">
      <alignment horizontal="center" vertical="center"/>
    </xf>
    <xf numFmtId="0" fontId="43" fillId="0" borderId="21" xfId="137" applyFont="1" applyFill="1" applyBorder="1" applyAlignment="1" applyProtection="1">
      <alignment horizontal="justify" vertical="center" wrapText="1"/>
      <protection hidden="1"/>
    </xf>
    <xf numFmtId="0" fontId="42" fillId="47" borderId="21" xfId="137" applyFont="1" applyFill="1" applyBorder="1" applyAlignment="1" applyProtection="1">
      <alignment horizontal="left" vertical="center" wrapText="1"/>
      <protection hidden="1"/>
    </xf>
    <xf numFmtId="0" fontId="42" fillId="47" borderId="21" xfId="137" applyFont="1" applyFill="1" applyBorder="1" applyAlignment="1" applyProtection="1">
      <alignment horizontal="justify" vertical="center" wrapText="1"/>
      <protection hidden="1"/>
    </xf>
    <xf numFmtId="0" fontId="42" fillId="47" borderId="21" xfId="137" applyFont="1" applyFill="1" applyBorder="1" applyAlignment="1" applyProtection="1">
      <alignment horizontal="center" vertical="center" wrapText="1"/>
      <protection hidden="1"/>
    </xf>
    <xf numFmtId="0" fontId="42" fillId="0" borderId="22" xfId="137" applyFont="1" applyFill="1" applyBorder="1" applyAlignment="1" applyProtection="1">
      <alignment horizontal="center" vertical="center" wrapText="1"/>
      <protection hidden="1"/>
    </xf>
    <xf numFmtId="0" fontId="42" fillId="0" borderId="21" xfId="137" applyFont="1" applyFill="1" applyBorder="1" applyAlignment="1" applyProtection="1">
      <alignment horizontal="center" wrapText="1"/>
      <protection hidden="1"/>
    </xf>
    <xf numFmtId="166" fontId="42" fillId="0" borderId="26" xfId="138" applyNumberFormat="1" applyFont="1" applyFill="1" applyBorder="1" applyAlignment="1" applyProtection="1">
      <alignment horizontal="center" vertical="center" wrapText="1"/>
      <protection hidden="1"/>
    </xf>
    <xf numFmtId="0" fontId="42" fillId="0" borderId="26" xfId="137" applyFont="1" applyFill="1" applyBorder="1" applyAlignment="1" applyProtection="1">
      <alignment horizontal="center" vertical="center" wrapText="1"/>
      <protection hidden="1"/>
    </xf>
    <xf numFmtId="9" fontId="41" fillId="0" borderId="22" xfId="136" applyNumberFormat="1" applyFont="1" applyFill="1" applyBorder="1" applyAlignment="1">
      <alignment horizontal="center" vertical="center"/>
    </xf>
    <xf numFmtId="0" fontId="42" fillId="0" borderId="25" xfId="137" applyFont="1" applyFill="1" applyBorder="1" applyAlignment="1" applyProtection="1">
      <alignment horizontal="center" vertical="center" wrapText="1"/>
      <protection hidden="1"/>
    </xf>
    <xf numFmtId="0" fontId="43" fillId="0" borderId="23" xfId="137" applyFont="1" applyFill="1" applyBorder="1" applyAlignment="1" applyProtection="1">
      <alignment horizontal="justify" vertical="center" wrapText="1"/>
      <protection hidden="1"/>
    </xf>
    <xf numFmtId="9" fontId="44" fillId="43" borderId="11" xfId="138" applyFont="1" applyFill="1" applyBorder="1" applyAlignment="1">
      <alignment horizontal="center" vertical="center"/>
    </xf>
    <xf numFmtId="9" fontId="44" fillId="44" borderId="11" xfId="138" applyFont="1" applyFill="1" applyBorder="1" applyAlignment="1">
      <alignment horizontal="center" vertical="center"/>
    </xf>
    <xf numFmtId="9" fontId="44" fillId="45" borderId="11" xfId="138" applyFont="1" applyFill="1" applyBorder="1" applyAlignment="1">
      <alignment horizontal="center" vertical="center"/>
    </xf>
    <xf numFmtId="9" fontId="44" fillId="46" borderId="11" xfId="138" applyFont="1" applyFill="1" applyBorder="1" applyAlignment="1">
      <alignment horizontal="center" vertical="center"/>
    </xf>
    <xf numFmtId="9" fontId="42" fillId="0" borderId="24" xfId="138" applyFont="1" applyFill="1" applyBorder="1" applyAlignment="1" applyProtection="1">
      <alignment horizontal="center" vertical="center" wrapText="1"/>
      <protection hidden="1"/>
    </xf>
    <xf numFmtId="0" fontId="42" fillId="0" borderId="21" xfId="137" applyFont="1" applyFill="1" applyBorder="1" applyAlignment="1" applyProtection="1">
      <alignment horizontal="left" vertical="center" wrapText="1"/>
      <protection hidden="1"/>
    </xf>
    <xf numFmtId="0" fontId="42" fillId="0" borderId="21" xfId="137" applyFont="1" applyFill="1" applyBorder="1" applyAlignment="1" applyProtection="1">
      <alignment horizontal="center" vertical="center" wrapText="1"/>
      <protection hidden="1"/>
    </xf>
    <xf numFmtId="0" fontId="41" fillId="0" borderId="25" xfId="136" applyFont="1" applyFill="1" applyBorder="1" applyAlignment="1">
      <alignment horizontal="center" vertical="center"/>
    </xf>
    <xf numFmtId="9" fontId="41" fillId="0" borderId="11" xfId="136" applyNumberFormat="1" applyFont="1" applyFill="1" applyBorder="1" applyAlignment="1">
      <alignment horizontal="center" vertical="center"/>
    </xf>
    <xf numFmtId="9" fontId="34" fillId="43" borderId="11" xfId="136" applyNumberFormat="1" applyFont="1" applyFill="1" applyBorder="1" applyAlignment="1">
      <alignment horizontal="center" vertical="center"/>
    </xf>
    <xf numFmtId="9" fontId="34" fillId="44" borderId="11" xfId="136" applyNumberFormat="1" applyFont="1" applyFill="1" applyBorder="1" applyAlignment="1">
      <alignment horizontal="center" vertical="center"/>
    </xf>
    <xf numFmtId="9" fontId="34" fillId="45" borderId="11" xfId="136" applyNumberFormat="1" applyFont="1" applyFill="1" applyBorder="1" applyAlignment="1">
      <alignment horizontal="center" vertical="center"/>
    </xf>
    <xf numFmtId="9" fontId="34" fillId="46" borderId="11" xfId="136" applyNumberFormat="1" applyFont="1" applyFill="1" applyBorder="1" applyAlignment="1">
      <alignment horizontal="center" vertical="center"/>
    </xf>
    <xf numFmtId="0" fontId="42" fillId="47" borderId="21" xfId="137" applyFont="1" applyFill="1" applyBorder="1" applyAlignment="1" applyProtection="1">
      <alignment horizontal="center" wrapText="1"/>
      <protection hidden="1"/>
    </xf>
    <xf numFmtId="3" fontId="41" fillId="0" borderId="21" xfId="136" applyNumberFormat="1" applyFont="1" applyFill="1" applyBorder="1" applyAlignment="1">
      <alignment horizontal="center" vertical="center"/>
    </xf>
    <xf numFmtId="3" fontId="42" fillId="0" borderId="21" xfId="136" applyNumberFormat="1" applyFont="1" applyFill="1" applyBorder="1" applyAlignment="1" applyProtection="1">
      <alignment horizontal="center" vertical="center"/>
      <protection hidden="1"/>
    </xf>
    <xf numFmtId="0" fontId="42" fillId="0" borderId="21" xfId="136" applyFont="1" applyFill="1" applyBorder="1" applyAlignment="1">
      <alignment horizontal="left" vertical="center"/>
    </xf>
    <xf numFmtId="0" fontId="42" fillId="0" borderId="27" xfId="136" applyFont="1" applyFill="1" applyBorder="1"/>
    <xf numFmtId="0" fontId="42" fillId="0" borderId="21" xfId="136" applyFont="1" applyFill="1" applyBorder="1"/>
    <xf numFmtId="3" fontId="34" fillId="43" borderId="11" xfId="67" applyNumberFormat="1" applyFont="1" applyFill="1" applyBorder="1" applyAlignment="1">
      <alignment horizontal="center" vertical="center"/>
    </xf>
    <xf numFmtId="3" fontId="34" fillId="44" borderId="11" xfId="67" applyNumberFormat="1" applyFont="1" applyFill="1" applyBorder="1" applyAlignment="1">
      <alignment horizontal="center" vertical="center"/>
    </xf>
    <xf numFmtId="3" fontId="34" fillId="45" borderId="11" xfId="67" applyNumberFormat="1" applyFont="1" applyFill="1" applyBorder="1" applyAlignment="1">
      <alignment horizontal="center" vertical="center"/>
    </xf>
    <xf numFmtId="0" fontId="42" fillId="0" borderId="0" xfId="136" applyFont="1" applyFill="1" applyBorder="1" applyAlignment="1">
      <alignment horizontal="left" vertical="center"/>
    </xf>
    <xf numFmtId="0" fontId="42" fillId="0" borderId="0" xfId="136" applyFont="1" applyFill="1" applyBorder="1"/>
    <xf numFmtId="0" fontId="43" fillId="0" borderId="0" xfId="137" applyFont="1" applyFill="1" applyBorder="1" applyAlignment="1" applyProtection="1">
      <alignment horizontal="justify" vertical="center" wrapText="1"/>
      <protection hidden="1"/>
    </xf>
    <xf numFmtId="0" fontId="41" fillId="0" borderId="0" xfId="136" applyFont="1" applyFill="1" applyBorder="1" applyAlignment="1">
      <alignment horizontal="center" vertical="center"/>
    </xf>
    <xf numFmtId="9" fontId="42" fillId="0" borderId="0" xfId="138" applyFont="1" applyFill="1" applyBorder="1" applyAlignment="1" applyProtection="1">
      <alignment horizontal="center" vertical="center" wrapText="1"/>
      <protection hidden="1"/>
    </xf>
    <xf numFmtId="166" fontId="42" fillId="0" borderId="0" xfId="138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136" applyFont="1" applyAlignment="1">
      <alignment horizontal="left" vertical="center"/>
    </xf>
    <xf numFmtId="0" fontId="42" fillId="0" borderId="28" xfId="137" applyFont="1" applyBorder="1" applyAlignment="1" applyProtection="1">
      <alignment horizontal="center"/>
      <protection hidden="1"/>
    </xf>
    <xf numFmtId="0" fontId="42" fillId="0" borderId="0" xfId="137" applyFont="1" applyAlignment="1" applyProtection="1">
      <alignment horizontal="center"/>
      <protection hidden="1"/>
    </xf>
    <xf numFmtId="0" fontId="42" fillId="0" borderId="0" xfId="137" applyFont="1" applyProtection="1">
      <protection hidden="1"/>
    </xf>
    <xf numFmtId="0" fontId="42" fillId="0" borderId="0" xfId="137" applyFont="1" applyBorder="1" applyProtection="1">
      <protection hidden="1"/>
    </xf>
    <xf numFmtId="169" fontId="42" fillId="0" borderId="28" xfId="137" applyNumberFormat="1" applyFont="1" applyBorder="1" applyAlignment="1" applyProtection="1">
      <alignment horizontal="center"/>
      <protection hidden="1"/>
    </xf>
    <xf numFmtId="0" fontId="41" fillId="0" borderId="0" xfId="136" applyFont="1" applyFill="1"/>
    <xf numFmtId="0" fontId="42" fillId="0" borderId="0" xfId="137" applyFont="1" applyBorder="1" applyAlignment="1" applyProtection="1">
      <alignment horizontal="center"/>
      <protection hidden="1"/>
    </xf>
    <xf numFmtId="0" fontId="41" fillId="52" borderId="0" xfId="136" applyFont="1" applyFill="1"/>
    <xf numFmtId="0" fontId="42" fillId="0" borderId="0" xfId="136" applyFont="1"/>
  </cellXfs>
  <cellStyles count="139">
    <cellStyle name="Accent1" xfId="1"/>
    <cellStyle name="Accent1 - 20%" xfId="2"/>
    <cellStyle name="Accent1 - 20% 2" xfId="3"/>
    <cellStyle name="Accent1 - 20% 3" xfId="4"/>
    <cellStyle name="Accent1 - 40%" xfId="5"/>
    <cellStyle name="Accent1 - 40% 2" xfId="6"/>
    <cellStyle name="Accent1 - 40% 3" xfId="7"/>
    <cellStyle name="Accent1 - 60%" xfId="8"/>
    <cellStyle name="Accent2" xfId="9"/>
    <cellStyle name="Accent2 - 20%" xfId="10"/>
    <cellStyle name="Accent2 - 20% 2" xfId="11"/>
    <cellStyle name="Accent2 - 20% 3" xfId="12"/>
    <cellStyle name="Accent2 - 40%" xfId="13"/>
    <cellStyle name="Accent2 - 40% 2" xfId="14"/>
    <cellStyle name="Accent2 - 40% 3" xfId="15"/>
    <cellStyle name="Accent2 - 60%" xfId="16"/>
    <cellStyle name="Accent3" xfId="17"/>
    <cellStyle name="Accent3 - 20%" xfId="18"/>
    <cellStyle name="Accent3 - 20% 2" xfId="19"/>
    <cellStyle name="Accent3 - 20% 3" xfId="20"/>
    <cellStyle name="Accent3 - 40%" xfId="21"/>
    <cellStyle name="Accent3 - 40% 2" xfId="22"/>
    <cellStyle name="Accent3 - 40% 3" xfId="23"/>
    <cellStyle name="Accent3 - 60%" xfId="24"/>
    <cellStyle name="Accent4" xfId="25"/>
    <cellStyle name="Accent4 - 20%" xfId="26"/>
    <cellStyle name="Accent4 - 20% 2" xfId="27"/>
    <cellStyle name="Accent4 - 20% 3" xfId="28"/>
    <cellStyle name="Accent4 - 40%" xfId="29"/>
    <cellStyle name="Accent4 - 40% 2" xfId="30"/>
    <cellStyle name="Accent4 - 40% 3" xfId="31"/>
    <cellStyle name="Accent4 - 60%" xfId="32"/>
    <cellStyle name="Accent5" xfId="33"/>
    <cellStyle name="Accent5 - 20%" xfId="34"/>
    <cellStyle name="Accent5 - 20% 2" xfId="35"/>
    <cellStyle name="Accent5 - 20% 3" xfId="36"/>
    <cellStyle name="Accent5 - 40%" xfId="37"/>
    <cellStyle name="Accent5 - 40% 2" xfId="38"/>
    <cellStyle name="Accent5 - 40% 3" xfId="39"/>
    <cellStyle name="Accent5 - 60%" xfId="40"/>
    <cellStyle name="Accent6" xfId="41"/>
    <cellStyle name="Accent6 - 20%" xfId="42"/>
    <cellStyle name="Accent6 - 20% 2" xfId="43"/>
    <cellStyle name="Accent6 - 20% 3" xfId="44"/>
    <cellStyle name="Accent6 - 40%" xfId="45"/>
    <cellStyle name="Accent6 - 40% 2" xfId="46"/>
    <cellStyle name="Accent6 - 40% 3" xfId="47"/>
    <cellStyle name="Accent6 - 60%" xfId="48"/>
    <cellStyle name="Bad" xfId="49"/>
    <cellStyle name="Calculation" xfId="50"/>
    <cellStyle name="Check Cell" xfId="51"/>
    <cellStyle name="Emphasis 1" xfId="52"/>
    <cellStyle name="Emphasis 2" xfId="53"/>
    <cellStyle name="Emphasis 3" xfId="54"/>
    <cellStyle name="Euro" xfId="55"/>
    <cellStyle name="Euro 2" xfId="56"/>
    <cellStyle name="Euro 3" xfId="57"/>
    <cellStyle name="Euro 3 2" xfId="58"/>
    <cellStyle name="Euro 3 3" xfId="59"/>
    <cellStyle name="Excel Built-in Normal" xfId="137"/>
    <cellStyle name="Excel Built-in Normal 1" xfId="136"/>
    <cellStyle name="Good" xfId="60"/>
    <cellStyle name="Heading 1" xfId="61"/>
    <cellStyle name="Heading 2" xfId="62"/>
    <cellStyle name="Heading 3" xfId="63"/>
    <cellStyle name="Heading 4" xfId="64"/>
    <cellStyle name="Input" xfId="65"/>
    <cellStyle name="Linked Cell" xfId="66"/>
    <cellStyle name="Moneda 2" xfId="135"/>
    <cellStyle name="Normal" xfId="0" builtinId="0"/>
    <cellStyle name="Normal 2 2" xfId="67"/>
    <cellStyle name="Normal 2 3" xfId="68"/>
    <cellStyle name="Normal 3" xfId="69"/>
    <cellStyle name="Normal 4" xfId="70"/>
    <cellStyle name="Note" xfId="71"/>
    <cellStyle name="Note 2" xfId="72"/>
    <cellStyle name="Note 3" xfId="73"/>
    <cellStyle name="Output" xfId="74"/>
    <cellStyle name="Porcentaje" xfId="75" builtinId="5"/>
    <cellStyle name="Porcentaje 2" xfId="138"/>
    <cellStyle name="SAPBEXaggData" xfId="76"/>
    <cellStyle name="SAPBEXaggDataEmph" xfId="77"/>
    <cellStyle name="SAPBEXaggItem" xfId="78"/>
    <cellStyle name="SAPBEXaggItemX" xfId="79"/>
    <cellStyle name="SAPBEXchaText" xfId="80"/>
    <cellStyle name="SAPBEXexcBad7" xfId="81"/>
    <cellStyle name="SAPBEXexcBad8" xfId="82"/>
    <cellStyle name="SAPBEXexcBad9" xfId="83"/>
    <cellStyle name="SAPBEXexcCritical4" xfId="84"/>
    <cellStyle name="SAPBEXexcCritical5" xfId="85"/>
    <cellStyle name="SAPBEXexcCritical6" xfId="86"/>
    <cellStyle name="SAPBEXexcGood1" xfId="87"/>
    <cellStyle name="SAPBEXexcGood2" xfId="88"/>
    <cellStyle name="SAPBEXexcGood3" xfId="89"/>
    <cellStyle name="SAPBEXfilterDrill" xfId="90"/>
    <cellStyle name="SAPBEXfilterItem" xfId="91"/>
    <cellStyle name="SAPBEXfilterText" xfId="92"/>
    <cellStyle name="SAPBEXformats" xfId="93"/>
    <cellStyle name="SAPBEXheaderItem" xfId="94"/>
    <cellStyle name="SAPBEXheaderText" xfId="95"/>
    <cellStyle name="SAPBEXHLevel0" xfId="96"/>
    <cellStyle name="SAPBEXHLevel0 2" xfId="97"/>
    <cellStyle name="SAPBEXHLevel0 3" xfId="98"/>
    <cellStyle name="SAPBEXHLevel0X" xfId="99"/>
    <cellStyle name="SAPBEXHLevel0X 2" xfId="100"/>
    <cellStyle name="SAPBEXHLevel0X 3" xfId="101"/>
    <cellStyle name="SAPBEXHLevel1" xfId="102"/>
    <cellStyle name="SAPBEXHLevel1 2" xfId="103"/>
    <cellStyle name="SAPBEXHLevel1 3" xfId="104"/>
    <cellStyle name="SAPBEXHLevel1X" xfId="105"/>
    <cellStyle name="SAPBEXHLevel1X 2" xfId="106"/>
    <cellStyle name="SAPBEXHLevel1X 3" xfId="107"/>
    <cellStyle name="SAPBEXHLevel2" xfId="108"/>
    <cellStyle name="SAPBEXHLevel2 2" xfId="109"/>
    <cellStyle name="SAPBEXHLevel2 3" xfId="110"/>
    <cellStyle name="SAPBEXHLevel2X" xfId="111"/>
    <cellStyle name="SAPBEXHLevel2X 2" xfId="112"/>
    <cellStyle name="SAPBEXHLevel2X 3" xfId="113"/>
    <cellStyle name="SAPBEXHLevel3" xfId="114"/>
    <cellStyle name="SAPBEXHLevel3 2" xfId="115"/>
    <cellStyle name="SAPBEXHLevel3 3" xfId="116"/>
    <cellStyle name="SAPBEXHLevel3X" xfId="117"/>
    <cellStyle name="SAPBEXHLevel3X 2" xfId="118"/>
    <cellStyle name="SAPBEXHLevel3X 3" xfId="119"/>
    <cellStyle name="SAPBEXinputData" xfId="120"/>
    <cellStyle name="SAPBEXinputData 2" xfId="121"/>
    <cellStyle name="SAPBEXinputData 3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defined" xfId="132"/>
    <cellStyle name="Sheet Title" xfId="133"/>
    <cellStyle name="Warning Text" xfId="134"/>
  </cellStyles>
  <dxfs count="14"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18381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CA6A68"/>
        </patternFill>
      </fill>
    </dxf>
    <dxf>
      <fill>
        <patternFill>
          <bgColor rgb="FF92D050"/>
        </patternFill>
      </fill>
    </dxf>
    <dxf>
      <fill>
        <patternFill>
          <bgColor rgb="FFD0807E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16E78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85725</xdr:rowOff>
    </xdr:from>
    <xdr:to>
      <xdr:col>1</xdr:col>
      <xdr:colOff>923925</xdr:colOff>
      <xdr:row>5</xdr:row>
      <xdr:rowOff>19050</xdr:rowOff>
    </xdr:to>
    <xdr:pic>
      <xdr:nvPicPr>
        <xdr:cNvPr id="1749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857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619126</xdr:colOff>
      <xdr:row>3</xdr:row>
      <xdr:rowOff>9525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"/>
          <a:ext cx="619126" cy="72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22863</xdr:rowOff>
    </xdr:from>
    <xdr:to>
      <xdr:col>0</xdr:col>
      <xdr:colOff>556261</xdr:colOff>
      <xdr:row>5</xdr:row>
      <xdr:rowOff>70485</xdr:rowOff>
    </xdr:to>
    <xdr:pic>
      <xdr:nvPicPr>
        <xdr:cNvPr id="2" name="2 Imagen" descr="LOGO IS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65788"/>
          <a:ext cx="495301" cy="533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19053</xdr:rowOff>
    </xdr:from>
    <xdr:to>
      <xdr:col>1</xdr:col>
      <xdr:colOff>736601</xdr:colOff>
      <xdr:row>4</xdr:row>
      <xdr:rowOff>44824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9053"/>
          <a:ext cx="495301" cy="673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192617</xdr:rowOff>
    </xdr:from>
    <xdr:to>
      <xdr:col>1</xdr:col>
      <xdr:colOff>0</xdr:colOff>
      <xdr:row>4</xdr:row>
      <xdr:rowOff>212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2617"/>
          <a:ext cx="5429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0</xdr:rowOff>
    </xdr:from>
    <xdr:to>
      <xdr:col>2</xdr:col>
      <xdr:colOff>1114425</xdr:colOff>
      <xdr:row>4</xdr:row>
      <xdr:rowOff>95250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0"/>
          <a:ext cx="7810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47625</xdr:rowOff>
    </xdr:from>
    <xdr:to>
      <xdr:col>1</xdr:col>
      <xdr:colOff>561975</xdr:colOff>
      <xdr:row>4</xdr:row>
      <xdr:rowOff>19050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9550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B7" zoomScale="85" zoomScaleNormal="85" zoomScaleSheetLayoutView="85" workbookViewId="0">
      <selection activeCell="H19" sqref="H19"/>
    </sheetView>
  </sheetViews>
  <sheetFormatPr baseColWidth="10" defaultColWidth="11.42578125" defaultRowHeight="12.75" x14ac:dyDescent="0.2"/>
  <cols>
    <col min="1" max="1" width="10" style="2" customWidth="1"/>
    <col min="2" max="2" width="35.140625" style="2" customWidth="1"/>
    <col min="3" max="3" width="25.42578125" style="3" customWidth="1"/>
    <col min="4" max="4" width="14.42578125" style="3" customWidth="1"/>
    <col min="5" max="7" width="7.7109375" style="2" bestFit="1" customWidth="1"/>
    <col min="8" max="9" width="8.140625" style="2" customWidth="1"/>
    <col min="10" max="10" width="8.7109375" style="2" customWidth="1"/>
    <col min="11" max="16" width="7.7109375" style="2" bestFit="1" customWidth="1"/>
    <col min="17" max="17" width="12.140625" style="2" customWidth="1"/>
    <col min="18" max="21" width="10" style="2" customWidth="1"/>
    <col min="22" max="16384" width="11.42578125" style="2"/>
  </cols>
  <sheetData>
    <row r="1" spans="1:21" x14ac:dyDescent="0.2">
      <c r="N1" s="10"/>
      <c r="O1" s="10"/>
      <c r="P1" s="10"/>
      <c r="Q1" s="10"/>
    </row>
    <row r="2" spans="1:21" x14ac:dyDescent="0.2">
      <c r="B2" s="4"/>
      <c r="C2" s="192" t="s">
        <v>0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6"/>
      <c r="O2" s="196"/>
      <c r="P2" s="196"/>
      <c r="Q2" s="196"/>
    </row>
    <row r="3" spans="1:21" x14ac:dyDescent="0.2">
      <c r="C3" s="192" t="s">
        <v>1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6"/>
      <c r="O3" s="196"/>
      <c r="P3" s="196"/>
      <c r="Q3" s="196"/>
    </row>
    <row r="4" spans="1:21" x14ac:dyDescent="0.2">
      <c r="C4" s="192" t="s">
        <v>24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6"/>
      <c r="O4" s="196"/>
      <c r="P4" s="196"/>
      <c r="Q4" s="196"/>
    </row>
    <row r="5" spans="1:21" x14ac:dyDescent="0.2">
      <c r="A5" s="5"/>
      <c r="B5" s="14"/>
      <c r="C5" s="192" t="s">
        <v>38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5"/>
      <c r="O5" s="15"/>
      <c r="P5" s="15"/>
      <c r="Q5" s="15"/>
    </row>
    <row r="6" spans="1:21" s="6" customFormat="1" x14ac:dyDescent="0.2">
      <c r="B6" s="7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1" ht="12.75" customHeight="1" x14ac:dyDescent="0.2">
      <c r="A7" s="189" t="s">
        <v>2</v>
      </c>
      <c r="B7" s="189" t="s">
        <v>3</v>
      </c>
      <c r="C7" s="189" t="s">
        <v>4</v>
      </c>
      <c r="D7" s="189" t="s">
        <v>33</v>
      </c>
      <c r="E7" s="193" t="s">
        <v>5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23"/>
      <c r="S7" s="23"/>
      <c r="T7" s="23"/>
      <c r="U7" s="23"/>
    </row>
    <row r="8" spans="1:21" x14ac:dyDescent="0.2">
      <c r="A8" s="190"/>
      <c r="B8" s="190"/>
      <c r="C8" s="190"/>
      <c r="D8" s="190"/>
      <c r="E8" s="32" t="s">
        <v>12</v>
      </c>
      <c r="F8" s="32" t="s">
        <v>13</v>
      </c>
      <c r="G8" s="32" t="s">
        <v>14</v>
      </c>
      <c r="H8" s="24" t="s">
        <v>15</v>
      </c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  <c r="O8" s="24" t="s">
        <v>22</v>
      </c>
      <c r="P8" s="24" t="s">
        <v>23</v>
      </c>
      <c r="Q8" s="25" t="s">
        <v>6</v>
      </c>
      <c r="R8" s="24" t="s">
        <v>8</v>
      </c>
      <c r="S8" s="24" t="s">
        <v>9</v>
      </c>
      <c r="T8" s="24" t="s">
        <v>10</v>
      </c>
      <c r="U8" s="24" t="s">
        <v>11</v>
      </c>
    </row>
    <row r="9" spans="1:21" ht="38.25" customHeight="1" x14ac:dyDescent="0.2">
      <c r="A9" s="16" t="s">
        <v>25</v>
      </c>
      <c r="B9" s="16" t="s">
        <v>26</v>
      </c>
      <c r="C9" s="191"/>
      <c r="D9" s="191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26"/>
      <c r="S9" s="26"/>
      <c r="T9" s="26"/>
      <c r="U9" s="26"/>
    </row>
    <row r="10" spans="1:21" ht="32.25" customHeight="1" x14ac:dyDescent="0.2">
      <c r="A10" s="178" t="s">
        <v>27</v>
      </c>
      <c r="B10" s="181" t="s">
        <v>31</v>
      </c>
      <c r="C10" s="181" t="s">
        <v>42</v>
      </c>
      <c r="D10" s="28" t="s">
        <v>37</v>
      </c>
      <c r="E10" s="36">
        <v>3</v>
      </c>
      <c r="F10" s="36">
        <v>0</v>
      </c>
      <c r="G10" s="36">
        <v>3</v>
      </c>
      <c r="H10" s="38">
        <v>0</v>
      </c>
      <c r="I10" s="38">
        <v>1</v>
      </c>
      <c r="J10" s="38">
        <v>4</v>
      </c>
      <c r="K10" s="40">
        <v>5</v>
      </c>
      <c r="L10" s="40">
        <v>4</v>
      </c>
      <c r="M10" s="40">
        <v>1</v>
      </c>
      <c r="N10" s="42">
        <v>0</v>
      </c>
      <c r="O10" s="42">
        <v>8</v>
      </c>
      <c r="P10" s="42">
        <v>2</v>
      </c>
      <c r="Q10" s="16">
        <f>SUM(E10:P10)</f>
        <v>31</v>
      </c>
      <c r="R10" s="184">
        <f>IF(SUM(E10:G10)=0,0,SUM(E11:G11)/SUM(E10:G10))</f>
        <v>1</v>
      </c>
      <c r="S10" s="184">
        <f>IF(SUM(H10:J10)=0,0,SUM(H11:J11)/SUM(H10:J10))</f>
        <v>1</v>
      </c>
      <c r="T10" s="184">
        <f>IF(SUM(K10:M10)=0,0,SUM(K11:M11)/SUM(K10:M10))</f>
        <v>1</v>
      </c>
      <c r="U10" s="184">
        <f>IF(SUM(N10:P10)=0,0,SUM(N11:P11)/SUM(N10:P10))</f>
        <v>0.8</v>
      </c>
    </row>
    <row r="11" spans="1:21" ht="59.25" customHeight="1" x14ac:dyDescent="0.2">
      <c r="A11" s="179"/>
      <c r="B11" s="182"/>
      <c r="C11" s="183"/>
      <c r="D11" s="28" t="s">
        <v>36</v>
      </c>
      <c r="E11" s="37">
        <v>3</v>
      </c>
      <c r="F11" s="37">
        <v>0</v>
      </c>
      <c r="G11" s="37">
        <v>3</v>
      </c>
      <c r="H11" s="39">
        <v>0</v>
      </c>
      <c r="I11" s="39">
        <v>1</v>
      </c>
      <c r="J11" s="39">
        <v>4</v>
      </c>
      <c r="K11" s="41">
        <v>5</v>
      </c>
      <c r="L11" s="41">
        <v>4</v>
      </c>
      <c r="M11" s="41">
        <v>1</v>
      </c>
      <c r="N11" s="43">
        <v>0</v>
      </c>
      <c r="O11" s="43">
        <v>6</v>
      </c>
      <c r="P11" s="43">
        <v>2</v>
      </c>
      <c r="Q11" s="16">
        <f>SUM(E11:P11)</f>
        <v>29</v>
      </c>
      <c r="R11" s="185"/>
      <c r="S11" s="185"/>
      <c r="T11" s="185"/>
      <c r="U11" s="185"/>
    </row>
    <row r="12" spans="1:21" ht="31.5" customHeight="1" x14ac:dyDescent="0.2">
      <c r="A12" s="179"/>
      <c r="B12" s="182"/>
      <c r="C12" s="31"/>
      <c r="D12" s="28" t="s">
        <v>39</v>
      </c>
      <c r="E12" s="34">
        <v>1</v>
      </c>
      <c r="F12" s="34">
        <v>1</v>
      </c>
      <c r="G12" s="34">
        <v>1</v>
      </c>
      <c r="H12" s="34">
        <v>1</v>
      </c>
      <c r="I12" s="34">
        <v>1</v>
      </c>
      <c r="J12" s="34">
        <v>1</v>
      </c>
      <c r="K12" s="34">
        <v>1</v>
      </c>
      <c r="L12" s="34">
        <v>1</v>
      </c>
      <c r="M12" s="34">
        <v>1</v>
      </c>
      <c r="N12" s="34">
        <v>1</v>
      </c>
      <c r="O12" s="34">
        <v>1</v>
      </c>
      <c r="P12" s="34">
        <v>1</v>
      </c>
      <c r="Q12" s="35">
        <v>1</v>
      </c>
      <c r="R12" s="185"/>
      <c r="S12" s="185"/>
      <c r="T12" s="185"/>
      <c r="U12" s="185"/>
    </row>
    <row r="13" spans="1:21" ht="35.25" customHeight="1" x14ac:dyDescent="0.2">
      <c r="A13" s="180"/>
      <c r="B13" s="183"/>
      <c r="C13" s="30" t="s">
        <v>32</v>
      </c>
      <c r="D13" s="29" t="s">
        <v>40</v>
      </c>
      <c r="E13" s="33">
        <f>IF(E10=0,0,(E11/E10))</f>
        <v>1</v>
      </c>
      <c r="F13" s="33">
        <f t="shared" ref="F13:P13" si="0">IF(F10=0,0,(F11/F10))</f>
        <v>0</v>
      </c>
      <c r="G13" s="33">
        <f t="shared" si="0"/>
        <v>1</v>
      </c>
      <c r="H13" s="33">
        <f t="shared" si="0"/>
        <v>0</v>
      </c>
      <c r="I13" s="33">
        <f t="shared" si="0"/>
        <v>1</v>
      </c>
      <c r="J13" s="33">
        <f t="shared" si="0"/>
        <v>1</v>
      </c>
      <c r="K13" s="33">
        <f t="shared" si="0"/>
        <v>1</v>
      </c>
      <c r="L13" s="33">
        <f t="shared" si="0"/>
        <v>1</v>
      </c>
      <c r="M13" s="33">
        <f t="shared" si="0"/>
        <v>1</v>
      </c>
      <c r="N13" s="33">
        <f t="shared" si="0"/>
        <v>0</v>
      </c>
      <c r="O13" s="33">
        <f t="shared" si="0"/>
        <v>0.75</v>
      </c>
      <c r="P13" s="33">
        <f t="shared" si="0"/>
        <v>1</v>
      </c>
      <c r="Q13" s="45">
        <f>IF(Q10=0,0,Q11/Q10)</f>
        <v>0.93548387096774188</v>
      </c>
      <c r="R13" s="186"/>
      <c r="S13" s="186"/>
      <c r="T13" s="186"/>
      <c r="U13" s="186"/>
    </row>
    <row r="14" spans="1:21" ht="25.5" customHeight="1" x14ac:dyDescent="0.2">
      <c r="A14" s="178" t="s">
        <v>30</v>
      </c>
      <c r="B14" s="181" t="s">
        <v>28</v>
      </c>
      <c r="C14" s="181" t="s">
        <v>41</v>
      </c>
      <c r="D14" s="28" t="s">
        <v>34</v>
      </c>
      <c r="E14" s="36">
        <v>0</v>
      </c>
      <c r="F14" s="36">
        <v>2</v>
      </c>
      <c r="G14" s="36">
        <v>2</v>
      </c>
      <c r="H14" s="38">
        <v>1</v>
      </c>
      <c r="I14" s="38">
        <v>1</v>
      </c>
      <c r="J14" s="38">
        <v>0</v>
      </c>
      <c r="K14" s="40">
        <v>2</v>
      </c>
      <c r="L14" s="40">
        <v>2</v>
      </c>
      <c r="M14" s="40">
        <v>1</v>
      </c>
      <c r="N14" s="42">
        <v>0</v>
      </c>
      <c r="O14" s="42">
        <v>1</v>
      </c>
      <c r="P14" s="42">
        <v>2</v>
      </c>
      <c r="Q14" s="16">
        <f>SUM(E14:P14)</f>
        <v>14</v>
      </c>
      <c r="R14" s="184">
        <f>IF(SUM(E14:G14)=0,0,SUM(E15:G15)/SUM(E14:G14))</f>
        <v>1</v>
      </c>
      <c r="S14" s="184">
        <f>IF(SUM(H14:J14)=0,0,SUM(H15:J15)/SUM(H14:J14))</f>
        <v>1</v>
      </c>
      <c r="T14" s="184">
        <f>IF(SUM(K14:M14)=0,0,SUM(K15:M15)/SUM(K14:M14))</f>
        <v>0.6</v>
      </c>
      <c r="U14" s="184">
        <f>IF(SUM(N14:P14)=0,0,SUM(N15:P15)/SUM(N14:P14))</f>
        <v>1</v>
      </c>
    </row>
    <row r="15" spans="1:21" ht="27.75" customHeight="1" x14ac:dyDescent="0.2">
      <c r="A15" s="179"/>
      <c r="B15" s="182"/>
      <c r="C15" s="183"/>
      <c r="D15" s="28" t="s">
        <v>35</v>
      </c>
      <c r="E15" s="37">
        <v>0</v>
      </c>
      <c r="F15" s="37">
        <v>2</v>
      </c>
      <c r="G15" s="37">
        <v>2</v>
      </c>
      <c r="H15" s="39">
        <v>1</v>
      </c>
      <c r="I15" s="39">
        <v>1</v>
      </c>
      <c r="J15" s="39">
        <v>0</v>
      </c>
      <c r="K15" s="41">
        <v>1</v>
      </c>
      <c r="L15" s="41">
        <v>1</v>
      </c>
      <c r="M15" s="41">
        <v>1</v>
      </c>
      <c r="N15" s="43">
        <v>0</v>
      </c>
      <c r="O15" s="43">
        <v>1</v>
      </c>
      <c r="P15" s="43">
        <v>2</v>
      </c>
      <c r="Q15" s="16">
        <f>SUM(E15:P15)</f>
        <v>12</v>
      </c>
      <c r="R15" s="185"/>
      <c r="S15" s="185"/>
      <c r="T15" s="185"/>
      <c r="U15" s="185"/>
    </row>
    <row r="16" spans="1:21" ht="31.5" customHeight="1" x14ac:dyDescent="0.2">
      <c r="A16" s="179"/>
      <c r="B16" s="182"/>
      <c r="C16" s="31"/>
      <c r="D16" s="28" t="s">
        <v>39</v>
      </c>
      <c r="E16" s="34">
        <v>1</v>
      </c>
      <c r="F16" s="34">
        <v>1</v>
      </c>
      <c r="G16" s="34">
        <v>1</v>
      </c>
      <c r="H16" s="34">
        <v>1</v>
      </c>
      <c r="I16" s="34">
        <v>1</v>
      </c>
      <c r="J16" s="34">
        <v>1</v>
      </c>
      <c r="K16" s="34">
        <v>1</v>
      </c>
      <c r="L16" s="34">
        <v>1</v>
      </c>
      <c r="M16" s="34">
        <v>1</v>
      </c>
      <c r="N16" s="34">
        <v>1</v>
      </c>
      <c r="O16" s="34">
        <v>1</v>
      </c>
      <c r="P16" s="34">
        <v>1</v>
      </c>
      <c r="Q16" s="44">
        <v>1</v>
      </c>
      <c r="R16" s="185"/>
      <c r="S16" s="185"/>
      <c r="T16" s="185"/>
      <c r="U16" s="185"/>
    </row>
    <row r="17" spans="1:21" ht="42" customHeight="1" x14ac:dyDescent="0.2">
      <c r="A17" s="180"/>
      <c r="B17" s="183"/>
      <c r="C17" s="30" t="s">
        <v>32</v>
      </c>
      <c r="D17" s="29" t="s">
        <v>40</v>
      </c>
      <c r="E17" s="33">
        <f>IF(E14=0,0,(E15/E14))</f>
        <v>0</v>
      </c>
      <c r="F17" s="33">
        <f t="shared" ref="F17:P17" si="1">IF(F14=0,0,(F15/F14))</f>
        <v>1</v>
      </c>
      <c r="G17" s="33">
        <f t="shared" si="1"/>
        <v>1</v>
      </c>
      <c r="H17" s="33">
        <f t="shared" si="1"/>
        <v>1</v>
      </c>
      <c r="I17" s="33">
        <f t="shared" si="1"/>
        <v>1</v>
      </c>
      <c r="J17" s="33">
        <f t="shared" si="1"/>
        <v>0</v>
      </c>
      <c r="K17" s="33">
        <f t="shared" si="1"/>
        <v>0.5</v>
      </c>
      <c r="L17" s="33">
        <f t="shared" si="1"/>
        <v>0.5</v>
      </c>
      <c r="M17" s="33">
        <f t="shared" si="1"/>
        <v>1</v>
      </c>
      <c r="N17" s="33">
        <f t="shared" si="1"/>
        <v>0</v>
      </c>
      <c r="O17" s="33">
        <f t="shared" si="1"/>
        <v>1</v>
      </c>
      <c r="P17" s="33">
        <f t="shared" si="1"/>
        <v>1</v>
      </c>
      <c r="Q17" s="46">
        <f>IF(Q14=0,0,Q15/Q14)</f>
        <v>0.8571428571428571</v>
      </c>
      <c r="R17" s="186"/>
      <c r="S17" s="186"/>
      <c r="T17" s="186"/>
      <c r="U17" s="186"/>
    </row>
    <row r="18" spans="1:21" ht="44.25" customHeight="1" x14ac:dyDescent="0.2">
      <c r="C18" s="2"/>
      <c r="D18" s="2"/>
    </row>
    <row r="19" spans="1:21" ht="25.5" customHeight="1" x14ac:dyDescent="0.2">
      <c r="C19" s="2"/>
      <c r="D19" s="2"/>
    </row>
    <row r="20" spans="1:21" x14ac:dyDescent="0.2">
      <c r="A20" s="19"/>
      <c r="B20" s="20"/>
      <c r="C20" s="22"/>
      <c r="D20" s="22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2">
      <c r="A21" s="19"/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2">
      <c r="A22" s="19"/>
      <c r="B22" s="17" t="s">
        <v>43</v>
      </c>
      <c r="C22" s="18"/>
      <c r="D22" s="18"/>
      <c r="E22" s="19"/>
      <c r="F22" s="19"/>
      <c r="G22" s="19"/>
      <c r="H22" s="20"/>
      <c r="I22" s="20"/>
      <c r="J22" s="187">
        <v>43103</v>
      </c>
      <c r="K22" s="188"/>
      <c r="L22" s="188"/>
      <c r="M22" s="20"/>
      <c r="N22" s="19"/>
      <c r="O22" s="19"/>
      <c r="P22" s="19"/>
      <c r="Q22" s="19"/>
      <c r="R22" s="19"/>
      <c r="S22" s="19"/>
      <c r="T22" s="19"/>
      <c r="U22" s="19"/>
    </row>
    <row r="23" spans="1:21" x14ac:dyDescent="0.2">
      <c r="A23" s="19"/>
      <c r="B23" s="18" t="s">
        <v>29</v>
      </c>
      <c r="C23" s="18"/>
      <c r="D23" s="18"/>
      <c r="E23" s="19"/>
      <c r="F23" s="19"/>
      <c r="G23" s="19"/>
      <c r="H23" s="21"/>
      <c r="I23" s="21"/>
      <c r="J23" s="21"/>
      <c r="K23" s="21" t="s">
        <v>7</v>
      </c>
      <c r="L23" s="21"/>
      <c r="M23" s="21"/>
      <c r="N23" s="19"/>
      <c r="O23" s="19"/>
      <c r="P23" s="19"/>
      <c r="Q23" s="19"/>
      <c r="R23" s="19"/>
      <c r="S23" s="19"/>
      <c r="T23" s="19"/>
      <c r="U23" s="19"/>
    </row>
    <row r="24" spans="1:21" x14ac:dyDescent="0.2">
      <c r="A24" s="19"/>
      <c r="B24" s="19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6" spans="1:21" x14ac:dyDescent="0.2">
      <c r="B26" s="12"/>
      <c r="C26" s="11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1" x14ac:dyDescent="0.2">
      <c r="B27" s="13"/>
      <c r="C27" s="1"/>
      <c r="D27" s="1"/>
      <c r="E27" s="10"/>
      <c r="F27" s="10"/>
      <c r="G27" s="10"/>
      <c r="H27" s="10"/>
      <c r="I27" s="10"/>
      <c r="J27" s="10"/>
      <c r="K27" s="10"/>
      <c r="L27" s="10"/>
      <c r="M27" s="10"/>
      <c r="N27" s="177"/>
      <c r="O27" s="177"/>
      <c r="P27" s="11"/>
    </row>
    <row r="28" spans="1:21" x14ac:dyDescent="0.2">
      <c r="B28" s="10"/>
      <c r="C28" s="11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21" x14ac:dyDescent="0.2">
      <c r="B29" s="10"/>
      <c r="C29" s="11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</sheetData>
  <sheetProtection password="DDF0" sheet="1" objects="1" scenarios="1"/>
  <protectedRanges>
    <protectedRange sqref="B22 J22" name="Rango2"/>
    <protectedRange sqref="H10:P11 H14:P15" name="Rango3"/>
  </protectedRanges>
  <mergeCells count="28">
    <mergeCell ref="C2:M2"/>
    <mergeCell ref="N2:Q2"/>
    <mergeCell ref="C3:M3"/>
    <mergeCell ref="N3:Q3"/>
    <mergeCell ref="C4:M4"/>
    <mergeCell ref="N4:Q4"/>
    <mergeCell ref="C5:M5"/>
    <mergeCell ref="A7:A8"/>
    <mergeCell ref="B7:B8"/>
    <mergeCell ref="E7:Q7"/>
    <mergeCell ref="R10:R13"/>
    <mergeCell ref="S10:S13"/>
    <mergeCell ref="C7:C9"/>
    <mergeCell ref="D7:D9"/>
    <mergeCell ref="T10:T13"/>
    <mergeCell ref="U10:U13"/>
    <mergeCell ref="R14:R17"/>
    <mergeCell ref="S14:S17"/>
    <mergeCell ref="T14:T17"/>
    <mergeCell ref="U14:U17"/>
    <mergeCell ref="J22:L22"/>
    <mergeCell ref="N27:O27"/>
    <mergeCell ref="A14:A17"/>
    <mergeCell ref="B10:B13"/>
    <mergeCell ref="A10:A13"/>
    <mergeCell ref="B14:B17"/>
    <mergeCell ref="C10:C11"/>
    <mergeCell ref="C14:C15"/>
  </mergeCells>
  <conditionalFormatting sqref="R10:U10 R14:U14">
    <cfRule type="cellIs" dxfId="13" priority="17" stopIfTrue="1" operator="between">
      <formula>0.85</formula>
      <formula>1.1</formula>
    </cfRule>
    <cfRule type="cellIs" dxfId="12" priority="18" stopIfTrue="1" operator="between">
      <formula>0</formula>
      <formula>0.849</formula>
    </cfRule>
  </conditionalFormatting>
  <printOptions horizontalCentered="1" verticalCentered="1"/>
  <pageMargins left="0.19685039370078741" right="0.19685039370078741" top="0.2" bottom="0.74" header="0" footer="0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E9" sqref="E9:P9"/>
    </sheetView>
  </sheetViews>
  <sheetFormatPr baseColWidth="10" defaultColWidth="11.140625" defaultRowHeight="12.75" x14ac:dyDescent="0.2"/>
  <cols>
    <col min="1" max="1" width="11.140625" style="65"/>
    <col min="2" max="2" width="16.85546875" style="66" customWidth="1"/>
    <col min="3" max="3" width="11.140625" style="66"/>
    <col min="4" max="4" width="8.28515625" style="66" customWidth="1"/>
    <col min="5" max="7" width="4.42578125" bestFit="1" customWidth="1"/>
    <col min="8" max="8" width="4.140625" bestFit="1" customWidth="1"/>
    <col min="9" max="9" width="4.7109375" bestFit="1" customWidth="1"/>
    <col min="10" max="10" width="4.28515625" bestFit="1" customWidth="1"/>
    <col min="11" max="11" width="3.5703125" customWidth="1"/>
    <col min="12" max="13" width="4.5703125" bestFit="1" customWidth="1"/>
    <col min="14" max="14" width="4" bestFit="1" customWidth="1"/>
    <col min="15" max="15" width="4.42578125" bestFit="1" customWidth="1"/>
    <col min="16" max="16" width="3.85546875" bestFit="1" customWidth="1"/>
    <col min="17" max="17" width="5.7109375" bestFit="1" customWidth="1"/>
    <col min="18" max="21" width="7.28515625" bestFit="1" customWidth="1"/>
  </cols>
  <sheetData>
    <row r="1" spans="1:36" ht="18.75" customHeight="1" x14ac:dyDescent="0.2">
      <c r="A1" s="14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</row>
    <row r="2" spans="1:36" ht="18.75" customHeight="1" x14ac:dyDescent="0.2">
      <c r="A2" s="14"/>
      <c r="B2" s="14" t="s">
        <v>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1:36" ht="18.75" customHeight="1" x14ac:dyDescent="0.2">
      <c r="A3" s="49"/>
      <c r="B3" s="49" t="s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spans="1:36" ht="18.75" customHeight="1" x14ac:dyDescent="0.2">
      <c r="A4" s="49"/>
      <c r="B4" s="49" t="s">
        <v>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36" ht="23.25" x14ac:dyDescent="0.2">
      <c r="A5" s="49"/>
      <c r="B5" s="49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6" spans="1:36" ht="25.5" x14ac:dyDescent="0.2">
      <c r="A6" s="50" t="s">
        <v>44</v>
      </c>
      <c r="B6" s="50" t="s">
        <v>45</v>
      </c>
      <c r="C6" s="51" t="s">
        <v>4</v>
      </c>
      <c r="D6" s="50"/>
      <c r="E6" s="50" t="s">
        <v>46</v>
      </c>
      <c r="F6" s="50" t="s">
        <v>47</v>
      </c>
      <c r="G6" s="50" t="s">
        <v>48</v>
      </c>
      <c r="H6" s="50" t="s">
        <v>49</v>
      </c>
      <c r="I6" s="50" t="s">
        <v>50</v>
      </c>
      <c r="J6" s="50" t="s">
        <v>51</v>
      </c>
      <c r="K6" s="50" t="s">
        <v>52</v>
      </c>
      <c r="L6" s="50" t="s">
        <v>53</v>
      </c>
      <c r="M6" s="50" t="s">
        <v>54</v>
      </c>
      <c r="N6" s="50" t="s">
        <v>55</v>
      </c>
      <c r="O6" s="50" t="s">
        <v>56</v>
      </c>
      <c r="P6" s="50" t="s">
        <v>57</v>
      </c>
      <c r="Q6" s="50" t="s">
        <v>58</v>
      </c>
      <c r="R6" s="50" t="s">
        <v>8</v>
      </c>
      <c r="S6" s="50" t="s">
        <v>9</v>
      </c>
      <c r="T6" s="50" t="s">
        <v>10</v>
      </c>
      <c r="U6" s="50" t="s">
        <v>11</v>
      </c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1:36" ht="51" x14ac:dyDescent="0.2">
      <c r="A7" s="51" t="s">
        <v>59</v>
      </c>
      <c r="B7" s="52" t="s">
        <v>60</v>
      </c>
      <c r="C7" s="5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5"/>
      <c r="S7" s="55"/>
      <c r="T7" s="55"/>
      <c r="U7" s="55"/>
    </row>
    <row r="8" spans="1:36" ht="52.5" customHeight="1" x14ac:dyDescent="0.2">
      <c r="A8" s="199" t="s">
        <v>61</v>
      </c>
      <c r="B8" s="199" t="s">
        <v>62</v>
      </c>
      <c r="C8" s="199" t="s">
        <v>63</v>
      </c>
      <c r="D8" s="56" t="s">
        <v>39</v>
      </c>
      <c r="E8" s="56">
        <v>40</v>
      </c>
      <c r="F8" s="56">
        <v>40</v>
      </c>
      <c r="G8" s="56">
        <v>40</v>
      </c>
      <c r="H8" s="56">
        <v>28</v>
      </c>
      <c r="I8" s="56">
        <v>40</v>
      </c>
      <c r="J8" s="56">
        <v>40</v>
      </c>
      <c r="K8" s="56">
        <v>40</v>
      </c>
      <c r="L8" s="56">
        <v>28</v>
      </c>
      <c r="M8" s="56">
        <v>40</v>
      </c>
      <c r="N8" s="56">
        <v>40</v>
      </c>
      <c r="O8" s="56">
        <v>40</v>
      </c>
      <c r="P8" s="56">
        <v>28</v>
      </c>
      <c r="Q8" s="56">
        <f>SUM(E8:P8)</f>
        <v>444</v>
      </c>
      <c r="R8" s="197">
        <f>SUM(E9:G9)/SUM(E8:G8)</f>
        <v>1.0833333333333333</v>
      </c>
      <c r="S8" s="197">
        <f>SUM(H9:J9)/SUM(H8:J8)</f>
        <v>0.88888888888888884</v>
      </c>
      <c r="T8" s="197">
        <f>SUM(K9:M9)/SUM(K8:M8)</f>
        <v>1.2037037037037037</v>
      </c>
      <c r="U8" s="197">
        <f>SUM(N9:P9)/SUM(N8:P8)</f>
        <v>0.81481481481481477</v>
      </c>
    </row>
    <row r="9" spans="1:36" ht="48.75" customHeight="1" x14ac:dyDescent="0.2">
      <c r="A9" s="200"/>
      <c r="B9" s="200"/>
      <c r="C9" s="200"/>
      <c r="D9" s="57" t="s">
        <v>64</v>
      </c>
      <c r="E9" s="58">
        <v>41</v>
      </c>
      <c r="F9" s="58">
        <v>42</v>
      </c>
      <c r="G9" s="58">
        <v>47</v>
      </c>
      <c r="H9" s="59">
        <v>30</v>
      </c>
      <c r="I9" s="59">
        <v>25</v>
      </c>
      <c r="J9" s="59">
        <v>41</v>
      </c>
      <c r="K9" s="60">
        <v>52</v>
      </c>
      <c r="L9" s="60">
        <v>43</v>
      </c>
      <c r="M9" s="60">
        <v>35</v>
      </c>
      <c r="N9" s="61">
        <v>29</v>
      </c>
      <c r="O9" s="61">
        <v>35</v>
      </c>
      <c r="P9" s="61">
        <v>24</v>
      </c>
      <c r="Q9" s="62">
        <f>SUM(E9:P9)/Q8</f>
        <v>1</v>
      </c>
      <c r="R9" s="197"/>
      <c r="S9" s="197"/>
      <c r="T9" s="197"/>
      <c r="U9" s="197"/>
    </row>
    <row r="10" spans="1:36" x14ac:dyDescent="0.2">
      <c r="A10" s="63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36" x14ac:dyDescent="0.2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36" x14ac:dyDescent="0.2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36" x14ac:dyDescent="0.2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36" x14ac:dyDescent="0.2">
      <c r="A14" s="198" t="s">
        <v>65</v>
      </c>
      <c r="B14" s="198"/>
      <c r="C14" s="198"/>
      <c r="D14" s="18"/>
      <c r="E14" s="19"/>
      <c r="F14" s="19"/>
      <c r="G14" s="19"/>
      <c r="H14" s="20"/>
      <c r="I14" s="20"/>
      <c r="J14" s="187">
        <v>43108</v>
      </c>
      <c r="K14" s="188"/>
      <c r="L14" s="188"/>
      <c r="M14" s="64"/>
      <c r="N14" s="64"/>
      <c r="O14" s="64"/>
      <c r="P14" s="64"/>
      <c r="Q14" s="64"/>
      <c r="R14" s="64"/>
      <c r="S14" s="64"/>
      <c r="T14" s="64"/>
      <c r="U14" s="64"/>
    </row>
    <row r="15" spans="1:36" x14ac:dyDescent="0.2">
      <c r="A15" s="63"/>
      <c r="B15" s="18" t="s">
        <v>66</v>
      </c>
      <c r="C15" s="18"/>
      <c r="D15" s="18"/>
      <c r="E15" s="19"/>
      <c r="F15" s="19"/>
      <c r="G15" s="19"/>
      <c r="H15" s="21"/>
      <c r="I15" s="21"/>
      <c r="J15" s="21"/>
      <c r="K15" s="21" t="s">
        <v>7</v>
      </c>
      <c r="L15" s="21"/>
      <c r="M15" s="64"/>
      <c r="N15" s="64"/>
      <c r="O15" s="64"/>
      <c r="P15" s="64"/>
      <c r="Q15" s="64"/>
      <c r="R15" s="64"/>
      <c r="S15" s="64"/>
      <c r="T15" s="64"/>
      <c r="U15" s="64"/>
    </row>
    <row r="16" spans="1:36" x14ac:dyDescent="0.2">
      <c r="A16" s="63"/>
      <c r="B16" s="19"/>
      <c r="C16" s="18"/>
      <c r="D16" s="18"/>
      <c r="E16" s="19"/>
      <c r="F16" s="19"/>
      <c r="G16" s="19"/>
      <c r="H16" s="19"/>
      <c r="I16" s="19"/>
      <c r="J16" s="19"/>
      <c r="K16" s="19"/>
      <c r="L16" s="19"/>
      <c r="M16" s="64"/>
      <c r="N16" s="64"/>
      <c r="O16" s="64"/>
      <c r="P16" s="64"/>
      <c r="Q16" s="64"/>
      <c r="R16" s="64"/>
      <c r="S16" s="64"/>
      <c r="T16" s="64"/>
      <c r="U16" s="64"/>
    </row>
    <row r="17" spans="2:12" x14ac:dyDescent="0.2">
      <c r="B17" s="20"/>
      <c r="C17" s="22"/>
      <c r="D17" s="22"/>
      <c r="E17" s="19"/>
      <c r="F17" s="19"/>
      <c r="G17" s="19"/>
      <c r="H17" s="19"/>
      <c r="I17" s="19"/>
      <c r="J17" s="19"/>
      <c r="K17" s="19"/>
      <c r="L17" s="19"/>
    </row>
    <row r="18" spans="2:12" x14ac:dyDescent="0.2"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</row>
    <row r="19" spans="2:12" x14ac:dyDescent="0.2">
      <c r="B19" s="20"/>
      <c r="C19" s="18"/>
      <c r="D19" s="18"/>
      <c r="E19" s="19"/>
      <c r="F19" s="19"/>
      <c r="G19" s="19"/>
      <c r="H19" s="19"/>
      <c r="I19" s="19"/>
      <c r="J19" s="19"/>
      <c r="K19" s="19"/>
      <c r="L19" s="19"/>
    </row>
    <row r="20" spans="2:12" x14ac:dyDescent="0.2"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</row>
  </sheetData>
  <protectedRanges>
    <protectedRange sqref="A14:C14 J14" name="Rango1"/>
    <protectedRange sqref="E9:G9" name="Rango2"/>
  </protectedRanges>
  <mergeCells count="9">
    <mergeCell ref="U8:U9"/>
    <mergeCell ref="A14:C14"/>
    <mergeCell ref="J14:L14"/>
    <mergeCell ref="A8:A9"/>
    <mergeCell ref="B8:B9"/>
    <mergeCell ref="C8:C9"/>
    <mergeCell ref="R8:R9"/>
    <mergeCell ref="S8:S9"/>
    <mergeCell ref="T8:T9"/>
  </mergeCells>
  <conditionalFormatting sqref="R8:U9">
    <cfRule type="cellIs" dxfId="11" priority="1" operator="between">
      <formula>0.85</formula>
      <formula>1.1</formula>
    </cfRule>
    <cfRule type="cellIs" dxfId="10" priority="2" operator="between">
      <formula>0</formula>
      <formula>0.8499</formula>
    </cfRule>
  </conditionalFormatting>
  <pageMargins left="0.25" right="0.25" top="0.75" bottom="0.75" header="0.3" footer="0.3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workbookViewId="0">
      <pane xSplit="1" ySplit="10" topLeftCell="G20" activePane="bottomRight" state="frozen"/>
      <selection pane="topRight" activeCell="B1" sqref="B1"/>
      <selection pane="bottomLeft" activeCell="A6" sqref="A6"/>
      <selection pane="bottomRight" activeCell="K41" sqref="K41"/>
    </sheetView>
  </sheetViews>
  <sheetFormatPr baseColWidth="10" defaultColWidth="11.42578125" defaultRowHeight="12.75" x14ac:dyDescent="0.2"/>
  <cols>
    <col min="1" max="1" width="10" style="63" customWidth="1"/>
    <col min="2" max="2" width="38" style="64" customWidth="1"/>
    <col min="3" max="3" width="23.5703125" style="64" customWidth="1"/>
    <col min="4" max="4" width="9.42578125" style="91" customWidth="1"/>
    <col min="5" max="6" width="4.7109375" style="64" bestFit="1" customWidth="1"/>
    <col min="7" max="10" width="5.7109375" style="64" bestFit="1" customWidth="1"/>
    <col min="11" max="11" width="6.85546875" style="64" customWidth="1"/>
    <col min="12" max="12" width="7.85546875" style="64" customWidth="1"/>
    <col min="13" max="13" width="7.5703125" style="64" customWidth="1"/>
    <col min="14" max="16" width="5.7109375" style="64" bestFit="1" customWidth="1"/>
    <col min="17" max="17" width="6.85546875" style="64" customWidth="1"/>
    <col min="18" max="18" width="7.28515625" style="64" bestFit="1" customWidth="1"/>
    <col min="19" max="19" width="7.28515625" style="64" customWidth="1"/>
    <col min="20" max="20" width="9.140625" style="64" customWidth="1"/>
    <col min="21" max="21" width="7.28515625" style="64" customWidth="1"/>
    <col min="22" max="16384" width="11.42578125" style="64"/>
  </cols>
  <sheetData>
    <row r="1" spans="1:36" ht="30.6" customHeight="1" x14ac:dyDescent="0.2"/>
    <row r="3" spans="1:36" x14ac:dyDescent="0.2">
      <c r="A3" s="14"/>
      <c r="B3" s="14" t="s">
        <v>0</v>
      </c>
      <c r="C3" s="14"/>
      <c r="D3" s="47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x14ac:dyDescent="0.2">
      <c r="A4" s="14"/>
      <c r="B4" s="14" t="s">
        <v>1</v>
      </c>
      <c r="C4" s="14"/>
      <c r="D4" s="47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x14ac:dyDescent="0.2">
      <c r="A5" s="49"/>
      <c r="B5" s="49" t="s">
        <v>24</v>
      </c>
      <c r="C5" s="14"/>
      <c r="D5" s="47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x14ac:dyDescent="0.2">
      <c r="A6" s="49"/>
      <c r="B6" s="49" t="s">
        <v>38</v>
      </c>
      <c r="C6" s="14"/>
      <c r="D6" s="47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x14ac:dyDescent="0.2">
      <c r="A7" s="49"/>
      <c r="B7" s="49"/>
      <c r="C7" s="14"/>
      <c r="D7" s="4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x14ac:dyDescent="0.2">
      <c r="A8" s="49"/>
      <c r="B8" s="49"/>
      <c r="C8" s="14"/>
      <c r="D8" s="47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x14ac:dyDescent="0.2">
      <c r="A9" s="49"/>
      <c r="B9" s="49"/>
      <c r="C9" s="14"/>
      <c r="D9" s="47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 ht="21" customHeight="1" x14ac:dyDescent="0.2">
      <c r="A10" s="50" t="s">
        <v>44</v>
      </c>
      <c r="B10" s="50" t="s">
        <v>45</v>
      </c>
      <c r="C10" s="51" t="s">
        <v>4</v>
      </c>
      <c r="D10" s="50"/>
      <c r="E10" s="50" t="s">
        <v>46</v>
      </c>
      <c r="F10" s="50" t="s">
        <v>47</v>
      </c>
      <c r="G10" s="50" t="s">
        <v>48</v>
      </c>
      <c r="H10" s="50" t="s">
        <v>49</v>
      </c>
      <c r="I10" s="50" t="s">
        <v>50</v>
      </c>
      <c r="J10" s="50" t="s">
        <v>51</v>
      </c>
      <c r="K10" s="50" t="s">
        <v>52</v>
      </c>
      <c r="L10" s="50" t="s">
        <v>53</v>
      </c>
      <c r="M10" s="50" t="s">
        <v>54</v>
      </c>
      <c r="N10" s="50" t="s">
        <v>55</v>
      </c>
      <c r="O10" s="50" t="s">
        <v>56</v>
      </c>
      <c r="P10" s="50" t="s">
        <v>57</v>
      </c>
      <c r="Q10" s="50" t="s">
        <v>58</v>
      </c>
      <c r="R10" s="69" t="s">
        <v>8</v>
      </c>
      <c r="S10" s="69" t="s">
        <v>9</v>
      </c>
      <c r="T10" s="69" t="s">
        <v>10</v>
      </c>
      <c r="U10" s="69" t="s">
        <v>11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 ht="51.6" customHeight="1" x14ac:dyDescent="0.2">
      <c r="A11" s="51" t="s">
        <v>88</v>
      </c>
      <c r="B11" s="201" t="s">
        <v>89</v>
      </c>
      <c r="C11" s="202"/>
      <c r="D11" s="51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2"/>
      <c r="S11" s="55"/>
      <c r="T11" s="55"/>
      <c r="U11" s="55"/>
    </row>
    <row r="12" spans="1:36" ht="22.15" customHeight="1" x14ac:dyDescent="0.2">
      <c r="A12" s="199" t="s">
        <v>90</v>
      </c>
      <c r="B12" s="199" t="s">
        <v>91</v>
      </c>
      <c r="C12" s="199" t="s">
        <v>92</v>
      </c>
      <c r="D12" s="56" t="s">
        <v>39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1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1</v>
      </c>
      <c r="Q12" s="75">
        <f t="shared" ref="Q12:Q23" si="0">SUM(E12:P12)</f>
        <v>2</v>
      </c>
      <c r="R12" s="197" t="s">
        <v>81</v>
      </c>
      <c r="S12" s="197">
        <f>SUM(H13:J13)/SUM(H12:J12)</f>
        <v>1</v>
      </c>
      <c r="T12" s="197" t="s">
        <v>81</v>
      </c>
      <c r="U12" s="197">
        <f>SUM(N13:P13)/SUM(N12:P12)</f>
        <v>1</v>
      </c>
    </row>
    <row r="13" spans="1:36" ht="21" customHeight="1" x14ac:dyDescent="0.2">
      <c r="A13" s="200"/>
      <c r="B13" s="200"/>
      <c r="C13" s="200"/>
      <c r="D13" s="92" t="s">
        <v>64</v>
      </c>
      <c r="E13" s="83">
        <v>0</v>
      </c>
      <c r="F13" s="83">
        <v>0</v>
      </c>
      <c r="G13" s="83">
        <v>0</v>
      </c>
      <c r="H13" s="78">
        <v>0</v>
      </c>
      <c r="I13" s="78">
        <v>0</v>
      </c>
      <c r="J13" s="78">
        <v>1</v>
      </c>
      <c r="K13" s="79">
        <v>0</v>
      </c>
      <c r="L13" s="79">
        <v>0</v>
      </c>
      <c r="M13" s="79">
        <v>0</v>
      </c>
      <c r="N13" s="80">
        <v>0</v>
      </c>
      <c r="O13" s="80">
        <v>0</v>
      </c>
      <c r="P13" s="80">
        <v>1</v>
      </c>
      <c r="Q13" s="62">
        <f>SUM(E13:P13)/Q12</f>
        <v>1</v>
      </c>
      <c r="R13" s="197"/>
      <c r="S13" s="197"/>
      <c r="T13" s="197"/>
      <c r="U13" s="197"/>
    </row>
    <row r="14" spans="1:36" ht="17.45" customHeight="1" x14ac:dyDescent="0.2">
      <c r="A14" s="199" t="s">
        <v>93</v>
      </c>
      <c r="B14" s="199" t="s">
        <v>94</v>
      </c>
      <c r="C14" s="203" t="s">
        <v>95</v>
      </c>
      <c r="D14" s="56" t="s">
        <v>39</v>
      </c>
      <c r="E14" s="81">
        <v>25</v>
      </c>
      <c r="F14" s="81">
        <v>25</v>
      </c>
      <c r="G14" s="81">
        <v>25</v>
      </c>
      <c r="H14" s="81">
        <v>20</v>
      </c>
      <c r="I14" s="81">
        <v>25</v>
      </c>
      <c r="J14" s="81">
        <v>25</v>
      </c>
      <c r="K14" s="81">
        <v>25</v>
      </c>
      <c r="L14" s="81">
        <v>20</v>
      </c>
      <c r="M14" s="81">
        <v>25</v>
      </c>
      <c r="N14" s="81">
        <v>25</v>
      </c>
      <c r="O14" s="81">
        <v>25</v>
      </c>
      <c r="P14" s="81">
        <v>20</v>
      </c>
      <c r="Q14" s="75">
        <f t="shared" si="0"/>
        <v>285</v>
      </c>
      <c r="R14" s="197">
        <f>SUM(E15:G15)/SUM(E14:G14)</f>
        <v>1.7333333333333334</v>
      </c>
      <c r="S14" s="197">
        <f>SUM(H15:J15)/SUM(H14:J14)</f>
        <v>1.3285714285714285</v>
      </c>
      <c r="T14" s="197">
        <f>SUM(K15:M15)/SUM(K14:M14)</f>
        <v>1.4428571428571428</v>
      </c>
      <c r="U14" s="197">
        <f>SUM(N15:P15)/SUM(N14:P14)</f>
        <v>1.2428571428571429</v>
      </c>
    </row>
    <row r="15" spans="1:36" ht="33.6" customHeight="1" x14ac:dyDescent="0.2">
      <c r="A15" s="200"/>
      <c r="B15" s="200"/>
      <c r="C15" s="204"/>
      <c r="D15" s="92" t="s">
        <v>64</v>
      </c>
      <c r="E15" s="83">
        <v>48</v>
      </c>
      <c r="F15" s="83">
        <v>35</v>
      </c>
      <c r="G15" s="83">
        <v>47</v>
      </c>
      <c r="H15" s="78">
        <v>13</v>
      </c>
      <c r="I15" s="78">
        <v>41</v>
      </c>
      <c r="J15" s="78">
        <v>39</v>
      </c>
      <c r="K15" s="79">
        <v>34</v>
      </c>
      <c r="L15" s="79">
        <v>29</v>
      </c>
      <c r="M15" s="79">
        <v>38</v>
      </c>
      <c r="N15" s="80">
        <v>37</v>
      </c>
      <c r="O15" s="80">
        <v>36</v>
      </c>
      <c r="P15" s="80">
        <v>14</v>
      </c>
      <c r="Q15" s="62">
        <f>SUM(E15:P15)/Q14</f>
        <v>1.4421052631578948</v>
      </c>
      <c r="R15" s="197"/>
      <c r="S15" s="197"/>
      <c r="T15" s="197"/>
      <c r="U15" s="197"/>
    </row>
    <row r="16" spans="1:36" ht="55.9" customHeight="1" x14ac:dyDescent="0.2">
      <c r="A16" s="51" t="s">
        <v>96</v>
      </c>
      <c r="B16" s="201" t="s">
        <v>97</v>
      </c>
      <c r="C16" s="202"/>
      <c r="D16" s="51"/>
      <c r="E16" s="54"/>
      <c r="F16" s="54"/>
      <c r="G16" s="54"/>
      <c r="H16" s="54"/>
      <c r="I16" s="54"/>
      <c r="J16" s="54"/>
      <c r="K16" s="82"/>
      <c r="L16" s="82"/>
      <c r="M16" s="82"/>
      <c r="N16" s="82"/>
      <c r="O16" s="82"/>
      <c r="P16" s="82"/>
      <c r="Q16" s="54"/>
      <c r="R16" s="54"/>
      <c r="S16" s="54"/>
      <c r="T16" s="54"/>
      <c r="U16" s="54"/>
    </row>
    <row r="17" spans="1:21" ht="21.6" customHeight="1" x14ac:dyDescent="0.2">
      <c r="A17" s="205" t="s">
        <v>98</v>
      </c>
      <c r="B17" s="205" t="s">
        <v>99</v>
      </c>
      <c r="C17" s="199" t="s">
        <v>100</v>
      </c>
      <c r="D17" s="56" t="s">
        <v>39</v>
      </c>
      <c r="E17" s="93">
        <v>0.85</v>
      </c>
      <c r="F17" s="93">
        <v>0.85</v>
      </c>
      <c r="G17" s="93">
        <v>0.85</v>
      </c>
      <c r="H17" s="93">
        <v>0.85</v>
      </c>
      <c r="I17" s="93">
        <v>0.85</v>
      </c>
      <c r="J17" s="93">
        <v>0.85</v>
      </c>
      <c r="K17" s="93">
        <v>0.85</v>
      </c>
      <c r="L17" s="93">
        <v>0.85</v>
      </c>
      <c r="M17" s="93">
        <v>0.85</v>
      </c>
      <c r="N17" s="93">
        <v>0.85</v>
      </c>
      <c r="O17" s="93">
        <v>0.85</v>
      </c>
      <c r="P17" s="93">
        <v>0.85</v>
      </c>
      <c r="Q17" s="94">
        <v>0.85</v>
      </c>
      <c r="R17" s="207">
        <f>IF(SUM(E18:G18)=0,0,SUM(E19:G19)/SUM(E18:G18))</f>
        <v>0.8660714285714286</v>
      </c>
      <c r="S17" s="207">
        <f>IF(SUM(H18:J18)=0,0,SUM(H19:J19)/SUM(H18:J18))</f>
        <v>1</v>
      </c>
      <c r="T17" s="207">
        <f>IF(SUM(K18:M18)=0,0,SUM(K19:M19)/SUM(K18:M18))</f>
        <v>0.92073170731707321</v>
      </c>
      <c r="U17" s="207">
        <f>IF(SUM(N18:P18)=0,0,SUM(N19:P19)/SUM(N18:P18))</f>
        <v>1</v>
      </c>
    </row>
    <row r="18" spans="1:21" ht="27" customHeight="1" x14ac:dyDescent="0.2">
      <c r="A18" s="205"/>
      <c r="B18" s="205"/>
      <c r="C18" s="206"/>
      <c r="D18" s="95" t="s">
        <v>101</v>
      </c>
      <c r="E18" s="83">
        <v>28</v>
      </c>
      <c r="F18" s="83">
        <v>36</v>
      </c>
      <c r="G18" s="83">
        <v>48</v>
      </c>
      <c r="H18" s="78">
        <v>3</v>
      </c>
      <c r="I18" s="78">
        <v>9</v>
      </c>
      <c r="J18" s="78">
        <v>11</v>
      </c>
      <c r="K18" s="79">
        <v>46</v>
      </c>
      <c r="L18" s="79">
        <v>69</v>
      </c>
      <c r="M18" s="79">
        <v>49</v>
      </c>
      <c r="N18" s="80">
        <v>55</v>
      </c>
      <c r="O18" s="80">
        <v>34</v>
      </c>
      <c r="P18" s="80">
        <v>42</v>
      </c>
      <c r="Q18" s="96">
        <f>SUM(E18:P18)</f>
        <v>430</v>
      </c>
      <c r="R18" s="208"/>
      <c r="S18" s="208"/>
      <c r="T18" s="208"/>
      <c r="U18" s="208"/>
    </row>
    <row r="19" spans="1:21" ht="27" customHeight="1" x14ac:dyDescent="0.2">
      <c r="A19" s="205"/>
      <c r="B19" s="205"/>
      <c r="C19" s="206"/>
      <c r="D19" s="95" t="s">
        <v>102</v>
      </c>
      <c r="E19" s="83">
        <v>25</v>
      </c>
      <c r="F19" s="83">
        <v>12</v>
      </c>
      <c r="G19" s="83">
        <v>60</v>
      </c>
      <c r="H19" s="78">
        <v>3</v>
      </c>
      <c r="I19" s="78">
        <v>9</v>
      </c>
      <c r="J19" s="78">
        <v>11</v>
      </c>
      <c r="K19" s="79">
        <v>46</v>
      </c>
      <c r="L19" s="79">
        <v>65</v>
      </c>
      <c r="M19" s="79">
        <v>40</v>
      </c>
      <c r="N19" s="80">
        <v>55</v>
      </c>
      <c r="O19" s="80">
        <v>34</v>
      </c>
      <c r="P19" s="80">
        <v>42</v>
      </c>
      <c r="Q19" s="97">
        <f>SUM(E19:P19)</f>
        <v>402</v>
      </c>
      <c r="R19" s="208"/>
      <c r="S19" s="208"/>
      <c r="T19" s="208"/>
      <c r="U19" s="208"/>
    </row>
    <row r="20" spans="1:21" ht="27" customHeight="1" x14ac:dyDescent="0.2">
      <c r="A20" s="205"/>
      <c r="B20" s="205"/>
      <c r="C20" s="200"/>
      <c r="D20" s="92" t="s">
        <v>64</v>
      </c>
      <c r="E20" s="98">
        <f>IF(E18=0,0,E19/E18)</f>
        <v>0.8928571428571429</v>
      </c>
      <c r="F20" s="98">
        <f t="shared" ref="F20:P20" si="1">IF(F18=0,0,F19/F18)</f>
        <v>0.33333333333333331</v>
      </c>
      <c r="G20" s="98">
        <f t="shared" si="1"/>
        <v>1.25</v>
      </c>
      <c r="H20" s="98">
        <f t="shared" si="1"/>
        <v>1</v>
      </c>
      <c r="I20" s="98">
        <f t="shared" si="1"/>
        <v>1</v>
      </c>
      <c r="J20" s="98">
        <f t="shared" si="1"/>
        <v>1</v>
      </c>
      <c r="K20" s="98">
        <f t="shared" si="1"/>
        <v>1</v>
      </c>
      <c r="L20" s="98">
        <f t="shared" si="1"/>
        <v>0.94202898550724634</v>
      </c>
      <c r="M20" s="98">
        <f t="shared" si="1"/>
        <v>0.81632653061224492</v>
      </c>
      <c r="N20" s="98">
        <f t="shared" si="1"/>
        <v>1</v>
      </c>
      <c r="O20" s="98">
        <f t="shared" si="1"/>
        <v>1</v>
      </c>
      <c r="P20" s="98">
        <f t="shared" si="1"/>
        <v>1</v>
      </c>
      <c r="Q20" s="62">
        <f>IF(Q18=0,0,Q19/Q18)</f>
        <v>0.93488372093023253</v>
      </c>
      <c r="R20" s="209"/>
      <c r="S20" s="209"/>
      <c r="T20" s="209"/>
      <c r="U20" s="209"/>
    </row>
    <row r="21" spans="1:21" ht="22.9" customHeight="1" x14ac:dyDescent="0.2">
      <c r="A21" s="210" t="s">
        <v>103</v>
      </c>
      <c r="B21" s="211" t="s">
        <v>104</v>
      </c>
      <c r="C21" s="211" t="s">
        <v>105</v>
      </c>
      <c r="D21" s="86" t="s">
        <v>39</v>
      </c>
      <c r="E21" s="81">
        <v>20</v>
      </c>
      <c r="F21" s="81">
        <v>20</v>
      </c>
      <c r="G21" s="81">
        <v>20</v>
      </c>
      <c r="H21" s="81">
        <v>13</v>
      </c>
      <c r="I21" s="81">
        <v>20</v>
      </c>
      <c r="J21" s="81">
        <v>20</v>
      </c>
      <c r="K21" s="81">
        <v>20</v>
      </c>
      <c r="L21" s="81">
        <v>15</v>
      </c>
      <c r="M21" s="81">
        <v>20</v>
      </c>
      <c r="N21" s="81">
        <v>20</v>
      </c>
      <c r="O21" s="81">
        <v>20</v>
      </c>
      <c r="P21" s="81">
        <v>13</v>
      </c>
      <c r="Q21" s="75">
        <f t="shared" si="0"/>
        <v>221</v>
      </c>
      <c r="R21" s="197">
        <f t="shared" ref="R21" si="2">SUM(E22:G22)/SUM(E21:G21)</f>
        <v>1</v>
      </c>
      <c r="S21" s="197">
        <f t="shared" ref="S21" si="3">SUM(H22:J22)/SUM(H21:J21)</f>
        <v>1</v>
      </c>
      <c r="T21" s="197">
        <f t="shared" ref="T21" si="4">SUM(K22:M22)/SUM(K21:M21)</f>
        <v>1</v>
      </c>
      <c r="U21" s="197">
        <f t="shared" ref="U21" si="5">SUM(N22:P22)/SUM(N21:P21)</f>
        <v>1</v>
      </c>
    </row>
    <row r="22" spans="1:21" ht="25.5" customHeight="1" x14ac:dyDescent="0.2">
      <c r="A22" s="210"/>
      <c r="B22" s="212"/>
      <c r="C22" s="212"/>
      <c r="D22" s="92" t="s">
        <v>64</v>
      </c>
      <c r="E22" s="83">
        <v>20</v>
      </c>
      <c r="F22" s="83">
        <v>20</v>
      </c>
      <c r="G22" s="83">
        <v>20</v>
      </c>
      <c r="H22" s="78">
        <v>13</v>
      </c>
      <c r="I22" s="78">
        <v>20</v>
      </c>
      <c r="J22" s="78">
        <v>20</v>
      </c>
      <c r="K22" s="79">
        <v>20</v>
      </c>
      <c r="L22" s="79">
        <v>15</v>
      </c>
      <c r="M22" s="79">
        <v>20</v>
      </c>
      <c r="N22" s="80">
        <v>20</v>
      </c>
      <c r="O22" s="80">
        <v>20</v>
      </c>
      <c r="P22" s="80">
        <v>13</v>
      </c>
      <c r="Q22" s="62">
        <f>SUM(E22:P22)/Q21</f>
        <v>1</v>
      </c>
      <c r="R22" s="197"/>
      <c r="S22" s="197"/>
      <c r="T22" s="197"/>
      <c r="U22" s="197"/>
    </row>
    <row r="23" spans="1:21" ht="17.45" customHeight="1" x14ac:dyDescent="0.2">
      <c r="A23" s="199" t="s">
        <v>106</v>
      </c>
      <c r="B23" s="199" t="s">
        <v>107</v>
      </c>
      <c r="C23" s="199" t="s">
        <v>108</v>
      </c>
      <c r="D23" s="56" t="s">
        <v>39</v>
      </c>
      <c r="E23" s="81">
        <v>0</v>
      </c>
      <c r="F23" s="81">
        <v>0</v>
      </c>
      <c r="G23" s="81">
        <v>1</v>
      </c>
      <c r="H23" s="81">
        <v>0</v>
      </c>
      <c r="I23" s="81">
        <v>0</v>
      </c>
      <c r="J23" s="81">
        <v>0</v>
      </c>
      <c r="K23" s="81">
        <v>1</v>
      </c>
      <c r="L23" s="81">
        <v>0</v>
      </c>
      <c r="M23" s="81">
        <v>0</v>
      </c>
      <c r="N23" s="81">
        <v>0</v>
      </c>
      <c r="O23" s="81">
        <v>1</v>
      </c>
      <c r="P23" s="81">
        <v>0</v>
      </c>
      <c r="Q23" s="75">
        <f t="shared" si="0"/>
        <v>3</v>
      </c>
      <c r="R23" s="197">
        <f t="shared" ref="R23" si="6">SUM(E24:G24)/SUM(E23:G23)</f>
        <v>1</v>
      </c>
      <c r="S23" s="197" t="s">
        <v>81</v>
      </c>
      <c r="T23" s="197">
        <f>SUM(K24:M24)/SUM(K23:M23)</f>
        <v>1</v>
      </c>
      <c r="U23" s="197">
        <f t="shared" ref="U23" si="7">SUM(N24:P24)/SUM(N23:P23)</f>
        <v>1</v>
      </c>
    </row>
    <row r="24" spans="1:21" ht="25.5" customHeight="1" x14ac:dyDescent="0.2">
      <c r="A24" s="200"/>
      <c r="B24" s="200"/>
      <c r="C24" s="200"/>
      <c r="D24" s="92" t="s">
        <v>64</v>
      </c>
      <c r="E24" s="83">
        <v>0</v>
      </c>
      <c r="F24" s="83">
        <v>0</v>
      </c>
      <c r="G24" s="83">
        <v>1</v>
      </c>
      <c r="H24" s="78">
        <v>0</v>
      </c>
      <c r="I24" s="78">
        <v>0</v>
      </c>
      <c r="J24" s="78">
        <v>0</v>
      </c>
      <c r="K24" s="79">
        <v>0</v>
      </c>
      <c r="L24" s="79">
        <v>1</v>
      </c>
      <c r="M24" s="79">
        <v>0</v>
      </c>
      <c r="N24" s="80">
        <v>0</v>
      </c>
      <c r="O24" s="80">
        <v>0</v>
      </c>
      <c r="P24" s="80">
        <v>1</v>
      </c>
      <c r="Q24" s="62">
        <f>SUM(E24:P24)/Q23</f>
        <v>1</v>
      </c>
      <c r="R24" s="197"/>
      <c r="S24" s="197"/>
      <c r="T24" s="197"/>
      <c r="U24" s="197"/>
    </row>
    <row r="25" spans="1:21" x14ac:dyDescent="0.2">
      <c r="B25" s="19"/>
      <c r="C25" s="19"/>
      <c r="D25" s="18"/>
      <c r="E25" s="18"/>
      <c r="F25" s="19"/>
      <c r="G25" s="19"/>
      <c r="H25" s="19"/>
      <c r="I25" s="19"/>
      <c r="J25" s="19"/>
      <c r="K25" s="19"/>
      <c r="L25" s="19"/>
      <c r="M25" s="19"/>
    </row>
    <row r="26" spans="1:21" x14ac:dyDescent="0.2">
      <c r="B26" s="19"/>
      <c r="C26" s="19"/>
      <c r="D26" s="18"/>
      <c r="E26" s="18"/>
      <c r="F26" s="19"/>
      <c r="G26" s="19"/>
      <c r="H26" s="19"/>
      <c r="I26" s="19"/>
      <c r="J26" s="19"/>
      <c r="K26" s="19"/>
      <c r="L26" s="19"/>
      <c r="M26" s="19"/>
    </row>
    <row r="27" spans="1:21" x14ac:dyDescent="0.2">
      <c r="B27" s="19"/>
      <c r="C27" s="19"/>
      <c r="D27" s="18"/>
      <c r="E27" s="18"/>
      <c r="F27" s="19"/>
      <c r="G27" s="19"/>
      <c r="H27" s="19"/>
      <c r="I27" s="19"/>
      <c r="J27" s="19"/>
      <c r="K27" s="19"/>
      <c r="L27" s="19"/>
      <c r="M27" s="19"/>
    </row>
    <row r="28" spans="1:21" x14ac:dyDescent="0.2">
      <c r="B28" s="19"/>
      <c r="C28" s="19"/>
      <c r="D28" s="18"/>
      <c r="E28" s="18"/>
      <c r="F28" s="19"/>
      <c r="G28" s="19"/>
      <c r="H28" s="19"/>
      <c r="I28" s="19"/>
      <c r="J28" s="19"/>
      <c r="K28" s="19"/>
      <c r="L28" s="19"/>
      <c r="M28" s="19"/>
    </row>
    <row r="29" spans="1:21" x14ac:dyDescent="0.2">
      <c r="B29" s="19"/>
      <c r="C29" s="19"/>
      <c r="D29" s="18"/>
      <c r="E29" s="18"/>
      <c r="F29" s="19"/>
      <c r="G29" s="19"/>
      <c r="H29" s="19"/>
      <c r="I29" s="19"/>
      <c r="J29" s="19"/>
      <c r="K29" s="19"/>
      <c r="L29" s="19"/>
      <c r="M29" s="19"/>
    </row>
    <row r="30" spans="1:21" x14ac:dyDescent="0.2">
      <c r="B30" s="19"/>
      <c r="C30" s="19"/>
      <c r="D30" s="18"/>
      <c r="E30" s="18"/>
      <c r="F30" s="19"/>
      <c r="G30" s="19"/>
      <c r="H30" s="19"/>
      <c r="I30" s="19"/>
      <c r="J30" s="19"/>
      <c r="K30" s="19"/>
      <c r="L30" s="19"/>
      <c r="M30" s="19"/>
    </row>
    <row r="31" spans="1:21" x14ac:dyDescent="0.2">
      <c r="B31" s="19"/>
      <c r="C31" s="19"/>
      <c r="D31" s="18"/>
      <c r="E31" s="18"/>
      <c r="F31" s="19"/>
      <c r="G31" s="19"/>
      <c r="H31" s="19"/>
      <c r="I31" s="19"/>
      <c r="J31" s="19"/>
      <c r="K31" s="19"/>
      <c r="L31" s="19"/>
      <c r="M31" s="19"/>
    </row>
    <row r="32" spans="1:21" x14ac:dyDescent="0.2">
      <c r="B32" s="19"/>
      <c r="C32" s="19"/>
      <c r="D32" s="18"/>
      <c r="E32" s="18"/>
      <c r="F32" s="19"/>
      <c r="G32" s="19"/>
      <c r="H32" s="19"/>
      <c r="I32" s="19"/>
      <c r="J32" s="19"/>
      <c r="K32" s="19"/>
      <c r="L32" s="19"/>
      <c r="M32" s="19"/>
    </row>
    <row r="33" spans="2:14" x14ac:dyDescent="0.2">
      <c r="B33" s="19"/>
      <c r="C33" s="19"/>
      <c r="D33" s="18"/>
      <c r="E33" s="18"/>
      <c r="F33" s="19"/>
      <c r="G33" s="19"/>
      <c r="H33" s="19"/>
      <c r="I33" s="19"/>
      <c r="J33" s="19"/>
      <c r="K33" s="19"/>
      <c r="L33" s="19"/>
      <c r="M33" s="19"/>
    </row>
    <row r="34" spans="2:14" x14ac:dyDescent="0.2">
      <c r="B34" s="19"/>
      <c r="C34" s="19"/>
      <c r="D34" s="18"/>
      <c r="E34" s="18"/>
      <c r="F34" s="19"/>
      <c r="G34" s="19"/>
      <c r="H34" s="19"/>
      <c r="I34" s="19"/>
      <c r="J34" s="19"/>
      <c r="K34" s="19"/>
      <c r="L34" s="19"/>
      <c r="M34" s="19"/>
    </row>
    <row r="35" spans="2:14" x14ac:dyDescent="0.2">
      <c r="B35" s="19"/>
      <c r="C35" s="19"/>
      <c r="D35" s="18"/>
      <c r="E35" s="18"/>
      <c r="F35" s="19"/>
      <c r="G35" s="19"/>
      <c r="H35" s="19"/>
      <c r="I35" s="19"/>
      <c r="J35" s="19"/>
      <c r="K35" s="19"/>
      <c r="L35" s="19"/>
      <c r="M35" s="19"/>
    </row>
    <row r="36" spans="2:14" x14ac:dyDescent="0.2">
      <c r="B36" s="188" t="s">
        <v>109</v>
      </c>
      <c r="C36" s="188"/>
      <c r="D36" s="188"/>
      <c r="E36" s="18"/>
      <c r="F36" s="19"/>
      <c r="G36" s="19"/>
      <c r="H36" s="19"/>
      <c r="I36" s="20"/>
      <c r="J36" s="20"/>
      <c r="K36" s="214">
        <v>43110</v>
      </c>
      <c r="L36" s="214"/>
      <c r="M36" s="214"/>
      <c r="N36" s="214"/>
    </row>
    <row r="37" spans="2:14" x14ac:dyDescent="0.2">
      <c r="B37" s="213" t="s">
        <v>66</v>
      </c>
      <c r="C37" s="213"/>
      <c r="D37" s="213"/>
      <c r="E37" s="18"/>
      <c r="F37" s="19"/>
      <c r="G37" s="19"/>
      <c r="H37" s="19"/>
      <c r="I37" s="21"/>
      <c r="J37" s="21"/>
      <c r="K37" s="21"/>
      <c r="L37" s="21" t="s">
        <v>7</v>
      </c>
      <c r="M37" s="21"/>
    </row>
  </sheetData>
  <protectedRanges>
    <protectedRange sqref="B36:D36 K36" name="Rango1"/>
    <protectedRange sqref="E13:G13 E15:G15 E18:G19 E22:G22 E24:G24" name="Rango2"/>
  </protectedRanges>
  <mergeCells count="40">
    <mergeCell ref="U23:U24"/>
    <mergeCell ref="B36:D36"/>
    <mergeCell ref="B37:D37"/>
    <mergeCell ref="A23:A24"/>
    <mergeCell ref="B23:B24"/>
    <mergeCell ref="C23:C24"/>
    <mergeCell ref="R23:R24"/>
    <mergeCell ref="S23:S24"/>
    <mergeCell ref="T23:T24"/>
    <mergeCell ref="K36:N36"/>
    <mergeCell ref="T17:T20"/>
    <mergeCell ref="U17:U20"/>
    <mergeCell ref="A21:A22"/>
    <mergeCell ref="B21:B22"/>
    <mergeCell ref="C21:C22"/>
    <mergeCell ref="R21:R22"/>
    <mergeCell ref="S21:S22"/>
    <mergeCell ref="T21:T22"/>
    <mergeCell ref="U21:U22"/>
    <mergeCell ref="S17:S20"/>
    <mergeCell ref="B16:C16"/>
    <mergeCell ref="A17:A20"/>
    <mergeCell ref="B17:B20"/>
    <mergeCell ref="C17:C20"/>
    <mergeCell ref="R17:R20"/>
    <mergeCell ref="T12:T13"/>
    <mergeCell ref="U12:U13"/>
    <mergeCell ref="A14:A15"/>
    <mergeCell ref="B14:B15"/>
    <mergeCell ref="C14:C15"/>
    <mergeCell ref="R14:R15"/>
    <mergeCell ref="S14:S15"/>
    <mergeCell ref="T14:T15"/>
    <mergeCell ref="U14:U15"/>
    <mergeCell ref="S12:S13"/>
    <mergeCell ref="B11:C11"/>
    <mergeCell ref="A12:A13"/>
    <mergeCell ref="B12:B13"/>
    <mergeCell ref="C12:C13"/>
    <mergeCell ref="R12:R13"/>
  </mergeCells>
  <conditionalFormatting sqref="R12:U15 R17:U17 R21:U24">
    <cfRule type="cellIs" dxfId="9" priority="1" operator="between">
      <formula>0.85</formula>
      <formula>1.1</formula>
    </cfRule>
    <cfRule type="cellIs" dxfId="8" priority="2" operator="between">
      <formula>0</formula>
      <formula>0.8499</formula>
    </cfRule>
  </conditionalFormatting>
  <pageMargins left="0.70866141732283472" right="0.70866141732283472" top="0.35433070866141736" bottom="0.35433070866141736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"/>
  <sheetViews>
    <sheetView tabSelected="1" view="pageBreakPreview" zoomScale="85" zoomScaleNormal="85" zoomScaleSheetLayoutView="85" workbookViewId="0">
      <selection activeCell="D23" sqref="D23"/>
    </sheetView>
  </sheetViews>
  <sheetFormatPr baseColWidth="10" defaultColWidth="11.42578125" defaultRowHeight="12.75" x14ac:dyDescent="0.2"/>
  <cols>
    <col min="1" max="1" width="2.7109375" style="64" customWidth="1"/>
    <col min="2" max="2" width="11.42578125" style="63"/>
    <col min="3" max="3" width="42.140625" style="64" customWidth="1"/>
    <col min="4" max="4" width="17.5703125" style="64" bestFit="1" customWidth="1"/>
    <col min="5" max="5" width="6.5703125" style="64" bestFit="1" customWidth="1"/>
    <col min="6" max="8" width="6.5703125" style="64" customWidth="1"/>
    <col min="9" max="17" width="6.7109375" style="64" customWidth="1"/>
    <col min="18" max="18" width="10.7109375" style="64" customWidth="1"/>
    <col min="19" max="19" width="9" style="64" customWidth="1"/>
    <col min="20" max="22" width="10.28515625" style="64" customWidth="1"/>
    <col min="23" max="16384" width="11.42578125" style="64"/>
  </cols>
  <sheetData>
    <row r="1" spans="2:37" x14ac:dyDescent="0.2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2:37" x14ac:dyDescent="0.2">
      <c r="C2" s="14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2:37" x14ac:dyDescent="0.2">
      <c r="C3" s="49" t="s">
        <v>24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2:37" x14ac:dyDescent="0.2">
      <c r="C4" s="49" t="s">
        <v>38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2:37" x14ac:dyDescent="0.2">
      <c r="C5" s="49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</row>
    <row r="6" spans="2:37" x14ac:dyDescent="0.2">
      <c r="B6" s="67" t="s">
        <v>44</v>
      </c>
      <c r="C6" s="67" t="s">
        <v>45</v>
      </c>
      <c r="D6" s="68" t="s">
        <v>4</v>
      </c>
      <c r="E6" s="67"/>
      <c r="F6" s="67" t="s">
        <v>46</v>
      </c>
      <c r="G6" s="67" t="s">
        <v>47</v>
      </c>
      <c r="H6" s="67" t="s">
        <v>48</v>
      </c>
      <c r="I6" s="67" t="s">
        <v>49</v>
      </c>
      <c r="J6" s="67" t="s">
        <v>50</v>
      </c>
      <c r="K6" s="67" t="s">
        <v>51</v>
      </c>
      <c r="L6" s="67" t="s">
        <v>52</v>
      </c>
      <c r="M6" s="67" t="s">
        <v>53</v>
      </c>
      <c r="N6" s="67" t="s">
        <v>54</v>
      </c>
      <c r="O6" s="67" t="s">
        <v>55</v>
      </c>
      <c r="P6" s="67" t="s">
        <v>56</v>
      </c>
      <c r="Q6" s="67" t="s">
        <v>57</v>
      </c>
      <c r="R6" s="67" t="s">
        <v>58</v>
      </c>
      <c r="S6" s="69" t="s">
        <v>8</v>
      </c>
      <c r="T6" s="69" t="s">
        <v>9</v>
      </c>
      <c r="U6" s="69" t="s">
        <v>10</v>
      </c>
      <c r="V6" s="69" t="s">
        <v>11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2:37" ht="40.5" customHeight="1" x14ac:dyDescent="0.2">
      <c r="B7" s="70" t="s">
        <v>67</v>
      </c>
      <c r="C7" s="54" t="s">
        <v>68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5"/>
      <c r="T7" s="55"/>
      <c r="U7" s="55"/>
      <c r="V7" s="55"/>
    </row>
    <row r="8" spans="2:37" ht="40.5" customHeight="1" x14ac:dyDescent="0.2">
      <c r="B8" s="71" t="s">
        <v>69</v>
      </c>
      <c r="C8" s="72" t="s">
        <v>70</v>
      </c>
      <c r="D8" s="73" t="s">
        <v>71</v>
      </c>
      <c r="E8" s="72" t="s">
        <v>39</v>
      </c>
      <c r="F8" s="74">
        <v>4</v>
      </c>
      <c r="G8" s="74">
        <v>1</v>
      </c>
      <c r="H8" s="74">
        <v>1</v>
      </c>
      <c r="I8" s="74">
        <v>1</v>
      </c>
      <c r="J8" s="74">
        <v>1</v>
      </c>
      <c r="K8" s="74">
        <v>2</v>
      </c>
      <c r="L8" s="74">
        <v>1</v>
      </c>
      <c r="M8" s="74">
        <v>1</v>
      </c>
      <c r="N8" s="74">
        <v>1</v>
      </c>
      <c r="O8" s="74">
        <v>1</v>
      </c>
      <c r="P8" s="74">
        <v>1</v>
      </c>
      <c r="Q8" s="74">
        <v>1</v>
      </c>
      <c r="R8" s="75">
        <f t="shared" ref="R8:R12" si="0">SUM(F8:Q8)</f>
        <v>16</v>
      </c>
      <c r="S8" s="197">
        <f>SUM(F9:H9)/SUM(F8:H8)</f>
        <v>0.66666666666666663</v>
      </c>
      <c r="T8" s="197">
        <f>SUM(I9:K9)/SUM(I8:K8)</f>
        <v>1.5</v>
      </c>
      <c r="U8" s="197">
        <f>SUM(L9:N9)/SUM(L8:N8)</f>
        <v>1</v>
      </c>
      <c r="V8" s="197">
        <f>SUM(O9:Q9)/SUM(O8:Q8)</f>
        <v>1</v>
      </c>
    </row>
    <row r="9" spans="2:37" ht="40.5" customHeight="1" x14ac:dyDescent="0.2">
      <c r="B9" s="71"/>
      <c r="C9" s="72"/>
      <c r="D9" s="73"/>
      <c r="E9" s="76" t="s">
        <v>64</v>
      </c>
      <c r="F9" s="77">
        <v>4</v>
      </c>
      <c r="G9" s="77">
        <v>0</v>
      </c>
      <c r="H9" s="77">
        <v>0</v>
      </c>
      <c r="I9" s="78">
        <v>0</v>
      </c>
      <c r="J9" s="78">
        <v>1</v>
      </c>
      <c r="K9" s="78">
        <v>5</v>
      </c>
      <c r="L9" s="79">
        <v>1</v>
      </c>
      <c r="M9" s="79">
        <v>1</v>
      </c>
      <c r="N9" s="79">
        <v>1</v>
      </c>
      <c r="O9" s="80">
        <v>1</v>
      </c>
      <c r="P9" s="80">
        <v>1</v>
      </c>
      <c r="Q9" s="80">
        <v>1</v>
      </c>
      <c r="R9" s="62">
        <f>SUM(F9:Q9)/R8</f>
        <v>1</v>
      </c>
      <c r="S9" s="197"/>
      <c r="T9" s="197"/>
      <c r="U9" s="197"/>
      <c r="V9" s="197"/>
    </row>
    <row r="10" spans="2:37" ht="40.5" customHeight="1" x14ac:dyDescent="0.2">
      <c r="B10" s="71" t="s">
        <v>72</v>
      </c>
      <c r="C10" s="72" t="s">
        <v>73</v>
      </c>
      <c r="D10" s="73" t="s">
        <v>71</v>
      </c>
      <c r="E10" s="72" t="s">
        <v>39</v>
      </c>
      <c r="F10" s="81">
        <v>3</v>
      </c>
      <c r="G10" s="81">
        <v>1</v>
      </c>
      <c r="H10" s="81">
        <v>1</v>
      </c>
      <c r="I10" s="81">
        <v>1</v>
      </c>
      <c r="J10" s="81">
        <v>1</v>
      </c>
      <c r="K10" s="81">
        <v>2</v>
      </c>
      <c r="L10" s="81">
        <v>1</v>
      </c>
      <c r="M10" s="81">
        <v>1</v>
      </c>
      <c r="N10" s="81">
        <v>1</v>
      </c>
      <c r="O10" s="81">
        <v>1</v>
      </c>
      <c r="P10" s="81">
        <v>1</v>
      </c>
      <c r="Q10" s="81">
        <v>1</v>
      </c>
      <c r="R10" s="75">
        <f t="shared" si="0"/>
        <v>15</v>
      </c>
      <c r="S10" s="197">
        <f>SUM(F11:H11)/SUM(F10:H10)</f>
        <v>0.6</v>
      </c>
      <c r="T10" s="197">
        <f>SUM(I11:K11)/SUM(I10:K10)</f>
        <v>1.5</v>
      </c>
      <c r="U10" s="197">
        <f>SUM(L11:N11)/SUM(L10:N10)</f>
        <v>1</v>
      </c>
      <c r="V10" s="197">
        <f>SUM(O11:Q11)/SUM(O10:Q10)</f>
        <v>1</v>
      </c>
    </row>
    <row r="11" spans="2:37" ht="40.5" customHeight="1" x14ac:dyDescent="0.2">
      <c r="B11" s="71"/>
      <c r="C11" s="72"/>
      <c r="D11" s="73"/>
      <c r="E11" s="76" t="s">
        <v>64</v>
      </c>
      <c r="F11" s="77">
        <v>3</v>
      </c>
      <c r="G11" s="77">
        <v>0</v>
      </c>
      <c r="H11" s="77">
        <v>0</v>
      </c>
      <c r="I11" s="78">
        <v>0</v>
      </c>
      <c r="J11" s="78">
        <v>1</v>
      </c>
      <c r="K11" s="78">
        <v>5</v>
      </c>
      <c r="L11" s="79">
        <v>1</v>
      </c>
      <c r="M11" s="79">
        <v>1</v>
      </c>
      <c r="N11" s="79">
        <v>1</v>
      </c>
      <c r="O11" s="80">
        <v>1</v>
      </c>
      <c r="P11" s="80">
        <v>1</v>
      </c>
      <c r="Q11" s="80">
        <v>1</v>
      </c>
      <c r="R11" s="62">
        <f>SUM(F11:Q11)/R10</f>
        <v>1</v>
      </c>
      <c r="S11" s="197"/>
      <c r="T11" s="197"/>
      <c r="U11" s="197"/>
      <c r="V11" s="197"/>
    </row>
    <row r="12" spans="2:37" ht="40.5" customHeight="1" x14ac:dyDescent="0.2">
      <c r="B12" s="71" t="s">
        <v>74</v>
      </c>
      <c r="C12" s="72" t="s">
        <v>75</v>
      </c>
      <c r="D12" s="73" t="s">
        <v>71</v>
      </c>
      <c r="E12" s="72" t="s">
        <v>39</v>
      </c>
      <c r="F12" s="81">
        <v>3</v>
      </c>
      <c r="G12" s="81">
        <v>1</v>
      </c>
      <c r="H12" s="81">
        <v>1</v>
      </c>
      <c r="I12" s="81">
        <v>1</v>
      </c>
      <c r="J12" s="81">
        <v>1</v>
      </c>
      <c r="K12" s="81">
        <v>2</v>
      </c>
      <c r="L12" s="81">
        <v>1</v>
      </c>
      <c r="M12" s="81">
        <v>1</v>
      </c>
      <c r="N12" s="81">
        <v>1</v>
      </c>
      <c r="O12" s="81">
        <v>1</v>
      </c>
      <c r="P12" s="81">
        <v>1</v>
      </c>
      <c r="Q12" s="81">
        <v>1</v>
      </c>
      <c r="R12" s="75">
        <f t="shared" si="0"/>
        <v>15</v>
      </c>
      <c r="S12" s="197">
        <f>SUM(F13:H13)/SUM(F12:H12)</f>
        <v>0.6</v>
      </c>
      <c r="T12" s="197">
        <f>SUM(I13:K13)/SUM(I12:K12)</f>
        <v>1.5</v>
      </c>
      <c r="U12" s="197">
        <f>SUM(L13:N13)/SUM(L12:N12)</f>
        <v>1</v>
      </c>
      <c r="V12" s="197">
        <f>SUM(O13:Q13)/SUM(O12:Q12)</f>
        <v>1</v>
      </c>
    </row>
    <row r="13" spans="2:37" ht="40.5" customHeight="1" x14ac:dyDescent="0.2">
      <c r="B13" s="71"/>
      <c r="C13" s="72"/>
      <c r="D13" s="73"/>
      <c r="E13" s="76" t="s">
        <v>64</v>
      </c>
      <c r="F13" s="77">
        <v>3</v>
      </c>
      <c r="G13" s="77">
        <v>0</v>
      </c>
      <c r="H13" s="77">
        <v>0</v>
      </c>
      <c r="I13" s="78">
        <v>0</v>
      </c>
      <c r="J13" s="78">
        <v>1</v>
      </c>
      <c r="K13" s="78">
        <v>5</v>
      </c>
      <c r="L13" s="79">
        <v>1</v>
      </c>
      <c r="M13" s="79">
        <v>1</v>
      </c>
      <c r="N13" s="79">
        <v>1</v>
      </c>
      <c r="O13" s="80">
        <v>1</v>
      </c>
      <c r="P13" s="80">
        <v>1</v>
      </c>
      <c r="Q13" s="80">
        <v>1</v>
      </c>
      <c r="R13" s="62">
        <f>SUM(F13:Q13)/R12</f>
        <v>1</v>
      </c>
      <c r="S13" s="197"/>
      <c r="T13" s="197"/>
      <c r="U13" s="197"/>
      <c r="V13" s="197"/>
    </row>
    <row r="14" spans="2:37" ht="40.5" customHeight="1" x14ac:dyDescent="0.2">
      <c r="B14" s="70" t="s">
        <v>76</v>
      </c>
      <c r="C14" s="54" t="s">
        <v>77</v>
      </c>
      <c r="D14" s="53"/>
      <c r="E14" s="82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53"/>
      <c r="S14" s="53"/>
      <c r="T14" s="53"/>
      <c r="U14" s="53"/>
      <c r="V14" s="53"/>
    </row>
    <row r="15" spans="2:37" ht="40.5" customHeight="1" x14ac:dyDescent="0.2">
      <c r="B15" s="71" t="s">
        <v>78</v>
      </c>
      <c r="C15" s="72" t="s">
        <v>79</v>
      </c>
      <c r="D15" s="73" t="s">
        <v>80</v>
      </c>
      <c r="E15" s="72" t="s">
        <v>39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75">
        <f t="shared" ref="R15:R19" si="1">SUM(F15:Q15)</f>
        <v>1</v>
      </c>
      <c r="S15" s="197" t="s">
        <v>81</v>
      </c>
      <c r="T15" s="197" t="s">
        <v>81</v>
      </c>
      <c r="U15" s="197">
        <f t="shared" ref="U15" si="2">SUM(L16:N16)/SUM(L15:N15)</f>
        <v>1</v>
      </c>
      <c r="V15" s="197" t="s">
        <v>81</v>
      </c>
    </row>
    <row r="16" spans="2:37" ht="40.5" customHeight="1" x14ac:dyDescent="0.2">
      <c r="B16" s="71"/>
      <c r="C16" s="72"/>
      <c r="D16" s="73"/>
      <c r="E16" s="76" t="s">
        <v>64</v>
      </c>
      <c r="F16" s="83">
        <v>0</v>
      </c>
      <c r="G16" s="83">
        <v>0</v>
      </c>
      <c r="H16" s="83">
        <v>0</v>
      </c>
      <c r="I16" s="78">
        <v>0</v>
      </c>
      <c r="J16" s="78">
        <v>0</v>
      </c>
      <c r="K16" s="78">
        <v>0</v>
      </c>
      <c r="L16" s="79">
        <v>1</v>
      </c>
      <c r="M16" s="79">
        <v>0</v>
      </c>
      <c r="N16" s="79">
        <v>0</v>
      </c>
      <c r="O16" s="80">
        <v>0</v>
      </c>
      <c r="P16" s="80">
        <v>0</v>
      </c>
      <c r="Q16" s="80">
        <v>0</v>
      </c>
      <c r="R16" s="62">
        <f>SUM(F16:Q16)/R15</f>
        <v>1</v>
      </c>
      <c r="S16" s="197"/>
      <c r="T16" s="197"/>
      <c r="U16" s="197"/>
      <c r="V16" s="197"/>
    </row>
    <row r="17" spans="2:22" ht="40.5" customHeight="1" x14ac:dyDescent="0.2">
      <c r="B17" s="71" t="s">
        <v>82</v>
      </c>
      <c r="C17" s="72" t="s">
        <v>83</v>
      </c>
      <c r="D17" s="73" t="s">
        <v>84</v>
      </c>
      <c r="E17" s="72" t="s">
        <v>39</v>
      </c>
      <c r="F17" s="81">
        <v>2</v>
      </c>
      <c r="G17" s="81">
        <v>1</v>
      </c>
      <c r="H17" s="81">
        <v>1</v>
      </c>
      <c r="I17" s="81">
        <v>2</v>
      </c>
      <c r="J17" s="81">
        <v>1</v>
      </c>
      <c r="K17" s="81">
        <v>1</v>
      </c>
      <c r="L17" s="81">
        <v>2</v>
      </c>
      <c r="M17" s="81">
        <v>1</v>
      </c>
      <c r="N17" s="81">
        <v>1</v>
      </c>
      <c r="O17" s="81">
        <v>2</v>
      </c>
      <c r="P17" s="81">
        <v>1</v>
      </c>
      <c r="Q17" s="81">
        <v>1</v>
      </c>
      <c r="R17" s="75">
        <f t="shared" si="1"/>
        <v>16</v>
      </c>
      <c r="S17" s="197">
        <f t="shared" ref="S17" si="3">SUM(F18:H18)/SUM(F17:H17)</f>
        <v>1</v>
      </c>
      <c r="T17" s="197">
        <f t="shared" ref="T17" si="4">SUM(I18:K18)/SUM(I17:K17)</f>
        <v>1</v>
      </c>
      <c r="U17" s="197">
        <f t="shared" ref="U17" si="5">SUM(L18:N18)/SUM(L17:N17)</f>
        <v>1</v>
      </c>
      <c r="V17" s="197">
        <f t="shared" ref="V17" si="6">SUM(O18:Q18)/SUM(O17:Q17)</f>
        <v>1</v>
      </c>
    </row>
    <row r="18" spans="2:22" ht="40.5" customHeight="1" x14ac:dyDescent="0.2">
      <c r="B18" s="71"/>
      <c r="C18" s="72"/>
      <c r="D18" s="73"/>
      <c r="E18" s="76" t="s">
        <v>64</v>
      </c>
      <c r="F18" s="83">
        <v>2</v>
      </c>
      <c r="G18" s="83">
        <v>1</v>
      </c>
      <c r="H18" s="83">
        <v>1</v>
      </c>
      <c r="I18" s="78">
        <v>1</v>
      </c>
      <c r="J18" s="78">
        <v>1</v>
      </c>
      <c r="K18" s="78">
        <v>2</v>
      </c>
      <c r="L18" s="79">
        <v>2</v>
      </c>
      <c r="M18" s="79">
        <v>1</v>
      </c>
      <c r="N18" s="79">
        <v>1</v>
      </c>
      <c r="O18" s="80">
        <v>2</v>
      </c>
      <c r="P18" s="80">
        <v>1</v>
      </c>
      <c r="Q18" s="80">
        <v>1</v>
      </c>
      <c r="R18" s="62">
        <f>SUM(F18:Q18)/R17</f>
        <v>1</v>
      </c>
      <c r="S18" s="197"/>
      <c r="T18" s="197"/>
      <c r="U18" s="197"/>
      <c r="V18" s="197"/>
    </row>
    <row r="19" spans="2:22" ht="40.5" customHeight="1" x14ac:dyDescent="0.2">
      <c r="B19" s="84" t="s">
        <v>85</v>
      </c>
      <c r="C19" s="85" t="s">
        <v>83</v>
      </c>
      <c r="D19" s="104" t="s">
        <v>86</v>
      </c>
      <c r="E19" s="85" t="s">
        <v>39</v>
      </c>
      <c r="F19" s="87">
        <v>7.0000000000000007E-2</v>
      </c>
      <c r="G19" s="87">
        <v>0.08</v>
      </c>
      <c r="H19" s="87">
        <v>0.08</v>
      </c>
      <c r="I19" s="87">
        <v>7.0000000000000007E-2</v>
      </c>
      <c r="J19" s="87">
        <v>0.08</v>
      </c>
      <c r="K19" s="87">
        <v>0.08</v>
      </c>
      <c r="L19" s="87">
        <v>7.0000000000000007E-2</v>
      </c>
      <c r="M19" s="87">
        <v>0.08</v>
      </c>
      <c r="N19" s="87">
        <v>0.08</v>
      </c>
      <c r="O19" s="87">
        <v>0.09</v>
      </c>
      <c r="P19" s="87">
        <v>7.0000000000000007E-2</v>
      </c>
      <c r="Q19" s="87">
        <v>0.15</v>
      </c>
      <c r="R19" s="88">
        <f t="shared" si="1"/>
        <v>0.99999999999999989</v>
      </c>
      <c r="S19" s="197">
        <f t="shared" ref="S19" si="7">SUM(F20:H20)/SUM(F19:H19)</f>
        <v>0.91304347826086951</v>
      </c>
      <c r="T19" s="197">
        <f t="shared" ref="T19" si="8">SUM(I20:K20)/SUM(I19:K19)</f>
        <v>0.91304347826086951</v>
      </c>
      <c r="U19" s="197">
        <f t="shared" ref="U19" si="9">SUM(L20:N20)/SUM(L19:N19)</f>
        <v>0.9565217391304347</v>
      </c>
      <c r="V19" s="197">
        <f t="shared" ref="V19" si="10">SUM(O20:Q20)/SUM(O19:Q19)</f>
        <v>0.80645161290322587</v>
      </c>
    </row>
    <row r="20" spans="2:22" ht="40.5" customHeight="1" x14ac:dyDescent="0.2">
      <c r="B20" s="71"/>
      <c r="C20" s="72"/>
      <c r="D20" s="73"/>
      <c r="E20" s="76" t="s">
        <v>64</v>
      </c>
      <c r="F20" s="89">
        <v>7.0000000000000007E-2</v>
      </c>
      <c r="G20" s="89">
        <v>7.0000000000000007E-2</v>
      </c>
      <c r="H20" s="89">
        <v>7.0000000000000007E-2</v>
      </c>
      <c r="I20" s="89">
        <v>7.0000000000000007E-2</v>
      </c>
      <c r="J20" s="89">
        <v>7.0000000000000007E-2</v>
      </c>
      <c r="K20" s="89">
        <v>7.0000000000000007E-2</v>
      </c>
      <c r="L20" s="89">
        <v>7.0000000000000007E-2</v>
      </c>
      <c r="M20" s="89">
        <v>7.0000000000000007E-2</v>
      </c>
      <c r="N20" s="89">
        <v>0.08</v>
      </c>
      <c r="O20" s="148">
        <v>7.0000000000000007E-2</v>
      </c>
      <c r="P20" s="148">
        <v>0.08</v>
      </c>
      <c r="Q20" s="148">
        <v>0.1</v>
      </c>
      <c r="R20" s="62">
        <f>SUM(F20:Q20)/R19</f>
        <v>0.89</v>
      </c>
      <c r="S20" s="197"/>
      <c r="T20" s="197"/>
      <c r="U20" s="197"/>
      <c r="V20" s="197"/>
    </row>
    <row r="24" spans="2:22" x14ac:dyDescent="0.2">
      <c r="C24" s="19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2:22" x14ac:dyDescent="0.2">
      <c r="C25" s="103" t="s">
        <v>87</v>
      </c>
      <c r="D25" s="18"/>
      <c r="E25" s="18"/>
      <c r="F25" s="19"/>
      <c r="G25" s="19"/>
      <c r="H25" s="19"/>
      <c r="I25" s="20"/>
      <c r="J25" s="20"/>
      <c r="K25" s="215"/>
      <c r="L25" s="216"/>
      <c r="M25" s="216"/>
      <c r="N25" s="20"/>
      <c r="O25" s="217" t="s">
        <v>126</v>
      </c>
      <c r="P25" s="218"/>
      <c r="Q25" s="218"/>
    </row>
    <row r="26" spans="2:22" x14ac:dyDescent="0.2">
      <c r="C26" s="90" t="s">
        <v>66</v>
      </c>
      <c r="D26" s="18"/>
      <c r="E26" s="18"/>
      <c r="F26" s="19"/>
      <c r="G26" s="19"/>
      <c r="H26" s="19"/>
      <c r="I26" s="102"/>
      <c r="J26" s="102"/>
      <c r="K26" s="102"/>
      <c r="L26" s="102"/>
      <c r="M26" s="102"/>
      <c r="N26" s="102"/>
      <c r="O26" s="102"/>
      <c r="P26" s="102" t="s">
        <v>7</v>
      </c>
      <c r="Q26" s="102"/>
    </row>
    <row r="27" spans="2:22" x14ac:dyDescent="0.2">
      <c r="C27" s="19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2:22" x14ac:dyDescent="0.2">
      <c r="C28" s="20"/>
      <c r="D28" s="22"/>
      <c r="E28" s="22"/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2:22" x14ac:dyDescent="0.2"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</row>
  </sheetData>
  <protectedRanges>
    <protectedRange sqref="C25 O25" name="Rango1"/>
    <protectedRange sqref="I9:Q9 I11:Q11 I13:Q13 I16:Q16 I18:Q18 I20:Q20" name="Rango2"/>
  </protectedRanges>
  <mergeCells count="26">
    <mergeCell ref="S8:S9"/>
    <mergeCell ref="T8:T9"/>
    <mergeCell ref="U8:U9"/>
    <mergeCell ref="V8:V9"/>
    <mergeCell ref="S10:S11"/>
    <mergeCell ref="T10:T11"/>
    <mergeCell ref="U10:U11"/>
    <mergeCell ref="V10:V11"/>
    <mergeCell ref="S12:S13"/>
    <mergeCell ref="T12:T13"/>
    <mergeCell ref="U12:U13"/>
    <mergeCell ref="V12:V13"/>
    <mergeCell ref="S15:S16"/>
    <mergeCell ref="T15:T16"/>
    <mergeCell ref="U15:U16"/>
    <mergeCell ref="V15:V16"/>
    <mergeCell ref="V17:V18"/>
    <mergeCell ref="S19:S20"/>
    <mergeCell ref="T19:T20"/>
    <mergeCell ref="U19:U20"/>
    <mergeCell ref="V19:V20"/>
    <mergeCell ref="K25:M25"/>
    <mergeCell ref="O25:Q25"/>
    <mergeCell ref="S17:S18"/>
    <mergeCell ref="T17:T18"/>
    <mergeCell ref="U17:U18"/>
  </mergeCells>
  <conditionalFormatting sqref="S8:V13 S15:V20">
    <cfRule type="cellIs" dxfId="7" priority="1" operator="between">
      <formula>0.85</formula>
      <formula>1.1</formula>
    </cfRule>
    <cfRule type="cellIs" dxfId="6" priority="2" operator="between">
      <formula>0</formula>
      <formula>0.8499</formula>
    </cfRule>
  </conditionalFormatting>
  <printOptions horizontalCentered="1"/>
  <pageMargins left="0.59055118110236227" right="0.27559055118110237" top="0.74803149606299213" bottom="0.74803149606299213" header="0.31496062992125984" footer="0.31496062992125984"/>
  <pageSetup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"/>
  <sheetViews>
    <sheetView topLeftCell="G13" zoomScale="85" zoomScaleNormal="85" zoomScaleSheetLayoutView="90" workbookViewId="0">
      <selection activeCell="I30" sqref="I30"/>
    </sheetView>
  </sheetViews>
  <sheetFormatPr baseColWidth="10" defaultColWidth="11.42578125" defaultRowHeight="12.75" x14ac:dyDescent="0.2"/>
  <cols>
    <col min="1" max="1" width="12.5703125" style="63" customWidth="1"/>
    <col min="2" max="2" width="29.85546875" style="64" customWidth="1"/>
    <col min="3" max="3" width="12" style="64" customWidth="1"/>
    <col min="4" max="4" width="6.28515625" style="64" customWidth="1"/>
    <col min="5" max="17" width="10.7109375" style="64" customWidth="1"/>
    <col min="18" max="21" width="10" style="64" customWidth="1"/>
    <col min="22" max="16384" width="11.42578125" style="64"/>
  </cols>
  <sheetData>
    <row r="1" spans="1:36" ht="20.45" customHeight="1" x14ac:dyDescent="0.2">
      <c r="B1" s="192" t="s">
        <v>0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x14ac:dyDescent="0.2">
      <c r="B2" s="192" t="s">
        <v>1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pans="1:36" x14ac:dyDescent="0.2">
      <c r="B3" s="219" t="s">
        <v>24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</row>
    <row r="4" spans="1:36" x14ac:dyDescent="0.2">
      <c r="B4" s="219" t="s">
        <v>38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 x14ac:dyDescent="0.2">
      <c r="B5" s="49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 ht="24.75" customHeight="1" x14ac:dyDescent="0.2">
      <c r="A6" s="67" t="s">
        <v>44</v>
      </c>
      <c r="B6" s="67" t="s">
        <v>45</v>
      </c>
      <c r="C6" s="53" t="s">
        <v>4</v>
      </c>
      <c r="D6" s="67"/>
      <c r="E6" s="67" t="s">
        <v>46</v>
      </c>
      <c r="F6" s="67" t="s">
        <v>47</v>
      </c>
      <c r="G6" s="67" t="s">
        <v>48</v>
      </c>
      <c r="H6" s="67" t="s">
        <v>49</v>
      </c>
      <c r="I6" s="67" t="s">
        <v>50</v>
      </c>
      <c r="J6" s="67" t="s">
        <v>51</v>
      </c>
      <c r="K6" s="67" t="s">
        <v>52</v>
      </c>
      <c r="L6" s="67" t="s">
        <v>53</v>
      </c>
      <c r="M6" s="67" t="s">
        <v>54</v>
      </c>
      <c r="N6" s="67" t="s">
        <v>55</v>
      </c>
      <c r="O6" s="67" t="s">
        <v>56</v>
      </c>
      <c r="P6" s="67" t="s">
        <v>57</v>
      </c>
      <c r="Q6" s="67" t="s">
        <v>58</v>
      </c>
      <c r="R6" s="69" t="s">
        <v>8</v>
      </c>
      <c r="S6" s="69" t="s">
        <v>9</v>
      </c>
      <c r="T6" s="69" t="s">
        <v>10</v>
      </c>
      <c r="U6" s="69" t="s">
        <v>11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36.75" customHeight="1" x14ac:dyDescent="0.2">
      <c r="A7" s="70" t="s">
        <v>110</v>
      </c>
      <c r="B7" s="54" t="s">
        <v>111</v>
      </c>
      <c r="C7" s="53"/>
      <c r="D7" s="54"/>
      <c r="E7" s="53"/>
      <c r="F7" s="54"/>
      <c r="G7" s="53"/>
      <c r="H7" s="54"/>
      <c r="I7" s="53"/>
      <c r="J7" s="54"/>
      <c r="K7" s="53"/>
      <c r="L7" s="54"/>
      <c r="M7" s="53"/>
      <c r="N7" s="54"/>
      <c r="O7" s="53"/>
      <c r="P7" s="54"/>
      <c r="Q7" s="53"/>
      <c r="R7" s="55"/>
      <c r="S7" s="55"/>
      <c r="T7" s="55"/>
      <c r="U7" s="55"/>
    </row>
    <row r="8" spans="1:36" ht="36.75" customHeight="1" x14ac:dyDescent="0.2">
      <c r="A8" s="84" t="s">
        <v>112</v>
      </c>
      <c r="B8" s="85" t="s">
        <v>113</v>
      </c>
      <c r="C8" s="75" t="s">
        <v>63</v>
      </c>
      <c r="D8" s="75" t="s">
        <v>39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f t="shared" ref="Q8:Q17" si="0">SUM(E8:P8)</f>
        <v>0</v>
      </c>
      <c r="R8" s="197">
        <f>IF(SUM(E8:G8)=0,0,SUM(E9:G9)/SUM(E8:G8))</f>
        <v>0</v>
      </c>
      <c r="S8" s="207">
        <f>IF(SUM(H8:J8)=0,0,SUM(H9:J9)/SUM(H8:J8))</f>
        <v>0</v>
      </c>
      <c r="T8" s="207">
        <f>IF(SUM(K8:M8)=0,0,SUM(K9:M9)/SUM(K8:M8))</f>
        <v>0</v>
      </c>
      <c r="U8" s="207">
        <f>IF(SUM(N8:P8)=0,0,SUM(N9:P9)/SUM(N8:P8))</f>
        <v>0</v>
      </c>
    </row>
    <row r="9" spans="1:36" ht="36.75" customHeight="1" x14ac:dyDescent="0.2">
      <c r="A9" s="71"/>
      <c r="B9" s="72"/>
      <c r="C9" s="73"/>
      <c r="D9" s="76" t="s">
        <v>64</v>
      </c>
      <c r="E9" s="105"/>
      <c r="F9" s="105"/>
      <c r="G9" s="105"/>
      <c r="H9" s="106"/>
      <c r="I9" s="106"/>
      <c r="J9" s="106"/>
      <c r="K9" s="107"/>
      <c r="L9" s="107"/>
      <c r="M9" s="107"/>
      <c r="N9" s="108"/>
      <c r="O9" s="109"/>
      <c r="P9" s="109"/>
      <c r="Q9" s="62">
        <f>IF(Q8=0,0,SUM(E9:P9)/Q8)</f>
        <v>0</v>
      </c>
      <c r="R9" s="197"/>
      <c r="S9" s="209"/>
      <c r="T9" s="209"/>
      <c r="U9" s="209"/>
    </row>
    <row r="10" spans="1:36" ht="36.75" customHeight="1" x14ac:dyDescent="0.2">
      <c r="A10" s="71"/>
      <c r="B10" s="110"/>
      <c r="C10" s="101" t="s">
        <v>114</v>
      </c>
      <c r="D10" s="85" t="s">
        <v>39</v>
      </c>
      <c r="E10" s="111">
        <f>E13+E15</f>
        <v>315332</v>
      </c>
      <c r="F10" s="111">
        <f t="shared" ref="F10:P10" si="1">F13+F15</f>
        <v>313826</v>
      </c>
      <c r="G10" s="111">
        <f t="shared" si="1"/>
        <v>312318</v>
      </c>
      <c r="H10" s="111">
        <f t="shared" si="1"/>
        <v>310812</v>
      </c>
      <c r="I10" s="111">
        <f t="shared" si="1"/>
        <v>309306</v>
      </c>
      <c r="J10" s="111">
        <f t="shared" si="1"/>
        <v>307800</v>
      </c>
      <c r="K10" s="111">
        <f t="shared" si="1"/>
        <v>306294</v>
      </c>
      <c r="L10" s="111">
        <f t="shared" si="1"/>
        <v>304786</v>
      </c>
      <c r="M10" s="111">
        <f t="shared" si="1"/>
        <v>303280</v>
      </c>
      <c r="N10" s="111">
        <f t="shared" si="1"/>
        <v>301774</v>
      </c>
      <c r="O10" s="111">
        <f t="shared" si="1"/>
        <v>300268</v>
      </c>
      <c r="P10" s="111">
        <f t="shared" si="1"/>
        <v>298762</v>
      </c>
      <c r="Q10" s="111">
        <f t="shared" si="0"/>
        <v>3684558</v>
      </c>
      <c r="R10" s="197">
        <f>SUM(E11:G11)/SUM(E10:G10)</f>
        <v>0.82485798894501827</v>
      </c>
      <c r="S10" s="197">
        <f>SUM(H11:J11)/SUM(H10:J10)</f>
        <v>0.79870640288077155</v>
      </c>
      <c r="T10" s="197">
        <f>SUM(K11:M11)/SUM(K10:M10)</f>
        <v>0.85659915131895537</v>
      </c>
      <c r="U10" s="197">
        <f>SUM(N11:P11)/SUM(N10:P10)</f>
        <v>0.79799419185527598</v>
      </c>
    </row>
    <row r="11" spans="1:36" ht="36.75" customHeight="1" x14ac:dyDescent="0.2">
      <c r="A11" s="71"/>
      <c r="B11" s="72"/>
      <c r="C11" s="73"/>
      <c r="D11" s="76" t="s">
        <v>64</v>
      </c>
      <c r="E11" s="112">
        <v>264218</v>
      </c>
      <c r="F11" s="112">
        <v>259756</v>
      </c>
      <c r="G11" s="112">
        <v>252610</v>
      </c>
      <c r="H11" s="113">
        <v>242268.62</v>
      </c>
      <c r="I11" s="114">
        <v>252268.62</v>
      </c>
      <c r="J11" s="114">
        <v>246596.80794831979</v>
      </c>
      <c r="K11" s="114">
        <v>266381</v>
      </c>
      <c r="L11" s="114">
        <v>259192</v>
      </c>
      <c r="M11" s="114">
        <v>257667</v>
      </c>
      <c r="N11" s="114">
        <v>239424</v>
      </c>
      <c r="O11" s="114">
        <v>233568</v>
      </c>
      <c r="P11" s="114">
        <v>245844.36000000002</v>
      </c>
      <c r="Q11" s="62">
        <f>SUM(E11:P11)/Q10</f>
        <v>0.81958118394345247</v>
      </c>
      <c r="R11" s="197"/>
      <c r="S11" s="197"/>
      <c r="T11" s="197"/>
      <c r="U11" s="197"/>
    </row>
    <row r="12" spans="1:36" ht="36.75" customHeight="1" x14ac:dyDescent="0.2">
      <c r="A12" s="70" t="s">
        <v>115</v>
      </c>
      <c r="B12" s="54" t="s">
        <v>111</v>
      </c>
      <c r="C12" s="53"/>
      <c r="D12" s="82"/>
      <c r="E12" s="53"/>
      <c r="F12" s="54"/>
      <c r="G12" s="53"/>
      <c r="H12" s="54"/>
      <c r="I12" s="53"/>
      <c r="J12" s="54"/>
      <c r="K12" s="53"/>
      <c r="L12" s="54"/>
      <c r="M12" s="53"/>
      <c r="N12" s="54"/>
      <c r="O12" s="53"/>
      <c r="P12" s="54"/>
      <c r="Q12" s="53"/>
      <c r="R12" s="53"/>
      <c r="S12" s="53"/>
      <c r="T12" s="53"/>
      <c r="U12" s="53"/>
    </row>
    <row r="13" spans="1:36" ht="36.75" customHeight="1" x14ac:dyDescent="0.2">
      <c r="A13" s="71" t="s">
        <v>116</v>
      </c>
      <c r="B13" s="72" t="s">
        <v>117</v>
      </c>
      <c r="C13" s="73" t="s">
        <v>118</v>
      </c>
      <c r="D13" s="72" t="s">
        <v>39</v>
      </c>
      <c r="E13" s="115">
        <v>157666</v>
      </c>
      <c r="F13" s="115">
        <v>156913</v>
      </c>
      <c r="G13" s="115">
        <v>156159</v>
      </c>
      <c r="H13" s="115">
        <v>155406</v>
      </c>
      <c r="I13" s="115">
        <v>154653</v>
      </c>
      <c r="J13" s="115">
        <v>153900</v>
      </c>
      <c r="K13" s="115">
        <v>153147</v>
      </c>
      <c r="L13" s="115">
        <v>152393</v>
      </c>
      <c r="M13" s="115">
        <v>151640</v>
      </c>
      <c r="N13" s="115">
        <v>150887</v>
      </c>
      <c r="O13" s="115">
        <v>150134</v>
      </c>
      <c r="P13" s="115">
        <v>149381</v>
      </c>
      <c r="Q13" s="116">
        <f t="shared" si="0"/>
        <v>1842279</v>
      </c>
      <c r="R13" s="197">
        <f>SUM(E14:G14)/SUM(E13:G13)</f>
        <v>0.82485798894501827</v>
      </c>
      <c r="S13" s="197">
        <f>SUM(H14:J14)/SUM(H13:J13)</f>
        <v>0.79870640288077155</v>
      </c>
      <c r="T13" s="197">
        <f>SUM(K14:M14)/SUM(K13:M13)</f>
        <v>0.85659915131895537</v>
      </c>
      <c r="U13" s="197">
        <f>SUM(N14:P14)/SUM(N13:P13)</f>
        <v>0.79799419185527598</v>
      </c>
    </row>
    <row r="14" spans="1:36" ht="36.75" customHeight="1" x14ac:dyDescent="0.2">
      <c r="A14" s="71"/>
      <c r="B14" s="72"/>
      <c r="C14" s="73"/>
      <c r="D14" s="76" t="s">
        <v>64</v>
      </c>
      <c r="E14" s="114">
        <f t="shared" ref="E14:P14" si="2">E11/2</f>
        <v>132109</v>
      </c>
      <c r="F14" s="114">
        <f t="shared" si="2"/>
        <v>129878</v>
      </c>
      <c r="G14" s="114">
        <f t="shared" si="2"/>
        <v>126305</v>
      </c>
      <c r="H14" s="114">
        <f t="shared" si="2"/>
        <v>121134.31</v>
      </c>
      <c r="I14" s="114">
        <f t="shared" si="2"/>
        <v>126134.31</v>
      </c>
      <c r="J14" s="114">
        <f t="shared" si="2"/>
        <v>123298.4039741599</v>
      </c>
      <c r="K14" s="114">
        <f t="shared" si="2"/>
        <v>133190.5</v>
      </c>
      <c r="L14" s="114">
        <f t="shared" si="2"/>
        <v>129596</v>
      </c>
      <c r="M14" s="114">
        <f t="shared" si="2"/>
        <v>128833.5</v>
      </c>
      <c r="N14" s="114">
        <f t="shared" si="2"/>
        <v>119712</v>
      </c>
      <c r="O14" s="114">
        <f t="shared" si="2"/>
        <v>116784</v>
      </c>
      <c r="P14" s="114">
        <f t="shared" si="2"/>
        <v>122922.18000000001</v>
      </c>
      <c r="Q14" s="62">
        <f>SUM(E14:P14)/Q13</f>
        <v>0.81958118394345247</v>
      </c>
      <c r="R14" s="197"/>
      <c r="S14" s="197"/>
      <c r="T14" s="197"/>
      <c r="U14" s="197"/>
    </row>
    <row r="15" spans="1:36" ht="36.75" customHeight="1" x14ac:dyDescent="0.2">
      <c r="A15" s="71" t="s">
        <v>119</v>
      </c>
      <c r="B15" s="72" t="s">
        <v>120</v>
      </c>
      <c r="C15" s="73" t="s">
        <v>118</v>
      </c>
      <c r="D15" s="72" t="s">
        <v>39</v>
      </c>
      <c r="E15" s="115">
        <v>157666</v>
      </c>
      <c r="F15" s="115">
        <v>156913</v>
      </c>
      <c r="G15" s="115">
        <v>156159</v>
      </c>
      <c r="H15" s="115">
        <v>155406</v>
      </c>
      <c r="I15" s="115">
        <v>154653</v>
      </c>
      <c r="J15" s="115">
        <v>153900</v>
      </c>
      <c r="K15" s="115">
        <v>153147</v>
      </c>
      <c r="L15" s="115">
        <v>152393</v>
      </c>
      <c r="M15" s="115">
        <v>151640</v>
      </c>
      <c r="N15" s="115">
        <v>150887</v>
      </c>
      <c r="O15" s="115">
        <v>150134</v>
      </c>
      <c r="P15" s="115">
        <v>149381</v>
      </c>
      <c r="Q15" s="116">
        <f t="shared" si="0"/>
        <v>1842279</v>
      </c>
      <c r="R15" s="197">
        <f>SUM(E16:G16)/SUM(E15:G15)</f>
        <v>0.82485798894501827</v>
      </c>
      <c r="S15" s="197">
        <f>SUM(H16:J16)/SUM(H15:J15)</f>
        <v>0.79870640288077155</v>
      </c>
      <c r="T15" s="197">
        <f>SUM(K16:M16)/SUM(K15:M15)</f>
        <v>0.85660133864123544</v>
      </c>
      <c r="U15" s="197">
        <f>SUM(N16:P16)/SUM(N15:P15)</f>
        <v>0.79799419185527598</v>
      </c>
    </row>
    <row r="16" spans="1:36" ht="36.75" customHeight="1" x14ac:dyDescent="0.2">
      <c r="A16" s="71"/>
      <c r="B16" s="72"/>
      <c r="C16" s="73"/>
      <c r="D16" s="76" t="s">
        <v>64</v>
      </c>
      <c r="E16" s="114">
        <f t="shared" ref="E16:G16" si="3">E11/2</f>
        <v>132109</v>
      </c>
      <c r="F16" s="114">
        <f t="shared" si="3"/>
        <v>129878</v>
      </c>
      <c r="G16" s="114">
        <f t="shared" si="3"/>
        <v>126305</v>
      </c>
      <c r="H16" s="117">
        <v>121134.31</v>
      </c>
      <c r="I16" s="117">
        <v>126134.31</v>
      </c>
      <c r="J16" s="117">
        <v>123298.4039741599</v>
      </c>
      <c r="K16" s="118">
        <v>133191</v>
      </c>
      <c r="L16" s="118">
        <v>129596</v>
      </c>
      <c r="M16" s="118">
        <v>128834</v>
      </c>
      <c r="N16" s="119">
        <f>N11/2</f>
        <v>119712</v>
      </c>
      <c r="O16" s="119">
        <f t="shared" ref="O16:P16" si="4">O11/2</f>
        <v>116784</v>
      </c>
      <c r="P16" s="119">
        <f t="shared" si="4"/>
        <v>122922.18000000001</v>
      </c>
      <c r="Q16" s="62">
        <f>SUM(E16:P16)/Q15</f>
        <v>0.819581726749401</v>
      </c>
      <c r="R16" s="197"/>
      <c r="S16" s="197"/>
      <c r="T16" s="197"/>
      <c r="U16" s="197"/>
    </row>
    <row r="17" spans="1:21" ht="36.75" customHeight="1" x14ac:dyDescent="0.2">
      <c r="A17" s="120" t="s">
        <v>121</v>
      </c>
      <c r="B17" s="121" t="s">
        <v>122</v>
      </c>
      <c r="C17" s="122" t="s">
        <v>118</v>
      </c>
      <c r="D17" s="85" t="s">
        <v>39</v>
      </c>
      <c r="E17" s="115">
        <v>73556</v>
      </c>
      <c r="F17" s="115">
        <v>73556</v>
      </c>
      <c r="G17" s="115">
        <v>73556</v>
      </c>
      <c r="H17" s="115">
        <v>55000</v>
      </c>
      <c r="I17" s="115">
        <v>73556</v>
      </c>
      <c r="J17" s="115">
        <v>73556</v>
      </c>
      <c r="K17" s="115">
        <v>73556</v>
      </c>
      <c r="L17" s="115">
        <v>55000</v>
      </c>
      <c r="M17" s="115">
        <v>73556</v>
      </c>
      <c r="N17" s="115">
        <v>73556</v>
      </c>
      <c r="O17" s="115">
        <v>73556</v>
      </c>
      <c r="P17" s="115">
        <v>55000</v>
      </c>
      <c r="Q17" s="116">
        <f t="shared" si="0"/>
        <v>827004</v>
      </c>
      <c r="R17" s="197">
        <f>SUM(E18:G18)/SUM(E17:G17)</f>
        <v>0.96814631029419762</v>
      </c>
      <c r="S17" s="197">
        <f>SUM(H18:J18)/SUM(H17:J17)</f>
        <v>0.95472455866054473</v>
      </c>
      <c r="T17" s="197">
        <f>SUM(K18:M18)/SUM(K17:M17)</f>
        <v>1.0697435085497151</v>
      </c>
      <c r="U17" s="197">
        <f>SUM(N18:P18)/SUM(N17:P17)</f>
        <v>0.81338030398986705</v>
      </c>
    </row>
    <row r="18" spans="1:21" s="127" customFormat="1" ht="36.75" customHeight="1" x14ac:dyDescent="0.2">
      <c r="A18" s="123"/>
      <c r="B18" s="124"/>
      <c r="C18" s="73"/>
      <c r="D18" s="76" t="s">
        <v>64</v>
      </c>
      <c r="E18" s="125">
        <v>72789.490000000005</v>
      </c>
      <c r="F18" s="112">
        <v>70732.039999999994</v>
      </c>
      <c r="G18" s="112">
        <v>70117.38</v>
      </c>
      <c r="H18" s="112">
        <v>41426.660000000003</v>
      </c>
      <c r="I18" s="112">
        <v>77165.03</v>
      </c>
      <c r="J18" s="112">
        <v>74369.600000000006</v>
      </c>
      <c r="K18" s="112">
        <v>89352</v>
      </c>
      <c r="L18" s="112">
        <v>63306</v>
      </c>
      <c r="M18" s="112">
        <v>63550</v>
      </c>
      <c r="N18" s="126">
        <v>53835.880000000005</v>
      </c>
      <c r="O18" s="126">
        <v>67538.040000000008</v>
      </c>
      <c r="P18" s="126">
        <v>43020</v>
      </c>
      <c r="Q18" s="62">
        <f>SUM(E18:P18)/Q17</f>
        <v>0.9518722037620132</v>
      </c>
      <c r="R18" s="197"/>
      <c r="S18" s="197"/>
      <c r="T18" s="197"/>
      <c r="U18" s="197"/>
    </row>
    <row r="19" spans="1:21" ht="36.75" customHeight="1" x14ac:dyDescent="0.2">
      <c r="A19" s="128"/>
      <c r="B19" s="129" t="s">
        <v>123</v>
      </c>
      <c r="C19" s="130" t="s">
        <v>124</v>
      </c>
      <c r="D19" s="85" t="s">
        <v>39</v>
      </c>
      <c r="E19" s="115">
        <v>1900</v>
      </c>
      <c r="F19" s="115">
        <v>1900</v>
      </c>
      <c r="G19" s="115">
        <v>1900</v>
      </c>
      <c r="H19" s="115">
        <v>1700</v>
      </c>
      <c r="I19" s="115">
        <v>1900</v>
      </c>
      <c r="J19" s="115">
        <v>1900</v>
      </c>
      <c r="K19" s="115">
        <v>1900</v>
      </c>
      <c r="L19" s="115">
        <v>1700</v>
      </c>
      <c r="M19" s="115">
        <v>1900</v>
      </c>
      <c r="N19" s="115">
        <v>1900</v>
      </c>
      <c r="O19" s="115">
        <v>1900</v>
      </c>
      <c r="P19" s="115">
        <v>1500</v>
      </c>
      <c r="Q19" s="116">
        <f>SUM(E19:P19)</f>
        <v>22000</v>
      </c>
      <c r="R19" s="197">
        <f>SUM(E20:G20)/SUM(E19:G19)</f>
        <v>1.1501754385964913</v>
      </c>
      <c r="S19" s="197">
        <f>SUM(H20:J20)/SUM(H19:J19)</f>
        <v>1.1445454545454545</v>
      </c>
      <c r="T19" s="197">
        <f>SUM(K20:M20)/SUM(K19:M19)</f>
        <v>1.483090909090909</v>
      </c>
      <c r="U19" s="197">
        <f>SUM(N20:P20)/SUM(N19:P19)</f>
        <v>1.3343396226415094</v>
      </c>
    </row>
    <row r="20" spans="1:21" ht="36.75" customHeight="1" x14ac:dyDescent="0.2">
      <c r="A20" s="131"/>
      <c r="B20" s="124"/>
      <c r="C20" s="73"/>
      <c r="D20" s="76" t="s">
        <v>64</v>
      </c>
      <c r="E20" s="112">
        <v>2262</v>
      </c>
      <c r="F20" s="112">
        <v>1967</v>
      </c>
      <c r="G20" s="112">
        <v>2327</v>
      </c>
      <c r="H20" s="132">
        <v>1554</v>
      </c>
      <c r="I20" s="132">
        <v>2427</v>
      </c>
      <c r="J20" s="132">
        <v>2314</v>
      </c>
      <c r="K20" s="133">
        <v>3292</v>
      </c>
      <c r="L20" s="133">
        <v>2577</v>
      </c>
      <c r="M20" s="133">
        <v>2288</v>
      </c>
      <c r="N20" s="134">
        <v>2764</v>
      </c>
      <c r="O20" s="134">
        <v>2708</v>
      </c>
      <c r="P20" s="134">
        <v>1600</v>
      </c>
      <c r="Q20" s="62">
        <f>SUM(E20:P20)/Q19</f>
        <v>1.2763636363636364</v>
      </c>
      <c r="R20" s="197"/>
      <c r="S20" s="197"/>
      <c r="T20" s="197"/>
      <c r="U20" s="197"/>
    </row>
    <row r="21" spans="1:21" ht="36.75" customHeight="1" x14ac:dyDescent="0.2">
      <c r="A21" s="135"/>
      <c r="B21" s="136"/>
      <c r="C21" s="137"/>
      <c r="D21" s="138"/>
      <c r="E21" s="137"/>
      <c r="F21" s="137"/>
      <c r="G21" s="137"/>
      <c r="H21" s="139"/>
      <c r="I21" s="139"/>
      <c r="J21" s="139"/>
      <c r="K21" s="140"/>
      <c r="L21" s="140"/>
      <c r="M21" s="140"/>
      <c r="N21" s="140"/>
      <c r="O21" s="140"/>
      <c r="P21" s="140"/>
      <c r="Q21" s="141"/>
      <c r="R21" s="142"/>
      <c r="S21" s="142"/>
      <c r="T21" s="142"/>
      <c r="U21" s="142"/>
    </row>
    <row r="22" spans="1:21" ht="36.75" customHeight="1" x14ac:dyDescent="0.2">
      <c r="B22" s="99" t="s">
        <v>125</v>
      </c>
      <c r="C22" s="18"/>
      <c r="D22" s="18"/>
      <c r="E22" s="143"/>
      <c r="F22" s="19"/>
      <c r="G22" s="19"/>
      <c r="H22" s="20"/>
      <c r="I22" s="20"/>
      <c r="J22" s="187">
        <v>43111</v>
      </c>
      <c r="K22" s="188"/>
      <c r="L22" s="188"/>
      <c r="M22" s="20"/>
    </row>
    <row r="23" spans="1:21" x14ac:dyDescent="0.2">
      <c r="B23" s="18" t="s">
        <v>29</v>
      </c>
      <c r="C23" s="18"/>
      <c r="D23" s="18"/>
      <c r="E23" s="19"/>
      <c r="F23" s="19"/>
      <c r="G23" s="19"/>
      <c r="H23" s="100"/>
      <c r="I23" s="100"/>
      <c r="J23" s="100"/>
      <c r="K23" s="100" t="s">
        <v>7</v>
      </c>
      <c r="L23" s="100"/>
      <c r="M23" s="100"/>
    </row>
    <row r="24" spans="1:21" x14ac:dyDescent="0.2">
      <c r="B24" s="19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19"/>
    </row>
    <row r="25" spans="1:21" x14ac:dyDescent="0.2">
      <c r="B25" s="20"/>
      <c r="C25" s="22"/>
      <c r="D25" s="22"/>
      <c r="E25" s="19"/>
      <c r="F25" s="19"/>
      <c r="G25" s="19"/>
      <c r="H25" s="19"/>
      <c r="I25" s="19"/>
      <c r="J25" s="19"/>
      <c r="K25" s="19"/>
      <c r="L25" s="19"/>
      <c r="M25" s="19"/>
    </row>
  </sheetData>
  <protectedRanges>
    <protectedRange sqref="H20:M20" name="Rango6"/>
    <protectedRange sqref="H18:M18" name="Rango5"/>
    <protectedRange sqref="H16:P16" name="Rango4"/>
    <protectedRange sqref="H14:J14" name="Rango3"/>
    <protectedRange sqref="H11:J11" name="Rango2"/>
    <protectedRange sqref="H9:P9" name="Rango1"/>
    <protectedRange sqref="E8:Q8" name="Rango8"/>
    <protectedRange sqref="B22 J22" name="Rango7"/>
    <protectedRange sqref="K11:M11" name="Rango2_3"/>
    <protectedRange sqref="K14:P14" name="Rango2_6"/>
    <protectedRange sqref="N11:P11" name="Rango2_3_1"/>
    <protectedRange sqref="N18:P18" name="Rango2_1"/>
    <protectedRange sqref="N20:P20" name="Rango6_1"/>
  </protectedRanges>
  <mergeCells count="29">
    <mergeCell ref="R19:R20"/>
    <mergeCell ref="S19:S20"/>
    <mergeCell ref="T19:T20"/>
    <mergeCell ref="U19:U20"/>
    <mergeCell ref="J22:L22"/>
    <mergeCell ref="R15:R16"/>
    <mergeCell ref="S15:S16"/>
    <mergeCell ref="T15:T16"/>
    <mergeCell ref="U15:U16"/>
    <mergeCell ref="R17:R18"/>
    <mergeCell ref="S17:S18"/>
    <mergeCell ref="T17:T18"/>
    <mergeCell ref="U17:U18"/>
    <mergeCell ref="R10:R11"/>
    <mergeCell ref="S10:S11"/>
    <mergeCell ref="T10:T11"/>
    <mergeCell ref="U10:U11"/>
    <mergeCell ref="R13:R14"/>
    <mergeCell ref="S13:S14"/>
    <mergeCell ref="T13:T14"/>
    <mergeCell ref="U13:U14"/>
    <mergeCell ref="B1:U1"/>
    <mergeCell ref="B2:U2"/>
    <mergeCell ref="B3:U3"/>
    <mergeCell ref="B4:U4"/>
    <mergeCell ref="R8:R9"/>
    <mergeCell ref="S8:S9"/>
    <mergeCell ref="T8:T9"/>
    <mergeCell ref="U8:U9"/>
  </mergeCells>
  <conditionalFormatting sqref="R8:U11 R13:U20">
    <cfRule type="cellIs" dxfId="5" priority="1" operator="between">
      <formula>0.85</formula>
      <formula>1.1</formula>
    </cfRule>
    <cfRule type="cellIs" dxfId="4" priority="2" operator="between">
      <formula>0</formula>
      <formula>0.8499</formula>
    </cfRule>
  </conditionalFormatting>
  <printOptions horizontalCentered="1"/>
  <pageMargins left="0.25" right="0.25" top="0.75" bottom="0.75" header="0.3" footer="0.3"/>
  <pageSetup scale="55" orientation="landscape" r:id="rId1"/>
  <rowBreaks count="1" manualBreakCount="1">
    <brk id="2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opLeftCell="F1" zoomScale="83" zoomScaleNormal="83" zoomScaleSheetLayoutView="64" workbookViewId="0">
      <selection activeCell="B23" sqref="B23:U23"/>
    </sheetView>
  </sheetViews>
  <sheetFormatPr baseColWidth="10" defaultRowHeight="12.75" x14ac:dyDescent="0.2"/>
  <cols>
    <col min="1" max="1" width="10" style="19" customWidth="1"/>
    <col min="2" max="2" width="22.28515625" style="19" customWidth="1"/>
    <col min="3" max="3" width="17.42578125" style="18" customWidth="1"/>
    <col min="4" max="4" width="7.28515625" style="18" bestFit="1" customWidth="1"/>
    <col min="5" max="5" width="15.140625" style="19" customWidth="1"/>
    <col min="6" max="6" width="13.42578125" style="19" bestFit="1" customWidth="1"/>
    <col min="7" max="7" width="13.28515625" style="19" bestFit="1" customWidth="1"/>
    <col min="8" max="17" width="13.7109375" style="19" customWidth="1"/>
    <col min="18" max="21" width="9.28515625" style="19" customWidth="1"/>
    <col min="22" max="16384" width="11.42578125" style="19"/>
  </cols>
  <sheetData>
    <row r="1" spans="1:40" ht="15" customHeight="1" x14ac:dyDescent="0.2">
      <c r="N1" s="20"/>
      <c r="O1" s="20"/>
      <c r="P1" s="20"/>
      <c r="Q1" s="20"/>
    </row>
    <row r="2" spans="1:40" ht="15" customHeight="1" x14ac:dyDescent="0.2">
      <c r="B2" s="149"/>
      <c r="C2" s="192" t="s">
        <v>0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6"/>
      <c r="O2" s="196"/>
      <c r="P2" s="196"/>
      <c r="Q2" s="196"/>
    </row>
    <row r="3" spans="1:40" ht="15" customHeight="1" x14ac:dyDescent="0.2">
      <c r="C3" s="192" t="s">
        <v>1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6"/>
      <c r="O3" s="196"/>
      <c r="P3" s="196"/>
      <c r="Q3" s="196"/>
    </row>
    <row r="4" spans="1:40" ht="15" customHeight="1" x14ac:dyDescent="0.2">
      <c r="C4" s="192" t="s">
        <v>24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6"/>
      <c r="O4" s="196"/>
      <c r="P4" s="196"/>
      <c r="Q4" s="196"/>
    </row>
    <row r="5" spans="1:40" ht="15" customHeight="1" x14ac:dyDescent="0.2">
      <c r="A5" s="5"/>
      <c r="B5" s="14"/>
      <c r="C5" s="192" t="s">
        <v>38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50"/>
      <c r="O5" s="150"/>
      <c r="P5" s="150"/>
      <c r="Q5" s="150"/>
    </row>
    <row r="6" spans="1:40" s="151" customFormat="1" x14ac:dyDescent="0.2">
      <c r="B6" s="152"/>
      <c r="C6" s="153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40" ht="39" customHeight="1" x14ac:dyDescent="0.2">
      <c r="A7" s="220" t="s">
        <v>2</v>
      </c>
      <c r="B7" s="220" t="s">
        <v>3</v>
      </c>
      <c r="C7" s="220" t="s">
        <v>4</v>
      </c>
      <c r="D7" s="222"/>
      <c r="E7" s="201" t="s">
        <v>5</v>
      </c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02"/>
      <c r="R7" s="149"/>
      <c r="S7" s="149"/>
      <c r="T7" s="149"/>
      <c r="U7" s="149"/>
    </row>
    <row r="8" spans="1:40" ht="39" customHeight="1" x14ac:dyDescent="0.2">
      <c r="A8" s="221"/>
      <c r="B8" s="221"/>
      <c r="C8" s="221"/>
      <c r="D8" s="223"/>
      <c r="E8" s="69" t="s">
        <v>12</v>
      </c>
      <c r="F8" s="69" t="s">
        <v>13</v>
      </c>
      <c r="G8" s="69" t="s">
        <v>14</v>
      </c>
      <c r="H8" s="69" t="s">
        <v>15</v>
      </c>
      <c r="I8" s="69" t="s">
        <v>16</v>
      </c>
      <c r="J8" s="69" t="s">
        <v>17</v>
      </c>
      <c r="K8" s="69" t="s">
        <v>18</v>
      </c>
      <c r="L8" s="69" t="s">
        <v>19</v>
      </c>
      <c r="M8" s="69" t="s">
        <v>20</v>
      </c>
      <c r="N8" s="69" t="s">
        <v>21</v>
      </c>
      <c r="O8" s="69" t="s">
        <v>22</v>
      </c>
      <c r="P8" s="69" t="s">
        <v>23</v>
      </c>
      <c r="Q8" s="155" t="s">
        <v>127</v>
      </c>
      <c r="R8" s="69" t="s">
        <v>8</v>
      </c>
      <c r="S8" s="69" t="s">
        <v>9</v>
      </c>
      <c r="T8" s="69" t="s">
        <v>10</v>
      </c>
      <c r="U8" s="69" t="s">
        <v>11</v>
      </c>
    </row>
    <row r="9" spans="1:40" ht="57" customHeight="1" x14ac:dyDescent="0.2">
      <c r="A9" s="156" t="s">
        <v>128</v>
      </c>
      <c r="B9" s="54" t="s">
        <v>129</v>
      </c>
      <c r="C9" s="157"/>
      <c r="D9" s="158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159"/>
      <c r="R9" s="55"/>
      <c r="S9" s="55"/>
      <c r="T9" s="55"/>
      <c r="U9" s="55"/>
      <c r="AB9" s="19">
        <v>114</v>
      </c>
      <c r="AC9" s="19">
        <v>114</v>
      </c>
      <c r="AD9" s="19">
        <v>114</v>
      </c>
      <c r="AE9" s="19">
        <v>90</v>
      </c>
      <c r="AF9" s="19">
        <v>114</v>
      </c>
      <c r="AG9" s="19">
        <v>114</v>
      </c>
      <c r="AH9" s="19">
        <v>114</v>
      </c>
      <c r="AI9" s="19">
        <v>90</v>
      </c>
      <c r="AJ9" s="19">
        <v>114</v>
      </c>
      <c r="AK9" s="19">
        <v>114</v>
      </c>
      <c r="AL9" s="19">
        <v>114</v>
      </c>
      <c r="AM9" s="19">
        <v>90</v>
      </c>
      <c r="AN9" s="19">
        <f>SUM(AB9:AM9)</f>
        <v>1296</v>
      </c>
    </row>
    <row r="10" spans="1:40" ht="41.25" customHeight="1" x14ac:dyDescent="0.2">
      <c r="A10" s="72" t="s">
        <v>130</v>
      </c>
      <c r="B10" s="72" t="s">
        <v>131</v>
      </c>
      <c r="C10" s="147" t="s">
        <v>132</v>
      </c>
      <c r="D10" s="72" t="s">
        <v>39</v>
      </c>
      <c r="E10" s="160">
        <v>114</v>
      </c>
      <c r="F10" s="160">
        <v>114</v>
      </c>
      <c r="G10" s="160">
        <v>114</v>
      </c>
      <c r="H10" s="160">
        <v>90</v>
      </c>
      <c r="I10" s="160">
        <v>114</v>
      </c>
      <c r="J10" s="160">
        <v>114</v>
      </c>
      <c r="K10" s="160">
        <v>114</v>
      </c>
      <c r="L10" s="160">
        <v>90</v>
      </c>
      <c r="M10" s="160">
        <v>114</v>
      </c>
      <c r="N10" s="160">
        <v>114</v>
      </c>
      <c r="O10" s="160">
        <v>114</v>
      </c>
      <c r="P10" s="160">
        <v>90</v>
      </c>
      <c r="Q10" s="161">
        <f>SUM(E10:P10)</f>
        <v>1296</v>
      </c>
      <c r="R10" s="197">
        <f>SUM(E11:G11)/SUM(E10:G10)</f>
        <v>0.98245614035087714</v>
      </c>
      <c r="S10" s="197">
        <f>SUM(H11:J11)/SUM(H10:J10)</f>
        <v>1.1446540880503144</v>
      </c>
      <c r="T10" s="197">
        <f>SUM(K11:M11)/SUM(K10:M10)</f>
        <v>1.1477987421383649</v>
      </c>
      <c r="U10" s="197">
        <f>SUM(N11:P11)/SUM(N10:P10)</f>
        <v>0.77987421383647804</v>
      </c>
      <c r="W10" s="162"/>
      <c r="X10" s="162"/>
      <c r="Y10" s="162"/>
      <c r="Z10" s="162"/>
      <c r="AB10" s="19">
        <v>309</v>
      </c>
      <c r="AC10" s="19">
        <v>309</v>
      </c>
      <c r="AD10" s="19">
        <v>309</v>
      </c>
      <c r="AE10" s="19">
        <v>270</v>
      </c>
      <c r="AF10" s="19">
        <v>309</v>
      </c>
      <c r="AG10" s="19">
        <v>309</v>
      </c>
      <c r="AH10" s="19">
        <v>309</v>
      </c>
      <c r="AI10" s="19">
        <v>270</v>
      </c>
      <c r="AJ10" s="19">
        <v>309</v>
      </c>
      <c r="AK10" s="19">
        <v>309</v>
      </c>
      <c r="AL10" s="19">
        <v>309</v>
      </c>
      <c r="AM10" s="19">
        <v>270</v>
      </c>
      <c r="AN10" s="19">
        <f t="shared" ref="AN10:AN12" si="0">SUM(AB10:AM10)</f>
        <v>3591</v>
      </c>
    </row>
    <row r="11" spans="1:40" ht="39" customHeight="1" x14ac:dyDescent="0.2">
      <c r="A11" s="72"/>
      <c r="B11" s="72"/>
      <c r="C11" s="147"/>
      <c r="D11" s="76" t="s">
        <v>64</v>
      </c>
      <c r="E11" s="163">
        <v>108</v>
      </c>
      <c r="F11" s="163">
        <v>125</v>
      </c>
      <c r="G11" s="163">
        <v>103</v>
      </c>
      <c r="H11" s="164">
        <v>73</v>
      </c>
      <c r="I11" s="164">
        <v>147</v>
      </c>
      <c r="J11" s="164">
        <v>144</v>
      </c>
      <c r="K11" s="165">
        <v>158</v>
      </c>
      <c r="L11" s="165">
        <v>95</v>
      </c>
      <c r="M11" s="165">
        <v>112</v>
      </c>
      <c r="N11" s="166">
        <v>91</v>
      </c>
      <c r="O11" s="166">
        <v>63</v>
      </c>
      <c r="P11" s="166">
        <v>94</v>
      </c>
      <c r="Q11" s="62">
        <f>SUM(E11:P11)/Q10</f>
        <v>1.0131172839506173</v>
      </c>
      <c r="R11" s="197"/>
      <c r="S11" s="197"/>
      <c r="T11" s="197"/>
      <c r="U11" s="197"/>
      <c r="W11" s="167"/>
      <c r="X11" s="167"/>
      <c r="Y11" s="167"/>
      <c r="Z11" s="167"/>
      <c r="AB11" s="19">
        <v>861</v>
      </c>
      <c r="AC11" s="19">
        <v>861</v>
      </c>
      <c r="AD11" s="19">
        <v>861</v>
      </c>
      <c r="AE11" s="19">
        <v>790</v>
      </c>
      <c r="AF11" s="19">
        <v>861</v>
      </c>
      <c r="AG11" s="19">
        <v>861</v>
      </c>
      <c r="AH11" s="19">
        <v>861</v>
      </c>
      <c r="AI11" s="19">
        <v>790</v>
      </c>
      <c r="AJ11" s="19">
        <v>891</v>
      </c>
      <c r="AK11" s="19">
        <v>891</v>
      </c>
      <c r="AL11" s="19">
        <v>891</v>
      </c>
      <c r="AM11" s="19">
        <v>790</v>
      </c>
      <c r="AN11" s="19">
        <f t="shared" si="0"/>
        <v>10209</v>
      </c>
    </row>
    <row r="12" spans="1:40" ht="56.25" customHeight="1" x14ac:dyDescent="0.2">
      <c r="A12" s="72" t="s">
        <v>130</v>
      </c>
      <c r="B12" s="72" t="s">
        <v>133</v>
      </c>
      <c r="C12" s="147" t="s">
        <v>132</v>
      </c>
      <c r="D12" s="72" t="s">
        <v>39</v>
      </c>
      <c r="E12" s="160">
        <v>309</v>
      </c>
      <c r="F12" s="160">
        <v>309</v>
      </c>
      <c r="G12" s="160">
        <v>309</v>
      </c>
      <c r="H12" s="160">
        <v>270</v>
      </c>
      <c r="I12" s="160">
        <v>309</v>
      </c>
      <c r="J12" s="160">
        <v>309</v>
      </c>
      <c r="K12" s="160">
        <v>309</v>
      </c>
      <c r="L12" s="160">
        <v>270</v>
      </c>
      <c r="M12" s="160">
        <v>309</v>
      </c>
      <c r="N12" s="160">
        <v>309</v>
      </c>
      <c r="O12" s="160">
        <v>309</v>
      </c>
      <c r="P12" s="160">
        <v>270</v>
      </c>
      <c r="Q12" s="161">
        <f>SUM(E12:P12)</f>
        <v>3591</v>
      </c>
      <c r="R12" s="197">
        <f>SUM(E13:G13)/SUM(E12:G12)</f>
        <v>0.79288025889967639</v>
      </c>
      <c r="S12" s="197">
        <f>SUM(H13:J13)/SUM(H12:J12)</f>
        <v>0.78265765765765771</v>
      </c>
      <c r="T12" s="197">
        <f>SUM(K13:M13)/SUM(K12:M12)</f>
        <v>1.0259009009009008</v>
      </c>
      <c r="U12" s="197">
        <f>SUM(N13:P13)/SUM(N12:P12)</f>
        <v>1.1768018018018018</v>
      </c>
      <c r="AB12" s="19">
        <v>14111915</v>
      </c>
      <c r="AC12" s="19">
        <v>14147770</v>
      </c>
      <c r="AD12" s="19">
        <v>14183624</v>
      </c>
      <c r="AE12" s="19">
        <v>14219479</v>
      </c>
      <c r="AF12" s="19">
        <v>14255334</v>
      </c>
      <c r="AG12" s="19">
        <v>14291189</v>
      </c>
      <c r="AH12" s="19">
        <v>14327044</v>
      </c>
      <c r="AI12" s="19">
        <v>14362898</v>
      </c>
      <c r="AJ12" s="19">
        <v>14398753</v>
      </c>
      <c r="AK12" s="19">
        <v>14434608</v>
      </c>
      <c r="AL12" s="19">
        <v>14470463</v>
      </c>
      <c r="AM12" s="19">
        <v>14506318</v>
      </c>
      <c r="AN12" s="19">
        <f t="shared" si="0"/>
        <v>171709395</v>
      </c>
    </row>
    <row r="13" spans="1:40" ht="39" customHeight="1" x14ac:dyDescent="0.2">
      <c r="A13" s="72"/>
      <c r="B13" s="72"/>
      <c r="C13" s="147"/>
      <c r="D13" s="76" t="s">
        <v>64</v>
      </c>
      <c r="E13" s="163">
        <v>234</v>
      </c>
      <c r="F13" s="163">
        <v>253</v>
      </c>
      <c r="G13" s="163">
        <v>248</v>
      </c>
      <c r="H13" s="164">
        <v>158</v>
      </c>
      <c r="I13" s="164">
        <v>289</v>
      </c>
      <c r="J13" s="164">
        <v>248</v>
      </c>
      <c r="K13" s="165">
        <v>315</v>
      </c>
      <c r="L13" s="165">
        <v>267</v>
      </c>
      <c r="M13" s="165">
        <v>329</v>
      </c>
      <c r="N13" s="166">
        <v>361</v>
      </c>
      <c r="O13" s="166">
        <v>404</v>
      </c>
      <c r="P13" s="166">
        <v>280</v>
      </c>
      <c r="Q13" s="62">
        <f>SUM(E13:P13)/Q12</f>
        <v>0.9429128376496797</v>
      </c>
      <c r="R13" s="197"/>
      <c r="S13" s="197"/>
      <c r="T13" s="197"/>
      <c r="U13" s="197"/>
    </row>
    <row r="14" spans="1:40" ht="45.75" customHeight="1" x14ac:dyDescent="0.2">
      <c r="A14" s="72" t="s">
        <v>134</v>
      </c>
      <c r="B14" s="72" t="s">
        <v>135</v>
      </c>
      <c r="C14" s="147" t="s">
        <v>118</v>
      </c>
      <c r="D14" s="72" t="s">
        <v>39</v>
      </c>
      <c r="E14" s="160">
        <v>861</v>
      </c>
      <c r="F14" s="160">
        <v>861</v>
      </c>
      <c r="G14" s="160">
        <v>861</v>
      </c>
      <c r="H14" s="160">
        <v>790</v>
      </c>
      <c r="I14" s="160">
        <v>861</v>
      </c>
      <c r="J14" s="160">
        <v>861</v>
      </c>
      <c r="K14" s="160">
        <v>861</v>
      </c>
      <c r="L14" s="160">
        <v>790</v>
      </c>
      <c r="M14" s="160">
        <v>891</v>
      </c>
      <c r="N14" s="160">
        <v>891</v>
      </c>
      <c r="O14" s="160">
        <v>891</v>
      </c>
      <c r="P14" s="160">
        <v>790</v>
      </c>
      <c r="Q14" s="161">
        <f>SUM(E14:P14)</f>
        <v>10209</v>
      </c>
      <c r="R14" s="197">
        <f>SUM(E15:G15)/SUM(E14:G14)</f>
        <v>0.86914440572977159</v>
      </c>
      <c r="S14" s="197">
        <f>SUM(H15:J15)/SUM(H14:J14)</f>
        <v>1.0843949044585988</v>
      </c>
      <c r="T14" s="197">
        <f>SUM(K15:M15)/SUM(K14:M14)</f>
        <v>1.0523210070810385</v>
      </c>
      <c r="U14" s="197">
        <f>SUM(N15:P15)/SUM(N14:P14)</f>
        <v>0.84097978227060655</v>
      </c>
    </row>
    <row r="15" spans="1:40" ht="39" customHeight="1" x14ac:dyDescent="0.2">
      <c r="A15" s="72"/>
      <c r="B15" s="72"/>
      <c r="C15" s="147"/>
      <c r="D15" s="76" t="s">
        <v>64</v>
      </c>
      <c r="E15" s="163">
        <v>711</v>
      </c>
      <c r="F15" s="163">
        <v>763</v>
      </c>
      <c r="G15" s="163">
        <v>771</v>
      </c>
      <c r="H15" s="164">
        <v>682</v>
      </c>
      <c r="I15" s="164">
        <v>973</v>
      </c>
      <c r="J15" s="164">
        <v>1069</v>
      </c>
      <c r="K15" s="165">
        <v>1010</v>
      </c>
      <c r="L15" s="165">
        <v>742</v>
      </c>
      <c r="M15" s="165">
        <v>923</v>
      </c>
      <c r="N15" s="166">
        <v>738</v>
      </c>
      <c r="O15" s="166">
        <v>757</v>
      </c>
      <c r="P15" s="166">
        <v>668</v>
      </c>
      <c r="Q15" s="62">
        <f>SUM(E15:P15)/Q14</f>
        <v>0.9606229797237732</v>
      </c>
      <c r="R15" s="197"/>
      <c r="S15" s="197"/>
      <c r="T15" s="197"/>
      <c r="U15" s="197"/>
    </row>
    <row r="16" spans="1:40" ht="45" customHeight="1" x14ac:dyDescent="0.2">
      <c r="A16" s="72" t="s">
        <v>136</v>
      </c>
      <c r="B16" s="72" t="s">
        <v>137</v>
      </c>
      <c r="C16" s="147" t="s">
        <v>138</v>
      </c>
      <c r="D16" s="72" t="s">
        <v>39</v>
      </c>
      <c r="E16" s="168">
        <v>14111915</v>
      </c>
      <c r="F16" s="168">
        <v>14147770</v>
      </c>
      <c r="G16" s="168">
        <v>14183624</v>
      </c>
      <c r="H16" s="168">
        <v>14219479</v>
      </c>
      <c r="I16" s="168">
        <v>14255334</v>
      </c>
      <c r="J16" s="168">
        <v>14291189</v>
      </c>
      <c r="K16" s="168">
        <v>14327044</v>
      </c>
      <c r="L16" s="168">
        <v>14362898</v>
      </c>
      <c r="M16" s="168">
        <v>14398753</v>
      </c>
      <c r="N16" s="168">
        <v>14434608</v>
      </c>
      <c r="O16" s="168">
        <v>14470463</v>
      </c>
      <c r="P16" s="168">
        <v>14506318</v>
      </c>
      <c r="Q16" s="169">
        <f>SUM(E16:P16)</f>
        <v>171709395</v>
      </c>
      <c r="R16" s="197">
        <f>SUM(E17:G17)/SUM(E16:G16)</f>
        <v>0.99402392235723169</v>
      </c>
      <c r="S16" s="197">
        <f>SUM(H17:J17)/SUM(H16:J16)</f>
        <v>0.98980161016687973</v>
      </c>
      <c r="T16" s="197">
        <f>SUM(K17:M17)/SUM(K16:M16)</f>
        <v>0.98084748215280138</v>
      </c>
      <c r="U16" s="197">
        <f>SUM(N17:P17)/SUM(N16:P16)</f>
        <v>0.96106872530616327</v>
      </c>
    </row>
    <row r="17" spans="1:21" ht="39" customHeight="1" x14ac:dyDescent="0.2">
      <c r="A17" s="72"/>
      <c r="B17" s="72"/>
      <c r="C17" s="147"/>
      <c r="D17" s="76" t="s">
        <v>64</v>
      </c>
      <c r="E17" s="170">
        <v>14033933.92</v>
      </c>
      <c r="F17" s="170">
        <v>14027685.449999999</v>
      </c>
      <c r="G17" s="170">
        <v>14128045.119999999</v>
      </c>
      <c r="H17" s="164">
        <v>13940061.25</v>
      </c>
      <c r="I17" s="164">
        <v>14130413.869999999</v>
      </c>
      <c r="J17" s="164">
        <v>14259382.52</v>
      </c>
      <c r="K17" s="165">
        <v>14182464</v>
      </c>
      <c r="L17" s="165">
        <v>13856074</v>
      </c>
      <c r="M17" s="165">
        <v>14224900</v>
      </c>
      <c r="N17" s="166">
        <v>13869363.23</v>
      </c>
      <c r="O17" s="166">
        <v>13923607.99</v>
      </c>
      <c r="P17" s="166">
        <v>13928357.07</v>
      </c>
      <c r="Q17" s="62">
        <f>SUM(E17:P17)/Q16</f>
        <v>0.98133412222435468</v>
      </c>
      <c r="R17" s="197"/>
      <c r="S17" s="197"/>
      <c r="T17" s="197"/>
      <c r="U17" s="197"/>
    </row>
    <row r="18" spans="1:21" ht="33.75" customHeight="1" x14ac:dyDescent="0.3">
      <c r="A18" s="146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71"/>
      <c r="M18" s="171"/>
      <c r="N18" s="171"/>
      <c r="O18" s="171"/>
      <c r="P18" s="171"/>
      <c r="Q18" s="171"/>
      <c r="R18" s="171"/>
      <c r="S18" s="171"/>
      <c r="T18" s="171"/>
      <c r="U18" s="172"/>
    </row>
    <row r="19" spans="1:21" ht="33.75" customHeight="1" x14ac:dyDescent="0.2">
      <c r="B19" s="145" t="s">
        <v>139</v>
      </c>
      <c r="H19" s="20"/>
      <c r="I19" s="20"/>
      <c r="J19" s="187">
        <v>43110</v>
      </c>
      <c r="K19" s="187"/>
      <c r="L19" s="187"/>
      <c r="M19" s="20"/>
      <c r="N19" s="20"/>
      <c r="O19" s="20"/>
      <c r="P19" s="20"/>
      <c r="Q19" s="20"/>
    </row>
    <row r="20" spans="1:21" x14ac:dyDescent="0.2">
      <c r="B20" s="18" t="s">
        <v>66</v>
      </c>
      <c r="H20" s="146"/>
      <c r="I20" s="146"/>
      <c r="J20" s="146"/>
      <c r="K20" s="146" t="s">
        <v>7</v>
      </c>
      <c r="L20" s="146"/>
      <c r="M20" s="146"/>
      <c r="N20" s="146"/>
      <c r="O20" s="146"/>
      <c r="P20" s="146"/>
      <c r="Q20" s="146"/>
    </row>
    <row r="22" spans="1:21" x14ac:dyDescent="0.2">
      <c r="B22" s="20"/>
      <c r="C22" s="173"/>
      <c r="D22" s="17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4.25" x14ac:dyDescent="0.2"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</row>
    <row r="24" spans="1:21" ht="14.25" x14ac:dyDescent="0.2"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</row>
    <row r="25" spans="1:21" ht="14.25" x14ac:dyDescent="0.2"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</row>
    <row r="26" spans="1:21" x14ac:dyDescent="0.2"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</row>
    <row r="28" spans="1:21" x14ac:dyDescent="0.2">
      <c r="B28" s="175"/>
      <c r="C28" s="146"/>
      <c r="D28" s="14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21" x14ac:dyDescent="0.2">
      <c r="B29" s="176"/>
      <c r="C29" s="144"/>
      <c r="D29" s="144"/>
      <c r="E29" s="20"/>
      <c r="F29" s="20"/>
      <c r="G29" s="20"/>
      <c r="H29" s="20"/>
      <c r="I29" s="20"/>
      <c r="J29" s="20"/>
      <c r="K29" s="20"/>
      <c r="L29" s="20"/>
      <c r="M29" s="20"/>
      <c r="N29" s="216"/>
      <c r="O29" s="216"/>
      <c r="P29" s="146"/>
    </row>
    <row r="30" spans="1:21" x14ac:dyDescent="0.2">
      <c r="B30" s="20"/>
      <c r="C30" s="146"/>
      <c r="D30" s="14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21" x14ac:dyDescent="0.2">
      <c r="B31" s="20"/>
      <c r="C31" s="146"/>
      <c r="D31" s="146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</sheetData>
  <sheetProtection password="DDF0" sheet="1" objects="1" scenarios="1"/>
  <protectedRanges>
    <protectedRange sqref="B19 J19" name="Rango1"/>
    <protectedRange sqref="H11:P11 H13:P13 H15:P15 H17:P17" name="Rango2"/>
  </protectedRanges>
  <mergeCells count="33">
    <mergeCell ref="J19:L19"/>
    <mergeCell ref="B23:U23"/>
    <mergeCell ref="B24:U24"/>
    <mergeCell ref="B25:U25"/>
    <mergeCell ref="N29:O29"/>
    <mergeCell ref="R14:R15"/>
    <mergeCell ref="S14:S15"/>
    <mergeCell ref="T14:T15"/>
    <mergeCell ref="U14:U15"/>
    <mergeCell ref="R16:R17"/>
    <mergeCell ref="S16:S17"/>
    <mergeCell ref="T16:T17"/>
    <mergeCell ref="U16:U17"/>
    <mergeCell ref="R10:R11"/>
    <mergeCell ref="S10:S11"/>
    <mergeCell ref="T10:T11"/>
    <mergeCell ref="U10:U11"/>
    <mergeCell ref="R12:R13"/>
    <mergeCell ref="S12:S13"/>
    <mergeCell ref="T12:T13"/>
    <mergeCell ref="U12:U13"/>
    <mergeCell ref="C5:M5"/>
    <mergeCell ref="A7:A8"/>
    <mergeCell ref="B7:B8"/>
    <mergeCell ref="C7:C8"/>
    <mergeCell ref="D7:D8"/>
    <mergeCell ref="E7:Q7"/>
    <mergeCell ref="C2:M2"/>
    <mergeCell ref="N2:Q2"/>
    <mergeCell ref="C3:M3"/>
    <mergeCell ref="N3:Q3"/>
    <mergeCell ref="C4:M4"/>
    <mergeCell ref="N4:Q4"/>
  </mergeCells>
  <conditionalFormatting sqref="R10:U17">
    <cfRule type="cellIs" dxfId="3" priority="1" stopIfTrue="1" operator="between">
      <formula>0.85</formula>
      <formula>1.1</formula>
    </cfRule>
    <cfRule type="cellIs" dxfId="2" priority="2" stopIfTrue="1" operator="between">
      <formula>0</formula>
      <formula>0.8499</formula>
    </cfRule>
  </conditionalFormatting>
  <printOptions horizontalCentered="1"/>
  <pageMargins left="0.19685039370078741" right="0.19685039370078741" top="0.78740157480314965" bottom="0.23622047244094491" header="0" footer="0"/>
  <pageSetup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6"/>
  <sheetViews>
    <sheetView showGridLines="0" view="pageBreakPreview" zoomScale="89" zoomScaleNormal="89" zoomScaleSheetLayoutView="89" workbookViewId="0">
      <pane xSplit="5" ySplit="6" topLeftCell="K31" activePane="bottomRight" state="frozen"/>
      <selection pane="topRight" activeCell="F1" sqref="F1"/>
      <selection pane="bottomLeft" activeCell="A7" sqref="A7"/>
      <selection pane="bottomRight" activeCell="U41" sqref="U41:U42"/>
    </sheetView>
  </sheetViews>
  <sheetFormatPr baseColWidth="10" defaultColWidth="11.42578125" defaultRowHeight="12.75" x14ac:dyDescent="0.2"/>
  <cols>
    <col min="1" max="1" width="8.140625" style="229" customWidth="1"/>
    <col min="2" max="2" width="11.42578125" style="316"/>
    <col min="3" max="3" width="37.28515625" style="325" customWidth="1"/>
    <col min="4" max="4" width="18.140625" style="325" customWidth="1"/>
    <col min="5" max="5" width="9.7109375" style="325" customWidth="1"/>
    <col min="6" max="6" width="11.7109375" style="229" customWidth="1"/>
    <col min="7" max="7" width="10.42578125" style="229" customWidth="1"/>
    <col min="8" max="8" width="11.28515625" style="229" customWidth="1"/>
    <col min="9" max="9" width="7.5703125" style="229" customWidth="1"/>
    <col min="10" max="13" width="7.85546875" style="229" customWidth="1"/>
    <col min="14" max="14" width="7.85546875" style="324" customWidth="1"/>
    <col min="15" max="17" width="8.42578125" style="229" bestFit="1" customWidth="1"/>
    <col min="18" max="18" width="12.28515625" style="229" customWidth="1"/>
    <col min="19" max="19" width="9.5703125" style="229" customWidth="1"/>
    <col min="20" max="20" width="8.42578125" style="229" customWidth="1"/>
    <col min="21" max="21" width="10.28515625" style="229" customWidth="1"/>
    <col min="22" max="22" width="9.5703125" style="229" customWidth="1"/>
    <col min="23" max="16384" width="11.42578125" style="229"/>
  </cols>
  <sheetData>
    <row r="1" spans="2:37" x14ac:dyDescent="0.2">
      <c r="B1" s="227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</row>
    <row r="2" spans="2:37" x14ac:dyDescent="0.2">
      <c r="B2" s="230"/>
      <c r="C2" s="230" t="s">
        <v>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</row>
    <row r="3" spans="2:37" x14ac:dyDescent="0.2">
      <c r="B3" s="230"/>
      <c r="C3" s="230" t="s">
        <v>24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</row>
    <row r="4" spans="2:37" x14ac:dyDescent="0.2">
      <c r="B4" s="230"/>
      <c r="C4" s="230" t="s">
        <v>38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</row>
    <row r="5" spans="2:37" x14ac:dyDescent="0.2">
      <c r="B5" s="232" t="s">
        <v>44</v>
      </c>
      <c r="C5" s="232" t="s">
        <v>45</v>
      </c>
      <c r="D5" s="232" t="s">
        <v>4</v>
      </c>
      <c r="E5" s="232"/>
      <c r="F5" s="232" t="s">
        <v>46</v>
      </c>
      <c r="G5" s="232" t="s">
        <v>47</v>
      </c>
      <c r="H5" s="232" t="s">
        <v>48</v>
      </c>
      <c r="I5" s="232" t="s">
        <v>49</v>
      </c>
      <c r="J5" s="232" t="s">
        <v>50</v>
      </c>
      <c r="K5" s="232" t="s">
        <v>51</v>
      </c>
      <c r="L5" s="232" t="s">
        <v>52</v>
      </c>
      <c r="M5" s="232" t="s">
        <v>53</v>
      </c>
      <c r="N5" s="232" t="s">
        <v>54</v>
      </c>
      <c r="O5" s="232" t="s">
        <v>55</v>
      </c>
      <c r="P5" s="232" t="s">
        <v>56</v>
      </c>
      <c r="Q5" s="232" t="s">
        <v>57</v>
      </c>
      <c r="R5" s="232" t="s">
        <v>58</v>
      </c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</row>
    <row r="6" spans="2:37" x14ac:dyDescent="0.2">
      <c r="B6" s="233" t="s">
        <v>140</v>
      </c>
      <c r="C6" s="234" t="s">
        <v>141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6"/>
      <c r="R6" s="236"/>
      <c r="S6" s="237" t="s">
        <v>8</v>
      </c>
      <c r="T6" s="237" t="s">
        <v>9</v>
      </c>
      <c r="U6" s="237" t="s">
        <v>10</v>
      </c>
      <c r="V6" s="237" t="s">
        <v>11</v>
      </c>
    </row>
    <row r="7" spans="2:37" ht="24.75" customHeight="1" x14ac:dyDescent="0.2">
      <c r="B7" s="238" t="s">
        <v>142</v>
      </c>
      <c r="C7" s="239" t="s">
        <v>143</v>
      </c>
      <c r="D7" s="240" t="s">
        <v>144</v>
      </c>
      <c r="E7" s="241" t="s">
        <v>39</v>
      </c>
      <c r="F7" s="242">
        <v>2</v>
      </c>
      <c r="G7" s="242">
        <v>2</v>
      </c>
      <c r="H7" s="242">
        <v>2</v>
      </c>
      <c r="I7" s="242">
        <v>3</v>
      </c>
      <c r="J7" s="242">
        <v>3</v>
      </c>
      <c r="K7" s="242">
        <v>4</v>
      </c>
      <c r="L7" s="242">
        <v>4</v>
      </c>
      <c r="M7" s="242">
        <v>4</v>
      </c>
      <c r="N7" s="242">
        <v>4</v>
      </c>
      <c r="O7" s="242">
        <v>4</v>
      </c>
      <c r="P7" s="242">
        <v>4</v>
      </c>
      <c r="Q7" s="243">
        <v>5</v>
      </c>
      <c r="R7" s="244">
        <f>SUM(F7:Q7)</f>
        <v>41</v>
      </c>
      <c r="S7" s="245">
        <f>SUM(F8:H8)/SUM(F7:H7)</f>
        <v>2.1666666666666665</v>
      </c>
      <c r="T7" s="246">
        <f>SUM(I8:K8)/SUM(I7:K7)</f>
        <v>1.3</v>
      </c>
      <c r="U7" s="246">
        <f>SUM(L8:N8)/SUM(L7:N7)</f>
        <v>1</v>
      </c>
      <c r="V7" s="246">
        <f>SUM(O8:Q8)/SUM(O7:Q7)</f>
        <v>1.0769230769230769</v>
      </c>
    </row>
    <row r="8" spans="2:37" ht="21" customHeight="1" x14ac:dyDescent="0.2">
      <c r="B8" s="238"/>
      <c r="C8" s="239"/>
      <c r="D8" s="240"/>
      <c r="E8" s="247" t="s">
        <v>64</v>
      </c>
      <c r="F8" s="248">
        <v>4</v>
      </c>
      <c r="G8" s="248">
        <v>6</v>
      </c>
      <c r="H8" s="248">
        <v>3</v>
      </c>
      <c r="I8" s="249">
        <v>2</v>
      </c>
      <c r="J8" s="249">
        <v>4</v>
      </c>
      <c r="K8" s="249">
        <v>7</v>
      </c>
      <c r="L8" s="250">
        <v>6</v>
      </c>
      <c r="M8" s="250">
        <v>4</v>
      </c>
      <c r="N8" s="250">
        <v>2</v>
      </c>
      <c r="O8" s="251">
        <v>4</v>
      </c>
      <c r="P8" s="251">
        <v>6</v>
      </c>
      <c r="Q8" s="251">
        <v>4</v>
      </c>
      <c r="R8" s="252">
        <f>SUM(F8:Q8)/R7</f>
        <v>1.2682926829268293</v>
      </c>
      <c r="S8" s="253"/>
      <c r="T8" s="246"/>
      <c r="U8" s="246"/>
      <c r="V8" s="246"/>
    </row>
    <row r="9" spans="2:37" ht="24.75" customHeight="1" x14ac:dyDescent="0.2">
      <c r="B9" s="238" t="s">
        <v>145</v>
      </c>
      <c r="C9" s="239" t="s">
        <v>146</v>
      </c>
      <c r="D9" s="240" t="s">
        <v>147</v>
      </c>
      <c r="E9" s="241" t="s">
        <v>39</v>
      </c>
      <c r="F9" s="242">
        <v>5</v>
      </c>
      <c r="G9" s="242">
        <v>4</v>
      </c>
      <c r="H9" s="242">
        <v>4</v>
      </c>
      <c r="I9" s="242">
        <v>4</v>
      </c>
      <c r="J9" s="242">
        <v>4</v>
      </c>
      <c r="K9" s="242">
        <v>4</v>
      </c>
      <c r="L9" s="242">
        <v>4</v>
      </c>
      <c r="M9" s="242">
        <v>4</v>
      </c>
      <c r="N9" s="242">
        <v>4</v>
      </c>
      <c r="O9" s="242">
        <v>4</v>
      </c>
      <c r="P9" s="242">
        <v>4</v>
      </c>
      <c r="Q9" s="243">
        <v>5</v>
      </c>
      <c r="R9" s="244">
        <f>SUM(F9:Q9)</f>
        <v>50</v>
      </c>
      <c r="S9" s="246">
        <f>SUM(F10:H10)/SUM(F9:H9)</f>
        <v>1.1538461538461537</v>
      </c>
      <c r="T9" s="246">
        <f>SUM(I10:K10)/SUM(I9:K9)</f>
        <v>1.0833333333333333</v>
      </c>
      <c r="U9" s="246">
        <f>SUM(L10:N10)/SUM(L9:N9)</f>
        <v>1.1666666666666667</v>
      </c>
      <c r="V9" s="246">
        <f>SUM(O10:Q10)/SUM(O9:Q9)</f>
        <v>1.1538461538461537</v>
      </c>
    </row>
    <row r="10" spans="2:37" ht="24.75" customHeight="1" x14ac:dyDescent="0.2">
      <c r="B10" s="238"/>
      <c r="C10" s="239"/>
      <c r="D10" s="240"/>
      <c r="E10" s="247" t="s">
        <v>64</v>
      </c>
      <c r="F10" s="248">
        <v>6</v>
      </c>
      <c r="G10" s="248">
        <v>4</v>
      </c>
      <c r="H10" s="248">
        <v>5</v>
      </c>
      <c r="I10" s="249">
        <v>4</v>
      </c>
      <c r="J10" s="249">
        <v>5</v>
      </c>
      <c r="K10" s="249">
        <v>4</v>
      </c>
      <c r="L10" s="250">
        <v>4</v>
      </c>
      <c r="M10" s="250">
        <v>4</v>
      </c>
      <c r="N10" s="250">
        <v>6</v>
      </c>
      <c r="O10" s="251">
        <v>5</v>
      </c>
      <c r="P10" s="251">
        <v>5</v>
      </c>
      <c r="Q10" s="251">
        <v>5</v>
      </c>
      <c r="R10" s="252">
        <f>SUM(F10:Q10)/R9</f>
        <v>1.1399999999999999</v>
      </c>
      <c r="S10" s="246"/>
      <c r="T10" s="246"/>
      <c r="U10" s="246"/>
      <c r="V10" s="246"/>
    </row>
    <row r="11" spans="2:37" ht="24.75" customHeight="1" x14ac:dyDescent="0.2">
      <c r="B11" s="238" t="s">
        <v>148</v>
      </c>
      <c r="C11" s="239" t="s">
        <v>149</v>
      </c>
      <c r="D11" s="240" t="s">
        <v>150</v>
      </c>
      <c r="E11" s="241" t="s">
        <v>39</v>
      </c>
      <c r="F11" s="254">
        <v>0</v>
      </c>
      <c r="G11" s="254">
        <v>0</v>
      </c>
      <c r="H11" s="254">
        <v>0</v>
      </c>
      <c r="I11" s="254">
        <v>0</v>
      </c>
      <c r="J11" s="254">
        <v>0</v>
      </c>
      <c r="K11" s="254">
        <v>0</v>
      </c>
      <c r="L11" s="254">
        <v>0</v>
      </c>
      <c r="M11" s="254">
        <v>0</v>
      </c>
      <c r="N11" s="254">
        <v>0</v>
      </c>
      <c r="O11" s="254">
        <v>224</v>
      </c>
      <c r="P11" s="242">
        <v>0</v>
      </c>
      <c r="Q11" s="255">
        <v>0</v>
      </c>
      <c r="R11" s="244">
        <f>SUM(F11:Q11)</f>
        <v>224</v>
      </c>
      <c r="S11" s="246" t="s">
        <v>81</v>
      </c>
      <c r="T11" s="246" t="s">
        <v>81</v>
      </c>
      <c r="U11" s="246" t="s">
        <v>81</v>
      </c>
      <c r="V11" s="246">
        <f>SUM(O12:Q12)/SUM(O11:Q11)</f>
        <v>1</v>
      </c>
    </row>
    <row r="12" spans="2:37" ht="24.75" customHeight="1" x14ac:dyDescent="0.2">
      <c r="B12" s="238"/>
      <c r="C12" s="239"/>
      <c r="D12" s="240"/>
      <c r="E12" s="247" t="s">
        <v>64</v>
      </c>
      <c r="F12" s="248"/>
      <c r="G12" s="248"/>
      <c r="H12" s="248"/>
      <c r="I12" s="249"/>
      <c r="J12" s="249"/>
      <c r="K12" s="249"/>
      <c r="L12" s="250"/>
      <c r="M12" s="250"/>
      <c r="N12" s="250"/>
      <c r="O12" s="251">
        <v>224</v>
      </c>
      <c r="P12" s="251"/>
      <c r="Q12" s="251"/>
      <c r="R12" s="252">
        <f>SUM(F12:Q12)/R11</f>
        <v>1</v>
      </c>
      <c r="S12" s="246"/>
      <c r="T12" s="246"/>
      <c r="U12" s="246"/>
      <c r="V12" s="246"/>
    </row>
    <row r="13" spans="2:37" ht="24.75" customHeight="1" x14ac:dyDescent="0.2">
      <c r="B13" s="238" t="s">
        <v>151</v>
      </c>
      <c r="C13" s="239" t="s">
        <v>152</v>
      </c>
      <c r="D13" s="240" t="s">
        <v>153</v>
      </c>
      <c r="E13" s="241" t="s">
        <v>39</v>
      </c>
      <c r="F13" s="254">
        <v>10</v>
      </c>
      <c r="G13" s="254">
        <v>10</v>
      </c>
      <c r="H13" s="254">
        <v>10</v>
      </c>
      <c r="I13" s="254">
        <v>10</v>
      </c>
      <c r="J13" s="254">
        <v>10</v>
      </c>
      <c r="K13" s="254">
        <v>10</v>
      </c>
      <c r="L13" s="254">
        <v>10</v>
      </c>
      <c r="M13" s="254">
        <v>10</v>
      </c>
      <c r="N13" s="254">
        <v>10</v>
      </c>
      <c r="O13" s="254">
        <v>10</v>
      </c>
      <c r="P13" s="242">
        <v>10</v>
      </c>
      <c r="Q13" s="255">
        <v>10</v>
      </c>
      <c r="R13" s="244">
        <f>SUM(F13:Q13)</f>
        <v>120</v>
      </c>
      <c r="S13" s="256">
        <f>SUM(F14:H14)/SUM(F13:H13)</f>
        <v>1.0666666666666667</v>
      </c>
      <c r="T13" s="257">
        <f>SUM(I14:K14)/SUM(I13:K13)</f>
        <v>1.1000000000000001</v>
      </c>
      <c r="U13" s="257">
        <f>SUM(L14:N14)/SUM(L13:N13)</f>
        <v>1.0666666666666667</v>
      </c>
      <c r="V13" s="246">
        <f>SUM(O14:Q14)/SUM(O13:Q13)</f>
        <v>1</v>
      </c>
    </row>
    <row r="14" spans="2:37" ht="24.75" customHeight="1" x14ac:dyDescent="0.2">
      <c r="B14" s="238"/>
      <c r="C14" s="239"/>
      <c r="D14" s="240"/>
      <c r="E14" s="247" t="s">
        <v>64</v>
      </c>
      <c r="F14" s="248">
        <v>11</v>
      </c>
      <c r="G14" s="248">
        <v>11</v>
      </c>
      <c r="H14" s="248">
        <v>10</v>
      </c>
      <c r="I14" s="249">
        <v>11</v>
      </c>
      <c r="J14" s="249">
        <v>12</v>
      </c>
      <c r="K14" s="249">
        <v>10</v>
      </c>
      <c r="L14" s="250">
        <v>11</v>
      </c>
      <c r="M14" s="250">
        <v>11</v>
      </c>
      <c r="N14" s="250">
        <v>10</v>
      </c>
      <c r="O14" s="251">
        <v>11</v>
      </c>
      <c r="P14" s="251">
        <v>10</v>
      </c>
      <c r="Q14" s="251">
        <v>9</v>
      </c>
      <c r="R14" s="252">
        <f>SUM(F14:Q14)/R13</f>
        <v>1.0583333333333333</v>
      </c>
      <c r="S14" s="258"/>
      <c r="T14" s="257"/>
      <c r="U14" s="257"/>
      <c r="V14" s="246"/>
    </row>
    <row r="15" spans="2:37" ht="24.75" customHeight="1" x14ac:dyDescent="0.2">
      <c r="B15" s="238" t="s">
        <v>154</v>
      </c>
      <c r="C15" s="239" t="s">
        <v>155</v>
      </c>
      <c r="D15" s="240" t="s">
        <v>80</v>
      </c>
      <c r="E15" s="241" t="s">
        <v>39</v>
      </c>
      <c r="F15" s="254">
        <v>0</v>
      </c>
      <c r="G15" s="254">
        <v>0</v>
      </c>
      <c r="H15" s="254">
        <v>0</v>
      </c>
      <c r="I15" s="242">
        <v>1</v>
      </c>
      <c r="J15" s="254">
        <v>0</v>
      </c>
      <c r="K15" s="254">
        <v>0</v>
      </c>
      <c r="L15" s="254">
        <v>0</v>
      </c>
      <c r="M15" s="254">
        <v>0</v>
      </c>
      <c r="N15" s="254">
        <v>0</v>
      </c>
      <c r="O15" s="254">
        <v>0</v>
      </c>
      <c r="P15" s="254">
        <v>0</v>
      </c>
      <c r="Q15" s="255">
        <v>0</v>
      </c>
      <c r="R15" s="244">
        <f>SUM(F15:Q15)</f>
        <v>1</v>
      </c>
      <c r="S15" s="246" t="s">
        <v>81</v>
      </c>
      <c r="T15" s="246">
        <f>SUM(I16:K16)/SUM(I15:K15)</f>
        <v>1</v>
      </c>
      <c r="U15" s="246" t="s">
        <v>81</v>
      </c>
      <c r="V15" s="246" t="s">
        <v>81</v>
      </c>
    </row>
    <row r="16" spans="2:37" ht="24.75" customHeight="1" x14ac:dyDescent="0.2">
      <c r="B16" s="238"/>
      <c r="C16" s="239"/>
      <c r="D16" s="240"/>
      <c r="E16" s="247" t="s">
        <v>64</v>
      </c>
      <c r="F16" s="248"/>
      <c r="G16" s="248"/>
      <c r="H16" s="248"/>
      <c r="I16" s="249">
        <v>1</v>
      </c>
      <c r="J16" s="249"/>
      <c r="K16" s="249"/>
      <c r="L16" s="250"/>
      <c r="M16" s="250"/>
      <c r="N16" s="250"/>
      <c r="O16" s="251"/>
      <c r="P16" s="251"/>
      <c r="Q16" s="251"/>
      <c r="R16" s="252">
        <f>SUM(F16:Q16)/R15</f>
        <v>1</v>
      </c>
      <c r="S16" s="246"/>
      <c r="T16" s="246"/>
      <c r="U16" s="246"/>
      <c r="V16" s="246"/>
    </row>
    <row r="17" spans="2:22" ht="25.5" x14ac:dyDescent="0.2">
      <c r="B17" s="233" t="s">
        <v>156</v>
      </c>
      <c r="C17" s="259" t="s">
        <v>157</v>
      </c>
      <c r="D17" s="260"/>
      <c r="E17" s="260"/>
      <c r="F17" s="261"/>
      <c r="G17" s="261"/>
      <c r="H17" s="261"/>
      <c r="I17" s="261"/>
      <c r="J17" s="261"/>
      <c r="K17" s="262"/>
      <c r="L17" s="263"/>
      <c r="M17" s="263"/>
      <c r="N17" s="263"/>
      <c r="O17" s="263"/>
      <c r="P17" s="263"/>
      <c r="Q17" s="264"/>
      <c r="R17" s="265"/>
      <c r="S17" s="265"/>
      <c r="T17" s="265"/>
      <c r="U17" s="265"/>
      <c r="V17" s="265"/>
    </row>
    <row r="18" spans="2:22" ht="38.25" x14ac:dyDescent="0.2">
      <c r="B18" s="238" t="s">
        <v>158</v>
      </c>
      <c r="C18" s="239" t="s">
        <v>159</v>
      </c>
      <c r="D18" s="240" t="s">
        <v>160</v>
      </c>
      <c r="E18" s="241" t="s">
        <v>39</v>
      </c>
      <c r="F18" s="242">
        <v>0</v>
      </c>
      <c r="G18" s="242">
        <v>0</v>
      </c>
      <c r="H18" s="242">
        <v>160</v>
      </c>
      <c r="I18" s="242">
        <v>200</v>
      </c>
      <c r="J18" s="242">
        <v>200</v>
      </c>
      <c r="K18" s="242">
        <v>200</v>
      </c>
      <c r="L18" s="242">
        <v>200</v>
      </c>
      <c r="M18" s="242">
        <v>200</v>
      </c>
      <c r="N18" s="242">
        <v>200</v>
      </c>
      <c r="O18" s="242">
        <v>200</v>
      </c>
      <c r="P18" s="242">
        <v>200</v>
      </c>
      <c r="Q18" s="243">
        <v>200</v>
      </c>
      <c r="R18" s="266">
        <f>SUM(F18:Q18)</f>
        <v>1960</v>
      </c>
      <c r="S18" s="267">
        <f>SUM(F19:H19)/SUM(F18:H18)</f>
        <v>0</v>
      </c>
      <c r="T18" s="267">
        <f>SUM(I19:K19)/SUM(I18:K18)</f>
        <v>0</v>
      </c>
      <c r="U18" s="267">
        <f>SUM(L19:N19)/SUM(L18:N18)</f>
        <v>3.12</v>
      </c>
      <c r="V18" s="267">
        <f>SUM(O19:Q19)/SUM(O18:Q18)</f>
        <v>3.08</v>
      </c>
    </row>
    <row r="19" spans="2:22" ht="17.25" customHeight="1" x14ac:dyDescent="0.2">
      <c r="B19" s="238"/>
      <c r="C19" s="239"/>
      <c r="D19" s="240"/>
      <c r="E19" s="247" t="s">
        <v>64</v>
      </c>
      <c r="F19" s="248">
        <v>0</v>
      </c>
      <c r="G19" s="248">
        <v>0</v>
      </c>
      <c r="H19" s="248">
        <v>0</v>
      </c>
      <c r="I19" s="249">
        <v>0</v>
      </c>
      <c r="J19" s="249">
        <v>0</v>
      </c>
      <c r="K19" s="249">
        <v>0</v>
      </c>
      <c r="L19" s="250"/>
      <c r="M19" s="250">
        <v>816</v>
      </c>
      <c r="N19" s="250">
        <v>1056</v>
      </c>
      <c r="O19" s="251">
        <v>1212</v>
      </c>
      <c r="P19" s="251">
        <v>636</v>
      </c>
      <c r="Q19" s="251"/>
      <c r="R19" s="268">
        <f>SUM(F19:Q19)/R18</f>
        <v>1.8979591836734695</v>
      </c>
      <c r="S19" s="269"/>
      <c r="T19" s="269"/>
      <c r="U19" s="269"/>
      <c r="V19" s="269"/>
    </row>
    <row r="20" spans="2:22" ht="25.5" customHeight="1" x14ac:dyDescent="0.2">
      <c r="B20" s="238" t="s">
        <v>158</v>
      </c>
      <c r="C20" s="239" t="s">
        <v>159</v>
      </c>
      <c r="D20" s="240" t="s">
        <v>161</v>
      </c>
      <c r="E20" s="241" t="s">
        <v>39</v>
      </c>
      <c r="F20" s="242">
        <v>0</v>
      </c>
      <c r="G20" s="242">
        <v>0</v>
      </c>
      <c r="H20" s="242">
        <v>20</v>
      </c>
      <c r="I20" s="242">
        <v>25</v>
      </c>
      <c r="J20" s="242">
        <v>25</v>
      </c>
      <c r="K20" s="242">
        <v>25</v>
      </c>
      <c r="L20" s="242">
        <v>25</v>
      </c>
      <c r="M20" s="242">
        <v>25</v>
      </c>
      <c r="N20" s="242">
        <v>25</v>
      </c>
      <c r="O20" s="242">
        <v>25</v>
      </c>
      <c r="P20" s="242">
        <v>25</v>
      </c>
      <c r="Q20" s="243">
        <v>0</v>
      </c>
      <c r="R20" s="244">
        <f>SUM(F20:Q20)</f>
        <v>220</v>
      </c>
      <c r="S20" s="253">
        <f>SUM(F21:H21)/SUM(F20:H20)</f>
        <v>0</v>
      </c>
      <c r="T20" s="253">
        <f>SUM(I21:K21)/SUM(I20:K20)</f>
        <v>0</v>
      </c>
      <c r="U20" s="253">
        <f>SUM(L21:N21)/SUM(L20:N20)</f>
        <v>1.5333333333333334</v>
      </c>
      <c r="V20" s="253">
        <f>SUM(O21:Q21)/SUM(O20:Q20)</f>
        <v>2.16</v>
      </c>
    </row>
    <row r="21" spans="2:22" ht="24" customHeight="1" x14ac:dyDescent="0.2">
      <c r="B21" s="238"/>
      <c r="C21" s="239"/>
      <c r="D21" s="240"/>
      <c r="E21" s="247" t="s">
        <v>64</v>
      </c>
      <c r="F21" s="248">
        <v>0</v>
      </c>
      <c r="G21" s="248">
        <v>0</v>
      </c>
      <c r="H21" s="248">
        <v>0</v>
      </c>
      <c r="I21" s="249">
        <v>0</v>
      </c>
      <c r="J21" s="249">
        <v>0</v>
      </c>
      <c r="K21" s="249">
        <v>0</v>
      </c>
      <c r="L21" s="250"/>
      <c r="M21" s="250">
        <v>45</v>
      </c>
      <c r="N21" s="250">
        <v>70</v>
      </c>
      <c r="O21" s="251">
        <v>69</v>
      </c>
      <c r="P21" s="251">
        <v>39</v>
      </c>
      <c r="Q21" s="251"/>
      <c r="R21" s="252">
        <f>SUM(F21:Q21)/R20</f>
        <v>1.0136363636363637</v>
      </c>
      <c r="S21" s="246"/>
      <c r="T21" s="246"/>
      <c r="U21" s="246"/>
      <c r="V21" s="246"/>
    </row>
    <row r="22" spans="2:22" ht="51" x14ac:dyDescent="0.2">
      <c r="B22" s="233" t="s">
        <v>162</v>
      </c>
      <c r="C22" s="234" t="s">
        <v>68</v>
      </c>
      <c r="D22" s="270"/>
      <c r="E22" s="270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2"/>
      <c r="R22" s="272"/>
      <c r="S22" s="272"/>
      <c r="T22" s="272"/>
      <c r="U22" s="272"/>
      <c r="V22" s="272"/>
    </row>
    <row r="23" spans="2:22" ht="23.25" customHeight="1" x14ac:dyDescent="0.2">
      <c r="B23" s="273" t="s">
        <v>163</v>
      </c>
      <c r="C23" s="273" t="s">
        <v>164</v>
      </c>
      <c r="D23" s="274" t="s">
        <v>63</v>
      </c>
      <c r="E23" s="275" t="s">
        <v>39</v>
      </c>
      <c r="F23" s="276">
        <v>0</v>
      </c>
      <c r="G23" s="276">
        <v>0</v>
      </c>
      <c r="H23" s="276">
        <v>0</v>
      </c>
      <c r="I23" s="276">
        <v>0</v>
      </c>
      <c r="J23" s="276">
        <v>0</v>
      </c>
      <c r="K23" s="276">
        <v>0</v>
      </c>
      <c r="L23" s="276">
        <v>0</v>
      </c>
      <c r="M23" s="276">
        <v>26</v>
      </c>
      <c r="N23" s="276">
        <v>0</v>
      </c>
      <c r="O23" s="276">
        <v>0</v>
      </c>
      <c r="P23" s="276">
        <v>0</v>
      </c>
      <c r="Q23" s="276">
        <v>0</v>
      </c>
      <c r="R23" s="244">
        <f>SUM(F23:Q23)</f>
        <v>26</v>
      </c>
      <c r="S23" s="246" t="s">
        <v>81</v>
      </c>
      <c r="T23" s="246" t="s">
        <v>81</v>
      </c>
      <c r="U23" s="253">
        <f>SUM(L24:N24)/SUM(L23:N23)</f>
        <v>0.88461538461538458</v>
      </c>
      <c r="V23" s="246" t="s">
        <v>81</v>
      </c>
    </row>
    <row r="24" spans="2:22" ht="23.25" customHeight="1" x14ac:dyDescent="0.2">
      <c r="B24" s="273"/>
      <c r="C24" s="273"/>
      <c r="D24" s="274"/>
      <c r="E24" s="277" t="s">
        <v>64</v>
      </c>
      <c r="F24" s="248">
        <v>0</v>
      </c>
      <c r="G24" s="248">
        <v>0</v>
      </c>
      <c r="H24" s="248">
        <v>0</v>
      </c>
      <c r="I24" s="249"/>
      <c r="J24" s="249"/>
      <c r="K24" s="249"/>
      <c r="L24" s="250"/>
      <c r="M24" s="250"/>
      <c r="N24" s="250">
        <v>23</v>
      </c>
      <c r="O24" s="251"/>
      <c r="P24" s="251"/>
      <c r="Q24" s="251"/>
      <c r="R24" s="252">
        <f>SUM(F24:Q24)/R23</f>
        <v>0.88461538461538458</v>
      </c>
      <c r="S24" s="246"/>
      <c r="T24" s="246"/>
      <c r="U24" s="246"/>
      <c r="V24" s="246"/>
    </row>
    <row r="25" spans="2:22" ht="23.25" customHeight="1" x14ac:dyDescent="0.2">
      <c r="B25" s="273" t="s">
        <v>165</v>
      </c>
      <c r="C25" s="273" t="s">
        <v>166</v>
      </c>
      <c r="D25" s="274" t="s">
        <v>167</v>
      </c>
      <c r="E25" s="275" t="s">
        <v>39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26</v>
      </c>
      <c r="R25" s="244">
        <f>SUM(F25:Q25)</f>
        <v>26</v>
      </c>
      <c r="S25" s="246" t="s">
        <v>81</v>
      </c>
      <c r="T25" s="246" t="s">
        <v>81</v>
      </c>
      <c r="U25" s="246" t="s">
        <v>81</v>
      </c>
      <c r="V25" s="246">
        <f>SUM(O26:Q26)/SUM(O25:Q25)</f>
        <v>0.73076923076923073</v>
      </c>
    </row>
    <row r="26" spans="2:22" ht="23.25" customHeight="1" x14ac:dyDescent="0.2">
      <c r="B26" s="273"/>
      <c r="C26" s="273"/>
      <c r="D26" s="274"/>
      <c r="E26" s="277" t="s">
        <v>64</v>
      </c>
      <c r="F26" s="248">
        <v>0</v>
      </c>
      <c r="G26" s="248">
        <v>0</v>
      </c>
      <c r="H26" s="248">
        <v>0</v>
      </c>
      <c r="I26" s="249"/>
      <c r="J26" s="249"/>
      <c r="K26" s="249"/>
      <c r="L26" s="250"/>
      <c r="M26" s="250"/>
      <c r="N26" s="250"/>
      <c r="O26" s="251"/>
      <c r="P26" s="251"/>
      <c r="Q26" s="251">
        <v>19</v>
      </c>
      <c r="R26" s="252">
        <f>SUM(F26:Q26)/R25</f>
        <v>0.73076923076923073</v>
      </c>
      <c r="S26" s="246"/>
      <c r="T26" s="246"/>
      <c r="U26" s="246"/>
      <c r="V26" s="246"/>
    </row>
    <row r="27" spans="2:22" ht="23.25" customHeight="1" x14ac:dyDescent="0.2">
      <c r="B27" s="233" t="s">
        <v>168</v>
      </c>
      <c r="C27" s="234" t="s">
        <v>169</v>
      </c>
      <c r="D27" s="236"/>
      <c r="E27" s="236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</row>
    <row r="28" spans="2:22" ht="23.25" customHeight="1" x14ac:dyDescent="0.2">
      <c r="B28" s="278" t="s">
        <v>170</v>
      </c>
      <c r="C28" s="279" t="s">
        <v>171</v>
      </c>
      <c r="D28" s="280" t="s">
        <v>172</v>
      </c>
      <c r="E28" s="279" t="s">
        <v>39</v>
      </c>
      <c r="F28" s="276">
        <v>31</v>
      </c>
      <c r="G28" s="276">
        <v>20</v>
      </c>
      <c r="H28" s="276">
        <v>67</v>
      </c>
      <c r="I28" s="276">
        <v>11</v>
      </c>
      <c r="J28" s="276">
        <v>17</v>
      </c>
      <c r="K28" s="276">
        <v>20</v>
      </c>
      <c r="L28" s="276">
        <v>22</v>
      </c>
      <c r="M28" s="276">
        <v>14</v>
      </c>
      <c r="N28" s="276">
        <v>35</v>
      </c>
      <c r="O28" s="276">
        <v>27</v>
      </c>
      <c r="P28" s="276">
        <v>30</v>
      </c>
      <c r="Q28" s="276">
        <v>8</v>
      </c>
      <c r="R28" s="244">
        <f>SUM(F28:Q28)</f>
        <v>302</v>
      </c>
      <c r="S28" s="245">
        <f>IF(SUM(F28:H28)=0,0,SUM(F29:H29)/SUM(F28:H28))</f>
        <v>0.92372881355932202</v>
      </c>
      <c r="T28" s="245">
        <f>IF(SUM(I28:K28)=0,0,SUM(I29:K29)/SUM(I28:K28))</f>
        <v>1.1666666666666667</v>
      </c>
      <c r="U28" s="245">
        <f>IF(SUM(L28:N28)=0,0,SUM(L29:N29)/SUM(L28:N28))</f>
        <v>1</v>
      </c>
      <c r="V28" s="245">
        <f>IF(SUM(O28:Q28)=0,0,SUM(O29:Q29)/SUM(O28:Q28))</f>
        <v>1</v>
      </c>
    </row>
    <row r="29" spans="2:22" ht="23.25" customHeight="1" x14ac:dyDescent="0.2">
      <c r="B29" s="281"/>
      <c r="C29" s="275"/>
      <c r="D29" s="282" t="s">
        <v>173</v>
      </c>
      <c r="E29" s="277" t="s">
        <v>64</v>
      </c>
      <c r="F29" s="248">
        <v>29</v>
      </c>
      <c r="G29" s="248">
        <v>20</v>
      </c>
      <c r="H29" s="248">
        <v>60</v>
      </c>
      <c r="I29" s="249">
        <v>20</v>
      </c>
      <c r="J29" s="249">
        <v>14</v>
      </c>
      <c r="K29" s="249">
        <v>22</v>
      </c>
      <c r="L29" s="250">
        <v>22</v>
      </c>
      <c r="M29" s="250">
        <v>14</v>
      </c>
      <c r="N29" s="250">
        <v>35</v>
      </c>
      <c r="O29" s="251">
        <v>27</v>
      </c>
      <c r="P29" s="251">
        <v>30</v>
      </c>
      <c r="Q29" s="251">
        <v>8</v>
      </c>
      <c r="R29" s="252">
        <f>IF(R28=0,0,SUM(F29:Q29)/R28)</f>
        <v>0.99668874172185429</v>
      </c>
      <c r="S29" s="283"/>
      <c r="T29" s="283"/>
      <c r="U29" s="283"/>
      <c r="V29" s="283"/>
    </row>
    <row r="30" spans="2:22" ht="38.25" x14ac:dyDescent="0.2">
      <c r="B30" s="284"/>
      <c r="C30" s="279" t="s">
        <v>174</v>
      </c>
      <c r="D30" s="279" t="s">
        <v>175</v>
      </c>
      <c r="E30" s="279" t="s">
        <v>39</v>
      </c>
      <c r="F30" s="285">
        <v>0.8</v>
      </c>
      <c r="G30" s="285">
        <v>0.8</v>
      </c>
      <c r="H30" s="285">
        <v>0.8</v>
      </c>
      <c r="I30" s="285">
        <v>0.8</v>
      </c>
      <c r="J30" s="285">
        <v>0.8</v>
      </c>
      <c r="K30" s="285">
        <v>0.8</v>
      </c>
      <c r="L30" s="285">
        <v>0.8</v>
      </c>
      <c r="M30" s="285">
        <v>0.8</v>
      </c>
      <c r="N30" s="285">
        <v>0.8</v>
      </c>
      <c r="O30" s="285">
        <v>0.8</v>
      </c>
      <c r="P30" s="285">
        <v>0.8</v>
      </c>
      <c r="Q30" s="285">
        <v>0.8</v>
      </c>
      <c r="R30" s="285">
        <v>0.8</v>
      </c>
      <c r="S30" s="283"/>
      <c r="T30" s="283"/>
      <c r="U30" s="283"/>
      <c r="V30" s="283"/>
    </row>
    <row r="31" spans="2:22" ht="23.25" customHeight="1" x14ac:dyDescent="0.2">
      <c r="B31" s="286"/>
      <c r="C31" s="275"/>
      <c r="D31" s="282"/>
      <c r="E31" s="287" t="s">
        <v>64</v>
      </c>
      <c r="F31" s="288">
        <f>IF(F28=0,0,(F29/F28))</f>
        <v>0.93548387096774188</v>
      </c>
      <c r="G31" s="288">
        <f t="shared" ref="G31:Q31" si="0">IF(G28=0,0,(G29/G28))</f>
        <v>1</v>
      </c>
      <c r="H31" s="288">
        <f t="shared" si="0"/>
        <v>0.89552238805970152</v>
      </c>
      <c r="I31" s="289">
        <f t="shared" si="0"/>
        <v>1.8181818181818181</v>
      </c>
      <c r="J31" s="289">
        <f t="shared" si="0"/>
        <v>0.82352941176470584</v>
      </c>
      <c r="K31" s="289">
        <f t="shared" si="0"/>
        <v>1.1000000000000001</v>
      </c>
      <c r="L31" s="290">
        <f t="shared" si="0"/>
        <v>1</v>
      </c>
      <c r="M31" s="290">
        <f t="shared" si="0"/>
        <v>1</v>
      </c>
      <c r="N31" s="290">
        <f t="shared" si="0"/>
        <v>1</v>
      </c>
      <c r="O31" s="291">
        <f t="shared" si="0"/>
        <v>1</v>
      </c>
      <c r="P31" s="291">
        <f t="shared" si="0"/>
        <v>1</v>
      </c>
      <c r="Q31" s="291">
        <f t="shared" si="0"/>
        <v>1</v>
      </c>
      <c r="R31" s="292">
        <f>IF(R28=0,0,(SUM(F29:Q29)/R28))</f>
        <v>0.99668874172185429</v>
      </c>
      <c r="S31" s="253"/>
      <c r="T31" s="253"/>
      <c r="U31" s="253"/>
      <c r="V31" s="253"/>
    </row>
    <row r="32" spans="2:22" ht="23.25" customHeight="1" x14ac:dyDescent="0.2">
      <c r="B32" s="293" t="s">
        <v>176</v>
      </c>
      <c r="C32" s="275" t="s">
        <v>177</v>
      </c>
      <c r="D32" s="294" t="s">
        <v>178</v>
      </c>
      <c r="E32" s="275" t="s">
        <v>39</v>
      </c>
      <c r="F32" s="295">
        <v>20</v>
      </c>
      <c r="G32" s="295">
        <v>20</v>
      </c>
      <c r="H32" s="295">
        <v>20</v>
      </c>
      <c r="I32" s="295">
        <v>20</v>
      </c>
      <c r="J32" s="295">
        <v>20</v>
      </c>
      <c r="K32" s="295">
        <v>20</v>
      </c>
      <c r="L32" s="295">
        <v>20</v>
      </c>
      <c r="M32" s="295">
        <v>20</v>
      </c>
      <c r="N32" s="295">
        <v>20</v>
      </c>
      <c r="O32" s="295">
        <v>20</v>
      </c>
      <c r="P32" s="295">
        <v>20</v>
      </c>
      <c r="Q32" s="295">
        <v>20</v>
      </c>
      <c r="R32" s="244">
        <f>SUM(F32:Q32)</f>
        <v>240</v>
      </c>
      <c r="S32" s="245">
        <f>SUM(F33:H33)/SUM(F32:H32)</f>
        <v>0.1</v>
      </c>
      <c r="T32" s="245">
        <f>SUM(I33:K33)/SUM(I32:K32)</f>
        <v>0.48333333333333334</v>
      </c>
      <c r="U32" s="245">
        <f>SUM(L33:N33)/SUM(L32:N32)</f>
        <v>1</v>
      </c>
      <c r="V32" s="245">
        <f>SUM(O33:Q33)/SUM(O32:Q32)</f>
        <v>1</v>
      </c>
    </row>
    <row r="33" spans="2:22" ht="23.25" customHeight="1" x14ac:dyDescent="0.2">
      <c r="B33" s="281"/>
      <c r="C33" s="275"/>
      <c r="D33" s="282"/>
      <c r="E33" s="277" t="s">
        <v>64</v>
      </c>
      <c r="F33" s="248">
        <v>3</v>
      </c>
      <c r="G33" s="248">
        <v>0</v>
      </c>
      <c r="H33" s="248">
        <v>3</v>
      </c>
      <c r="I33" s="249">
        <v>1</v>
      </c>
      <c r="J33" s="249">
        <v>8</v>
      </c>
      <c r="K33" s="249">
        <v>20</v>
      </c>
      <c r="L33" s="250">
        <v>20</v>
      </c>
      <c r="M33" s="250">
        <v>20</v>
      </c>
      <c r="N33" s="250">
        <v>20</v>
      </c>
      <c r="O33" s="251">
        <v>20</v>
      </c>
      <c r="P33" s="251">
        <v>20</v>
      </c>
      <c r="Q33" s="251">
        <v>20</v>
      </c>
      <c r="R33" s="252">
        <f>SUM(F33:Q33)/R32</f>
        <v>0.64583333333333337</v>
      </c>
      <c r="S33" s="283"/>
      <c r="T33" s="283"/>
      <c r="U33" s="283"/>
      <c r="V33" s="283"/>
    </row>
    <row r="34" spans="2:22" ht="30.75" customHeight="1" x14ac:dyDescent="0.2">
      <c r="B34" s="284"/>
      <c r="C34" s="275" t="s">
        <v>177</v>
      </c>
      <c r="D34" s="282" t="s">
        <v>179</v>
      </c>
      <c r="E34" s="275" t="s">
        <v>39</v>
      </c>
      <c r="F34" s="296">
        <v>0.9</v>
      </c>
      <c r="G34" s="296">
        <v>0.9</v>
      </c>
      <c r="H34" s="296">
        <v>0.9</v>
      </c>
      <c r="I34" s="296">
        <v>0.9</v>
      </c>
      <c r="J34" s="296">
        <v>0.9</v>
      </c>
      <c r="K34" s="296">
        <v>0.9</v>
      </c>
      <c r="L34" s="296">
        <v>0.9</v>
      </c>
      <c r="M34" s="296">
        <v>0.9</v>
      </c>
      <c r="N34" s="296">
        <v>0.9</v>
      </c>
      <c r="O34" s="296">
        <v>0.9</v>
      </c>
      <c r="P34" s="296">
        <v>0.9</v>
      </c>
      <c r="Q34" s="296">
        <v>0.9</v>
      </c>
      <c r="R34" s="285">
        <v>0.9</v>
      </c>
      <c r="S34" s="283"/>
      <c r="T34" s="283"/>
      <c r="U34" s="283"/>
      <c r="V34" s="283"/>
    </row>
    <row r="35" spans="2:22" ht="23.25" customHeight="1" x14ac:dyDescent="0.2">
      <c r="B35" s="286"/>
      <c r="C35" s="275"/>
      <c r="D35" s="282"/>
      <c r="E35" s="277" t="s">
        <v>64</v>
      </c>
      <c r="F35" s="297">
        <f>IF(F32=0,0,(F33/F32))</f>
        <v>0.15</v>
      </c>
      <c r="G35" s="297">
        <f t="shared" ref="G35:Q35" si="1">IF(G32=0,0,(G33/G32))</f>
        <v>0</v>
      </c>
      <c r="H35" s="297">
        <f t="shared" si="1"/>
        <v>0.15</v>
      </c>
      <c r="I35" s="298">
        <f t="shared" si="1"/>
        <v>0.05</v>
      </c>
      <c r="J35" s="298">
        <f t="shared" si="1"/>
        <v>0.4</v>
      </c>
      <c r="K35" s="298">
        <f t="shared" si="1"/>
        <v>1</v>
      </c>
      <c r="L35" s="299">
        <f t="shared" si="1"/>
        <v>1</v>
      </c>
      <c r="M35" s="299">
        <f t="shared" si="1"/>
        <v>1</v>
      </c>
      <c r="N35" s="299">
        <f t="shared" si="1"/>
        <v>1</v>
      </c>
      <c r="O35" s="300">
        <f t="shared" si="1"/>
        <v>1</v>
      </c>
      <c r="P35" s="300">
        <f t="shared" si="1"/>
        <v>1</v>
      </c>
      <c r="Q35" s="300">
        <f t="shared" si="1"/>
        <v>1</v>
      </c>
      <c r="R35" s="292">
        <f>(SUM(F33:Q33)/R32)</f>
        <v>0.64583333333333337</v>
      </c>
      <c r="S35" s="253"/>
      <c r="T35" s="253"/>
      <c r="U35" s="253"/>
      <c r="V35" s="253"/>
    </row>
    <row r="36" spans="2:22" ht="27.75" customHeight="1" x14ac:dyDescent="0.2">
      <c r="B36" s="293" t="s">
        <v>180</v>
      </c>
      <c r="C36" s="275" t="s">
        <v>181</v>
      </c>
      <c r="D36" s="294" t="s">
        <v>182</v>
      </c>
      <c r="E36" s="275" t="s">
        <v>39</v>
      </c>
      <c r="F36" s="295"/>
      <c r="G36" s="295"/>
      <c r="H36" s="295"/>
      <c r="I36" s="295"/>
      <c r="J36" s="295"/>
      <c r="K36" s="295"/>
      <c r="L36" s="295"/>
      <c r="M36" s="295"/>
      <c r="N36" s="295">
        <v>1</v>
      </c>
      <c r="O36" s="276"/>
      <c r="P36" s="276"/>
      <c r="Q36" s="276"/>
      <c r="R36" s="244">
        <f>SUM(F36:Q36)</f>
        <v>1</v>
      </c>
      <c r="S36" s="246" t="s">
        <v>81</v>
      </c>
      <c r="T36" s="246" t="s">
        <v>81</v>
      </c>
      <c r="U36" s="246">
        <f>SUM(L37:N37)/SUM(L36:N36)</f>
        <v>0</v>
      </c>
      <c r="V36" s="246" t="s">
        <v>81</v>
      </c>
    </row>
    <row r="37" spans="2:22" ht="23.25" customHeight="1" x14ac:dyDescent="0.2">
      <c r="B37" s="293"/>
      <c r="C37" s="275"/>
      <c r="D37" s="282"/>
      <c r="E37" s="277" t="s">
        <v>64</v>
      </c>
      <c r="F37" s="248">
        <v>0</v>
      </c>
      <c r="G37" s="248">
        <v>0</v>
      </c>
      <c r="H37" s="248">
        <v>0</v>
      </c>
      <c r="I37" s="249"/>
      <c r="J37" s="249"/>
      <c r="K37" s="249"/>
      <c r="L37" s="250"/>
      <c r="M37" s="250"/>
      <c r="N37" s="250">
        <v>0</v>
      </c>
      <c r="O37" s="251"/>
      <c r="P37" s="251"/>
      <c r="Q37" s="251"/>
      <c r="R37" s="252">
        <f>SUM(F37:Q37)/R36</f>
        <v>0</v>
      </c>
      <c r="S37" s="246"/>
      <c r="T37" s="246"/>
      <c r="U37" s="246"/>
      <c r="V37" s="246"/>
    </row>
    <row r="38" spans="2:22" ht="23.25" customHeight="1" x14ac:dyDescent="0.2">
      <c r="B38" s="293" t="s">
        <v>183</v>
      </c>
      <c r="C38" s="275" t="s">
        <v>184</v>
      </c>
      <c r="D38" s="294" t="s">
        <v>185</v>
      </c>
      <c r="E38" s="275" t="s">
        <v>39</v>
      </c>
      <c r="F38" s="276">
        <v>5</v>
      </c>
      <c r="G38" s="276">
        <v>4</v>
      </c>
      <c r="H38" s="276">
        <v>4</v>
      </c>
      <c r="I38" s="276">
        <v>3</v>
      </c>
      <c r="J38" s="276">
        <v>5</v>
      </c>
      <c r="K38" s="276">
        <v>4</v>
      </c>
      <c r="L38" s="276">
        <v>5</v>
      </c>
      <c r="M38" s="276">
        <v>4</v>
      </c>
      <c r="N38" s="276">
        <v>4</v>
      </c>
      <c r="O38" s="276">
        <v>5</v>
      </c>
      <c r="P38" s="276">
        <v>4</v>
      </c>
      <c r="Q38" s="276">
        <v>3</v>
      </c>
      <c r="R38" s="244">
        <f>SUM(F38:Q38)</f>
        <v>50</v>
      </c>
      <c r="S38" s="246">
        <f>SUM(F39:H39)/SUM(F38:H38)</f>
        <v>1</v>
      </c>
      <c r="T38" s="246">
        <f>SUM(I39:K39)/SUM(I38:K38)</f>
        <v>1</v>
      </c>
      <c r="U38" s="246">
        <f>SUM(L39:N39)/SUM(L38:N38)</f>
        <v>1</v>
      </c>
      <c r="V38" s="246">
        <f>SUM(O39:Q39)/SUM(O38:Q38)</f>
        <v>1</v>
      </c>
    </row>
    <row r="39" spans="2:22" ht="23.25" customHeight="1" x14ac:dyDescent="0.2">
      <c r="B39" s="293"/>
      <c r="C39" s="275"/>
      <c r="D39" s="282"/>
      <c r="E39" s="277" t="s">
        <v>64</v>
      </c>
      <c r="F39" s="248">
        <v>5</v>
      </c>
      <c r="G39" s="248">
        <v>4</v>
      </c>
      <c r="H39" s="248">
        <v>4</v>
      </c>
      <c r="I39" s="249">
        <v>3</v>
      </c>
      <c r="J39" s="249">
        <v>5</v>
      </c>
      <c r="K39" s="249">
        <v>4</v>
      </c>
      <c r="L39" s="250">
        <v>5</v>
      </c>
      <c r="M39" s="250">
        <v>4</v>
      </c>
      <c r="N39" s="250">
        <v>4</v>
      </c>
      <c r="O39" s="251">
        <v>5</v>
      </c>
      <c r="P39" s="251">
        <v>4</v>
      </c>
      <c r="Q39" s="251">
        <v>3</v>
      </c>
      <c r="R39" s="252">
        <f>SUM(F39:Q39)/R38</f>
        <v>1</v>
      </c>
      <c r="S39" s="246"/>
      <c r="T39" s="246"/>
      <c r="U39" s="246"/>
      <c r="V39" s="246"/>
    </row>
    <row r="40" spans="2:22" ht="23.25" customHeight="1" x14ac:dyDescent="0.2">
      <c r="B40" s="234" t="s">
        <v>186</v>
      </c>
      <c r="C40" s="234" t="s">
        <v>187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</row>
    <row r="41" spans="2:22" ht="23.25" customHeight="1" x14ac:dyDescent="0.2">
      <c r="B41" s="278" t="s">
        <v>186</v>
      </c>
      <c r="C41" s="279" t="s">
        <v>188</v>
      </c>
      <c r="D41" s="301" t="s">
        <v>189</v>
      </c>
      <c r="E41" s="279" t="s">
        <v>39</v>
      </c>
      <c r="F41" s="302">
        <v>59850</v>
      </c>
      <c r="G41" s="302">
        <v>57000</v>
      </c>
      <c r="H41" s="302">
        <v>65550</v>
      </c>
      <c r="I41" s="302">
        <v>37050</v>
      </c>
      <c r="J41" s="302">
        <v>57000</v>
      </c>
      <c r="K41" s="302">
        <v>62700</v>
      </c>
      <c r="L41" s="302">
        <v>59850</v>
      </c>
      <c r="M41" s="302">
        <v>51300</v>
      </c>
      <c r="N41" s="302">
        <v>57000</v>
      </c>
      <c r="O41" s="302">
        <v>62700</v>
      </c>
      <c r="P41" s="302">
        <v>59850</v>
      </c>
      <c r="Q41" s="302">
        <v>37050</v>
      </c>
      <c r="R41" s="303">
        <f>SUM(F41:Q41)</f>
        <v>666900</v>
      </c>
      <c r="S41" s="246">
        <f>SUM(F42:H42)/SUM(F41:H41)</f>
        <v>0.91900219298245611</v>
      </c>
      <c r="T41" s="246">
        <f>SUM(I42:K42)/SUM(I41:K41)</f>
        <v>0.67841786283891548</v>
      </c>
      <c r="U41" s="246">
        <f>SUM(L42:N42)/SUM(L41:N41)</f>
        <v>0.74804638715432648</v>
      </c>
      <c r="V41" s="246">
        <f>SUM(O42:Q42)/SUM(O41:Q41)</f>
        <v>0.73502506265664158</v>
      </c>
    </row>
    <row r="42" spans="2:22" ht="23.25" customHeight="1" x14ac:dyDescent="0.2">
      <c r="B42" s="304"/>
      <c r="C42" s="305"/>
      <c r="D42" s="306"/>
      <c r="E42" s="277" t="s">
        <v>64</v>
      </c>
      <c r="F42" s="307">
        <v>56314</v>
      </c>
      <c r="G42" s="307">
        <v>60278</v>
      </c>
      <c r="H42" s="307">
        <v>51034</v>
      </c>
      <c r="I42" s="308">
        <v>21634</v>
      </c>
      <c r="J42" s="308">
        <v>37253</v>
      </c>
      <c r="K42" s="308">
        <v>47455</v>
      </c>
      <c r="L42" s="309">
        <v>48081</v>
      </c>
      <c r="M42" s="309">
        <v>47185</v>
      </c>
      <c r="N42" s="309">
        <v>30518</v>
      </c>
      <c r="O42" s="251">
        <v>30929</v>
      </c>
      <c r="P42" s="251">
        <v>53266</v>
      </c>
      <c r="Q42" s="251">
        <v>33115</v>
      </c>
      <c r="R42" s="252">
        <f>SUM(F42:Q42)/R41</f>
        <v>0.77532163742690063</v>
      </c>
      <c r="S42" s="246"/>
      <c r="T42" s="246"/>
      <c r="U42" s="246"/>
      <c r="V42" s="246"/>
    </row>
    <row r="43" spans="2:22" ht="23.25" customHeight="1" x14ac:dyDescent="0.2">
      <c r="B43" s="310"/>
      <c r="C43" s="311"/>
      <c r="D43" s="311"/>
      <c r="E43" s="312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4"/>
      <c r="S43" s="315"/>
      <c r="T43" s="315"/>
      <c r="U43" s="315"/>
      <c r="V43" s="315"/>
    </row>
    <row r="44" spans="2:22" x14ac:dyDescent="0.2">
      <c r="C44" s="317" t="s">
        <v>190</v>
      </c>
      <c r="D44" s="318"/>
      <c r="E44" s="318"/>
      <c r="F44" s="319"/>
      <c r="G44" s="319"/>
      <c r="H44" s="319"/>
      <c r="I44" s="320"/>
      <c r="J44" s="320"/>
      <c r="K44" s="321"/>
      <c r="L44" s="321"/>
      <c r="M44" s="321"/>
      <c r="N44" s="322"/>
    </row>
    <row r="45" spans="2:22" x14ac:dyDescent="0.2">
      <c r="C45" s="318" t="s">
        <v>29</v>
      </c>
      <c r="D45" s="318"/>
      <c r="E45" s="318"/>
      <c r="F45" s="319"/>
      <c r="G45" s="319"/>
      <c r="H45" s="319"/>
      <c r="I45" s="323"/>
      <c r="J45" s="323"/>
      <c r="K45" s="323"/>
      <c r="L45" s="323" t="s">
        <v>7</v>
      </c>
      <c r="M45" s="323"/>
      <c r="N45" s="322"/>
    </row>
    <row r="46" spans="2:22" x14ac:dyDescent="0.2">
      <c r="C46" s="319"/>
      <c r="D46" s="318"/>
      <c r="E46" s="318"/>
      <c r="F46" s="319"/>
      <c r="G46" s="319"/>
      <c r="H46" s="319"/>
      <c r="I46" s="319"/>
      <c r="J46" s="319"/>
      <c r="K46" s="319"/>
      <c r="L46" s="319"/>
      <c r="M46" s="319"/>
    </row>
  </sheetData>
  <sheetProtection algorithmName="SHA-512" hashValue="VqgSG4WNhBw+37TgtPdhshDPRpOKddxHScWxlF0jtOqSlVgGs+mwBLgM+/WFU13an19F21yWSKYr4pQCqPaL8g==" saltValue="m9Na2kHYYJKDHKpu0O9Qxw==" spinCount="100000" sheet="1" objects="1" scenarios="1"/>
  <protectedRanges>
    <protectedRange sqref="I8:Q8 I10:Q10 I12:Q12 I14:Q14 I16:Q16 I19:Q19 I21:Q21 I24:Q24 I26:Q26 I28:Q29 I33:Q33 I37:Q37 I39:Q39 I42:Q42" name="Rango1"/>
    <protectedRange sqref="C44 K44" name="Rango2"/>
  </protectedRanges>
  <mergeCells count="59">
    <mergeCell ref="S41:S42"/>
    <mergeCell ref="T41:T42"/>
    <mergeCell ref="U41:U42"/>
    <mergeCell ref="V41:V42"/>
    <mergeCell ref="K44:M44"/>
    <mergeCell ref="S36:S37"/>
    <mergeCell ref="T36:T37"/>
    <mergeCell ref="U36:U37"/>
    <mergeCell ref="V36:V37"/>
    <mergeCell ref="S38:S39"/>
    <mergeCell ref="T38:T39"/>
    <mergeCell ref="U38:U39"/>
    <mergeCell ref="V38:V39"/>
    <mergeCell ref="B29:B31"/>
    <mergeCell ref="S32:S35"/>
    <mergeCell ref="T32:T35"/>
    <mergeCell ref="U32:U35"/>
    <mergeCell ref="V32:V35"/>
    <mergeCell ref="B33:B35"/>
    <mergeCell ref="S25:S26"/>
    <mergeCell ref="T25:T26"/>
    <mergeCell ref="U25:U26"/>
    <mergeCell ref="V25:V26"/>
    <mergeCell ref="S28:S31"/>
    <mergeCell ref="T28:T31"/>
    <mergeCell ref="U28:U31"/>
    <mergeCell ref="V28:V31"/>
    <mergeCell ref="S20:S21"/>
    <mergeCell ref="T20:T21"/>
    <mergeCell ref="U20:U21"/>
    <mergeCell ref="V20:V21"/>
    <mergeCell ref="S23:S24"/>
    <mergeCell ref="T23:T24"/>
    <mergeCell ref="U23:U24"/>
    <mergeCell ref="V23:V24"/>
    <mergeCell ref="S15:S16"/>
    <mergeCell ref="T15:T16"/>
    <mergeCell ref="U15:U16"/>
    <mergeCell ref="V15:V16"/>
    <mergeCell ref="S18:S19"/>
    <mergeCell ref="T18:T19"/>
    <mergeCell ref="U18:U19"/>
    <mergeCell ref="V18:V19"/>
    <mergeCell ref="S11:S12"/>
    <mergeCell ref="T11:T12"/>
    <mergeCell ref="U11:U12"/>
    <mergeCell ref="V11:V12"/>
    <mergeCell ref="S13:S14"/>
    <mergeCell ref="T13:T14"/>
    <mergeCell ref="U13:U14"/>
    <mergeCell ref="V13:V14"/>
    <mergeCell ref="S7:S8"/>
    <mergeCell ref="T7:T8"/>
    <mergeCell ref="U7:U8"/>
    <mergeCell ref="V7:V8"/>
    <mergeCell ref="S9:S10"/>
    <mergeCell ref="T9:T10"/>
    <mergeCell ref="U9:U10"/>
    <mergeCell ref="V9:V10"/>
  </mergeCells>
  <conditionalFormatting sqref="S32:V32 S36:V39 S7:V16 S41:V42 S28:V28 S18:V21 S23:V26">
    <cfRule type="cellIs" dxfId="1" priority="1" stopIfTrue="1" operator="between">
      <formula>0.85</formula>
      <formula>1.1</formula>
    </cfRule>
    <cfRule type="cellIs" dxfId="0" priority="2" stopIfTrue="1" operator="between">
      <formula>0</formula>
      <formula>0.8499</formula>
    </cfRule>
  </conditionalFormatting>
  <pageMargins left="1.0629921259842521" right="0" top="0.15748031496062992" bottom="7.874015748031496E-2" header="0.51181102362204722" footer="0.51181102362204722"/>
  <pageSetup paperSize="9" scale="56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JURIDICO3</vt:lpstr>
      <vt:lpstr>Inspección</vt:lpstr>
      <vt:lpstr>TIC</vt:lpstr>
      <vt:lpstr>Financiero</vt:lpstr>
      <vt:lpstr>Gest.Cotiza</vt:lpstr>
      <vt:lpstr>GESTION PENSIONES</vt:lpstr>
      <vt:lpstr>D ADMINISTRATIVO</vt:lpstr>
      <vt:lpstr>'D ADMINISTRATIVO'!Área_de_impresión</vt:lpstr>
      <vt:lpstr>Financiero!Área_de_impresión</vt:lpstr>
      <vt:lpstr>Gest.Cotiza!Área_de_impresión</vt:lpstr>
      <vt:lpstr>'GESTION PENSIONES'!Área_de_impresión</vt:lpstr>
      <vt:lpstr>JURIDICO3!Área_de_impresión</vt:lpstr>
      <vt:lpstr>TIC!Área_de_impresión</vt:lpstr>
      <vt:lpstr>JURIDICO3!Títulos_a_imprimir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Maritza Hernandez Gamez</dc:creator>
  <cp:lastModifiedBy>David Alcides Calderon Preza</cp:lastModifiedBy>
  <cp:lastPrinted>2018-01-03T21:40:02Z</cp:lastPrinted>
  <dcterms:created xsi:type="dcterms:W3CDTF">2013-07-08T20:12:17Z</dcterms:created>
  <dcterms:modified xsi:type="dcterms:W3CDTF">2018-02-27T23:02:32Z</dcterms:modified>
</cp:coreProperties>
</file>