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450" activeTab="1"/>
  </bookViews>
  <sheets>
    <sheet name="consolidado" sheetId="9" r:id="rId1"/>
    <sheet name="COSTOS ISSS" sheetId="10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0"/>
  <c r="I21"/>
  <c r="G21"/>
  <c r="I18"/>
  <c r="I10"/>
  <c r="I11"/>
  <c r="I12"/>
  <c r="I13"/>
  <c r="I14"/>
  <c r="I15"/>
  <c r="I16"/>
  <c r="I17"/>
  <c r="I9"/>
  <c r="E18"/>
  <c r="E17"/>
  <c r="E10"/>
  <c r="E11"/>
  <c r="E12"/>
  <c r="E13"/>
  <c r="E14"/>
  <c r="E15"/>
  <c r="E16"/>
  <c r="E9"/>
  <c r="E21" l="1"/>
  <c r="G17"/>
  <c r="H17"/>
  <c r="G16"/>
  <c r="H16"/>
  <c r="G15"/>
  <c r="H15"/>
  <c r="G14"/>
  <c r="H14"/>
  <c r="G13"/>
  <c r="H13"/>
  <c r="G12"/>
  <c r="H12"/>
  <c r="G11"/>
  <c r="H11"/>
  <c r="G10"/>
  <c r="H10"/>
  <c r="G9"/>
  <c r="H18"/>
  <c r="G18"/>
  <c r="H9" l="1"/>
  <c r="O12" i="9"/>
  <c r="P12"/>
  <c r="O13"/>
  <c r="P13"/>
  <c r="O14"/>
  <c r="P14"/>
  <c r="O15"/>
  <c r="P15"/>
  <c r="O16"/>
  <c r="P16"/>
  <c r="O17"/>
  <c r="P17"/>
  <c r="O18"/>
  <c r="P18"/>
  <c r="O19"/>
  <c r="P19"/>
  <c r="P11"/>
  <c r="O11"/>
</calcChain>
</file>

<file path=xl/sharedStrings.xml><?xml version="1.0" encoding="utf-8"?>
<sst xmlns="http://schemas.openxmlformats.org/spreadsheetml/2006/main" count="66" uniqueCount="47">
  <si>
    <t>INSTITUTO SALVADOREÑO DEL SEGURO SOCIAL</t>
  </si>
  <si>
    <t>DEPARTAMENTO DE ACTUARIADO Y ESTADÍSTICA</t>
  </si>
  <si>
    <t>SISTEMA PERFIL MORBIDEMOGRÁFICO DE LA CONSULTA EXTERNA MÉDICA</t>
  </si>
  <si>
    <t>PERIODO :        2015</t>
  </si>
  <si>
    <t>NÚMERO DE CONSULTAS</t>
  </si>
  <si>
    <t>Fuente: Departamento de Actuariado y Estadística.</t>
  </si>
  <si>
    <t>M069 - ARTRITIS REUMATOIDE, NO ESPECIFICADA</t>
  </si>
  <si>
    <t>DIAGNÓSTICO</t>
  </si>
  <si>
    <t>30 - 39</t>
  </si>
  <si>
    <t>40 - 49</t>
  </si>
  <si>
    <t>50 - 59</t>
  </si>
  <si>
    <t>60 y Más</t>
  </si>
  <si>
    <t>RANGO DE EDAD Y SEXO</t>
  </si>
  <si>
    <t>Masc.</t>
  </si>
  <si>
    <t>Fem.</t>
  </si>
  <si>
    <t>20 - 29</t>
  </si>
  <si>
    <t>M100 - GOTA IDIOPATICA</t>
  </si>
  <si>
    <t>M109 - GOTA, NO ESPECIFICADA</t>
  </si>
  <si>
    <t>M119 - ARTROPATIA POR CRISTALES, NO ESPECIFICADA</t>
  </si>
  <si>
    <t>M131 - MONOARTRITIS, NO CLASIFICADA EN OTRA PARTE</t>
  </si>
  <si>
    <t>M138 - OTRAS ARTRITIS ESPECIFICADAS</t>
  </si>
  <si>
    <t>M139 - ARTRITIS, NO ESPECIFICADA</t>
  </si>
  <si>
    <t>M101 - GOTA SATURNINA</t>
  </si>
  <si>
    <t>&lt; 20</t>
  </si>
  <si>
    <t>M130 - POLIARTRITIS, NO ESPECIFICADA</t>
  </si>
  <si>
    <r>
      <t>CONSULTA MÉDICA POR EDAD Y SEXO SEGÚN DIAGNÓSTICO RELACIONADO CON ARTRITIS SEG</t>
    </r>
    <r>
      <rPr>
        <b/>
        <sz val="11"/>
        <color theme="1"/>
        <rFont val="Calibri"/>
        <family val="2"/>
      </rPr>
      <t>ÚN LA CLASIFICACIÓN DE ENFERMEDADES  CIE X</t>
    </r>
  </si>
  <si>
    <t>DESCRIPCIÓN PROCEDIMIENTO</t>
  </si>
  <si>
    <t>MASCULINO</t>
  </si>
  <si>
    <t>FEMENINO</t>
  </si>
  <si>
    <t>FISIOTERAPIA X ARTRITIS</t>
  </si>
  <si>
    <t>CANTIDAD</t>
  </si>
  <si>
    <t>COSTO TOTAL USD</t>
  </si>
  <si>
    <t>CANTIDAD SESIONES</t>
  </si>
  <si>
    <t>COSTO CONSULTA EXTERNA ESPECIALIZADA</t>
  </si>
  <si>
    <t>COSTO UNITARIO USD</t>
  </si>
  <si>
    <t>UNIDAD FINANCIERA INSTITUCIONAL</t>
  </si>
  <si>
    <t>DEPARTAMENTO DE PRESUPUESTO</t>
  </si>
  <si>
    <t>SECCIÓN CONTROL DE COSTOS</t>
  </si>
  <si>
    <t xml:space="preserve">TERAPIAS POR ARTRITIS DEPENDIENDO DE LA COMPLEJIDAD DE CADA PACIENTE </t>
  </si>
  <si>
    <t>TOTAL DE CONSULTAS</t>
  </si>
  <si>
    <t>COSTO TOTAL GENERAL EN  USD</t>
  </si>
  <si>
    <t>TOTAL CONSULTAS</t>
  </si>
  <si>
    <t>COSTO DE SESIONES DE FISIOTERAPIA</t>
  </si>
  <si>
    <t>25% DE LAS CONSULTAS</t>
  </si>
  <si>
    <t>COSTO ANUAL  APROXIMADO</t>
  </si>
  <si>
    <t>COSTO TOTAL ANUAL  APROXIMADO DE ATENCION DE PACIENTES CON ARTRITIS</t>
  </si>
  <si>
    <t>COSTO UNITARIO POR SESION USD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</si>
</sst>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9"/>
      <name val="Arial monospaced for SAP"/>
      <family val="3"/>
    </font>
    <font>
      <b/>
      <sz val="9"/>
      <name val="Arial monospaced for SAP"/>
      <family val="3"/>
    </font>
    <font>
      <b/>
      <sz val="12"/>
      <color theme="1"/>
      <name val="Calibri"/>
      <family val="2"/>
      <scheme val="minor"/>
    </font>
    <font>
      <sz val="10"/>
      <name val="Arial monospaced for SAP"/>
      <family val="3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Arial monospaced for SAP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3" fontId="0" fillId="0" borderId="1" xfId="0" applyNumberFormat="1" applyFont="1" applyBorder="1" applyAlignment="1">
      <alignment horizontal="right"/>
    </xf>
    <xf numFmtId="2" fontId="4" fillId="4" borderId="10" xfId="0" applyNumberFormat="1" applyFont="1" applyFill="1" applyBorder="1" applyAlignment="1">
      <alignment vertical="center"/>
    </xf>
    <xf numFmtId="43" fontId="0" fillId="4" borderId="3" xfId="0" applyNumberFormat="1" applyFill="1" applyBorder="1"/>
    <xf numFmtId="2" fontId="4" fillId="4" borderId="5" xfId="0" applyNumberFormat="1" applyFont="1" applyFill="1" applyBorder="1" applyAlignment="1">
      <alignment vertical="center"/>
    </xf>
    <xf numFmtId="43" fontId="0" fillId="4" borderId="1" xfId="0" applyNumberFormat="1" applyFill="1" applyBorder="1"/>
    <xf numFmtId="2" fontId="4" fillId="4" borderId="9" xfId="0" applyNumberFormat="1" applyFont="1" applyFill="1" applyBorder="1" applyAlignment="1">
      <alignment vertical="center"/>
    </xf>
    <xf numFmtId="43" fontId="0" fillId="4" borderId="2" xfId="0" applyNumberFormat="1" applyFont="1" applyFill="1" applyBorder="1"/>
    <xf numFmtId="0" fontId="0" fillId="4" borderId="11" xfId="0" applyFill="1" applyBorder="1"/>
    <xf numFmtId="3" fontId="1" fillId="4" borderId="21" xfId="0" applyNumberFormat="1" applyFont="1" applyFill="1" applyBorder="1" applyAlignment="1">
      <alignment horizontal="right"/>
    </xf>
    <xf numFmtId="3" fontId="1" fillId="4" borderId="11" xfId="0" applyNumberFormat="1" applyFont="1" applyFill="1" applyBorder="1" applyAlignment="1">
      <alignment horizontal="right"/>
    </xf>
    <xf numFmtId="2" fontId="4" fillId="4" borderId="21" xfId="0" applyNumberFormat="1" applyFont="1" applyFill="1" applyBorder="1" applyAlignment="1">
      <alignment vertical="center"/>
    </xf>
    <xf numFmtId="43" fontId="6" fillId="4" borderId="15" xfId="0" applyNumberFormat="1" applyFont="1" applyFill="1" applyBorder="1"/>
    <xf numFmtId="43" fontId="6" fillId="4" borderId="11" xfId="0" applyNumberFormat="1" applyFont="1" applyFill="1" applyBorder="1"/>
    <xf numFmtId="0" fontId="0" fillId="3" borderId="0" xfId="0" applyFill="1"/>
    <xf numFmtId="0" fontId="5" fillId="4" borderId="2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3" fontId="0" fillId="4" borderId="8" xfId="0" applyNumberFormat="1" applyFont="1" applyFill="1" applyBorder="1" applyAlignment="1">
      <alignment horizontal="right"/>
    </xf>
    <xf numFmtId="3" fontId="0" fillId="4" borderId="3" xfId="0" applyNumberFormat="1" applyFont="1" applyFill="1" applyBorder="1" applyAlignment="1">
      <alignment horizontal="right"/>
    </xf>
    <xf numFmtId="3" fontId="0" fillId="4" borderId="12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0" fillId="4" borderId="7" xfId="0" applyNumberFormat="1" applyFont="1" applyFill="1" applyBorder="1" applyAlignment="1">
      <alignment horizontal="right"/>
    </xf>
    <xf numFmtId="3" fontId="0" fillId="4" borderId="2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4" fillId="4" borderId="10" xfId="0" applyFont="1" applyFill="1" applyBorder="1"/>
    <xf numFmtId="0" fontId="0" fillId="4" borderId="3" xfId="0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right" vertical="center"/>
    </xf>
    <xf numFmtId="2" fontId="0" fillId="4" borderId="3" xfId="0" applyNumberFormat="1" applyFill="1" applyBorder="1"/>
    <xf numFmtId="0" fontId="8" fillId="5" borderId="22" xfId="0" applyFont="1" applyFill="1" applyBorder="1" applyAlignment="1">
      <alignment horizontal="center" vertical="center" wrapText="1" shrinkToFit="1"/>
    </xf>
    <xf numFmtId="0" fontId="8" fillId="5" borderId="14" xfId="0" applyFont="1" applyFill="1" applyBorder="1" applyAlignment="1">
      <alignment horizontal="center" vertical="center" wrapText="1" shrinkToFit="1"/>
    </xf>
    <xf numFmtId="3" fontId="0" fillId="4" borderId="10" xfId="0" applyNumberFormat="1" applyFont="1" applyFill="1" applyBorder="1" applyAlignment="1">
      <alignment horizontal="right"/>
    </xf>
    <xf numFmtId="1" fontId="0" fillId="4" borderId="3" xfId="0" applyNumberFormat="1" applyFill="1" applyBorder="1"/>
    <xf numFmtId="43" fontId="6" fillId="4" borderId="3" xfId="0" applyNumberFormat="1" applyFont="1" applyFill="1" applyBorder="1"/>
    <xf numFmtId="0" fontId="8" fillId="5" borderId="11" xfId="0" applyFont="1" applyFill="1" applyBorder="1" applyAlignment="1">
      <alignment horizontal="center" vertical="center" wrapText="1" shrinkToFit="1"/>
    </xf>
    <xf numFmtId="0" fontId="4" fillId="4" borderId="9" xfId="0" applyFont="1" applyFill="1" applyBorder="1"/>
    <xf numFmtId="0" fontId="0" fillId="4" borderId="2" xfId="0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right" vertical="center"/>
    </xf>
    <xf numFmtId="2" fontId="0" fillId="4" borderId="2" xfId="0" applyNumberFormat="1" applyFill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43" fontId="6" fillId="2" borderId="23" xfId="0" applyNumberFormat="1" applyFont="1" applyFill="1" applyBorder="1" applyAlignment="1">
      <alignment horizontal="center" vertical="center"/>
    </xf>
    <xf numFmtId="43" fontId="6" fillId="2" borderId="24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95250</xdr:rowOff>
    </xdr:from>
    <xdr:to>
      <xdr:col>1</xdr:col>
      <xdr:colOff>666750</xdr:colOff>
      <xdr:row>4</xdr:row>
      <xdr:rowOff>123825</xdr:rowOff>
    </xdr:to>
    <xdr:pic>
      <xdr:nvPicPr>
        <xdr:cNvPr id="2" name="Picture 1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47775" y="285750"/>
          <a:ext cx="609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0"/>
  <sheetViews>
    <sheetView showGridLines="0" workbookViewId="0">
      <selection activeCell="P19" sqref="P19"/>
    </sheetView>
  </sheetViews>
  <sheetFormatPr baseColWidth="10" defaultRowHeight="15"/>
  <cols>
    <col min="2" max="2" width="51.85546875" bestFit="1" customWidth="1"/>
    <col min="3" max="16" width="7.7109375" customWidth="1"/>
    <col min="17" max="17" width="15" customWidth="1"/>
  </cols>
  <sheetData>
    <row r="1" spans="2:16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2:16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ht="6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>
      <c r="B5" s="50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2:16" ht="7.5" customHeight="1">
      <c r="B6" s="3"/>
      <c r="C6" s="3"/>
      <c r="D6" s="3"/>
      <c r="E6" s="7"/>
      <c r="F6" s="7"/>
      <c r="G6" s="3"/>
      <c r="H6" s="3"/>
      <c r="I6" s="3"/>
      <c r="J6" s="3"/>
      <c r="K6" s="3"/>
      <c r="L6" s="3"/>
      <c r="M6" s="3"/>
      <c r="N6" s="3"/>
      <c r="O6" s="7"/>
      <c r="P6" s="3"/>
    </row>
    <row r="7" spans="2:16" ht="19.5" customHeight="1"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2:16" ht="13.5" customHeight="1">
      <c r="B8" s="51" t="s">
        <v>7</v>
      </c>
      <c r="C8" s="54" t="s">
        <v>12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 t="s">
        <v>4</v>
      </c>
      <c r="P8" s="57"/>
    </row>
    <row r="9" spans="2:16" ht="14.25" customHeight="1">
      <c r="B9" s="52"/>
      <c r="C9" s="54" t="s">
        <v>23</v>
      </c>
      <c r="D9" s="55"/>
      <c r="E9" s="54" t="s">
        <v>15</v>
      </c>
      <c r="F9" s="55"/>
      <c r="G9" s="54" t="s">
        <v>8</v>
      </c>
      <c r="H9" s="55"/>
      <c r="I9" s="54" t="s">
        <v>9</v>
      </c>
      <c r="J9" s="55"/>
      <c r="K9" s="54" t="s">
        <v>10</v>
      </c>
      <c r="L9" s="55"/>
      <c r="M9" s="54" t="s">
        <v>11</v>
      </c>
      <c r="N9" s="55"/>
      <c r="O9" s="58"/>
      <c r="P9" s="59"/>
    </row>
    <row r="10" spans="2:16" ht="18" customHeight="1">
      <c r="B10" s="53"/>
      <c r="C10" s="4" t="s">
        <v>13</v>
      </c>
      <c r="D10" s="4" t="s">
        <v>14</v>
      </c>
      <c r="E10" s="8" t="s">
        <v>13</v>
      </c>
      <c r="F10" s="8" t="s">
        <v>14</v>
      </c>
      <c r="G10" s="4" t="s">
        <v>13</v>
      </c>
      <c r="H10" s="4" t="s">
        <v>14</v>
      </c>
      <c r="I10" s="4" t="s">
        <v>13</v>
      </c>
      <c r="J10" s="4" t="s">
        <v>14</v>
      </c>
      <c r="K10" s="4" t="s">
        <v>13</v>
      </c>
      <c r="L10" s="4" t="s">
        <v>14</v>
      </c>
      <c r="M10" s="4" t="s">
        <v>13</v>
      </c>
      <c r="N10" s="4" t="s">
        <v>14</v>
      </c>
      <c r="O10" s="8" t="s">
        <v>13</v>
      </c>
      <c r="P10" s="8" t="s">
        <v>14</v>
      </c>
    </row>
    <row r="11" spans="2:16">
      <c r="B11" s="9" t="s">
        <v>6</v>
      </c>
      <c r="C11" s="10"/>
      <c r="D11" s="10"/>
      <c r="E11" s="10">
        <v>144</v>
      </c>
      <c r="F11" s="10">
        <v>289</v>
      </c>
      <c r="G11" s="10">
        <v>97</v>
      </c>
      <c r="H11" s="10">
        <v>628</v>
      </c>
      <c r="I11" s="10">
        <v>193</v>
      </c>
      <c r="J11" s="10">
        <v>1111</v>
      </c>
      <c r="K11" s="10">
        <v>96</v>
      </c>
      <c r="L11" s="10">
        <v>920</v>
      </c>
      <c r="M11" s="10">
        <v>434</v>
      </c>
      <c r="N11" s="10">
        <v>1062</v>
      </c>
      <c r="O11" s="5">
        <f>C11+E11+G11+I11+K11+M11</f>
        <v>964</v>
      </c>
      <c r="P11" s="5">
        <f>D11+F11+H11+J11+L11+N11</f>
        <v>4010</v>
      </c>
    </row>
    <row r="12" spans="2:16">
      <c r="B12" s="9" t="s">
        <v>16</v>
      </c>
      <c r="C12" s="10"/>
      <c r="D12" s="10"/>
      <c r="E12" s="10">
        <v>48</v>
      </c>
      <c r="F12" s="10"/>
      <c r="G12" s="10">
        <v>192</v>
      </c>
      <c r="H12" s="10"/>
      <c r="I12" s="10">
        <v>48</v>
      </c>
      <c r="J12" s="10">
        <v>48</v>
      </c>
      <c r="K12" s="10"/>
      <c r="L12" s="10"/>
      <c r="M12" s="10">
        <v>97</v>
      </c>
      <c r="N12" s="10"/>
      <c r="O12" s="5">
        <f t="shared" ref="O12:O19" si="0">C12+E12+G12+I12+K12+M12</f>
        <v>385</v>
      </c>
      <c r="P12" s="5">
        <f t="shared" ref="P12:P19" si="1">D12+F12+H12+J12+L12+N12</f>
        <v>48</v>
      </c>
    </row>
    <row r="13" spans="2:16">
      <c r="B13" s="9" t="s">
        <v>22</v>
      </c>
      <c r="C13" s="10"/>
      <c r="D13" s="10"/>
      <c r="E13" s="10"/>
      <c r="F13" s="10"/>
      <c r="G13" s="10"/>
      <c r="H13" s="10"/>
      <c r="I13" s="10"/>
      <c r="J13" s="10">
        <v>97</v>
      </c>
      <c r="K13" s="10"/>
      <c r="L13" s="10"/>
      <c r="M13" s="10"/>
      <c r="N13" s="10"/>
      <c r="O13" s="5">
        <f t="shared" si="0"/>
        <v>0</v>
      </c>
      <c r="P13" s="5">
        <f t="shared" si="1"/>
        <v>97</v>
      </c>
    </row>
    <row r="14" spans="2:16">
      <c r="B14" s="9" t="s">
        <v>17</v>
      </c>
      <c r="C14" s="10"/>
      <c r="D14" s="10"/>
      <c r="E14" s="10"/>
      <c r="F14" s="10"/>
      <c r="G14" s="10">
        <v>48</v>
      </c>
      <c r="H14" s="10"/>
      <c r="I14" s="10">
        <v>48</v>
      </c>
      <c r="J14" s="10"/>
      <c r="K14" s="10">
        <v>96</v>
      </c>
      <c r="L14" s="10"/>
      <c r="M14" s="10">
        <v>192</v>
      </c>
      <c r="N14" s="10"/>
      <c r="O14" s="5">
        <f t="shared" si="0"/>
        <v>384</v>
      </c>
      <c r="P14" s="5">
        <f t="shared" si="1"/>
        <v>0</v>
      </c>
    </row>
    <row r="15" spans="2:16">
      <c r="B15" s="9" t="s">
        <v>18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48</v>
      </c>
      <c r="O15" s="5">
        <f t="shared" si="0"/>
        <v>0</v>
      </c>
      <c r="P15" s="5">
        <f t="shared" si="1"/>
        <v>48</v>
      </c>
    </row>
    <row r="16" spans="2:16">
      <c r="B16" s="9" t="s">
        <v>24</v>
      </c>
      <c r="C16" s="10"/>
      <c r="D16" s="10"/>
      <c r="E16" s="10">
        <v>48</v>
      </c>
      <c r="F16" s="10">
        <v>48</v>
      </c>
      <c r="G16" s="10"/>
      <c r="H16" s="10">
        <v>193</v>
      </c>
      <c r="I16" s="10">
        <v>48</v>
      </c>
      <c r="J16" s="10">
        <v>144</v>
      </c>
      <c r="K16" s="10"/>
      <c r="L16" s="10">
        <v>96</v>
      </c>
      <c r="M16" s="10">
        <v>144</v>
      </c>
      <c r="N16" s="10">
        <v>96</v>
      </c>
      <c r="O16" s="5">
        <f t="shared" si="0"/>
        <v>240</v>
      </c>
      <c r="P16" s="5">
        <f t="shared" si="1"/>
        <v>577</v>
      </c>
    </row>
    <row r="17" spans="2:16">
      <c r="B17" s="9" t="s">
        <v>19</v>
      </c>
      <c r="C17" s="10"/>
      <c r="D17" s="10">
        <v>48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">
        <f t="shared" si="0"/>
        <v>0</v>
      </c>
      <c r="P17" s="5">
        <f t="shared" si="1"/>
        <v>48</v>
      </c>
    </row>
    <row r="18" spans="2:16">
      <c r="B18" s="9" t="s">
        <v>20</v>
      </c>
      <c r="C18" s="10"/>
      <c r="D18" s="10"/>
      <c r="E18" s="10"/>
      <c r="F18" s="10"/>
      <c r="G18" s="10"/>
      <c r="H18" s="10">
        <v>96</v>
      </c>
      <c r="I18" s="10"/>
      <c r="J18" s="10"/>
      <c r="K18" s="10"/>
      <c r="L18" s="10"/>
      <c r="M18" s="10"/>
      <c r="N18" s="10">
        <v>96</v>
      </c>
      <c r="O18" s="5">
        <f t="shared" si="0"/>
        <v>0</v>
      </c>
      <c r="P18" s="5">
        <f t="shared" si="1"/>
        <v>192</v>
      </c>
    </row>
    <row r="19" spans="2:16" ht="18" customHeight="1">
      <c r="B19" s="9" t="s">
        <v>21</v>
      </c>
      <c r="C19" s="10"/>
      <c r="D19" s="10"/>
      <c r="E19" s="10">
        <v>774</v>
      </c>
      <c r="F19" s="10">
        <v>725</v>
      </c>
      <c r="G19" s="10">
        <v>1158</v>
      </c>
      <c r="H19" s="10">
        <v>2462</v>
      </c>
      <c r="I19" s="10">
        <v>1547</v>
      </c>
      <c r="J19" s="10">
        <v>3041</v>
      </c>
      <c r="K19" s="10">
        <v>869</v>
      </c>
      <c r="L19" s="10">
        <v>3089</v>
      </c>
      <c r="M19" s="10">
        <v>3428</v>
      </c>
      <c r="N19" s="10">
        <v>4006</v>
      </c>
      <c r="O19" s="5">
        <f t="shared" si="0"/>
        <v>7776</v>
      </c>
      <c r="P19" s="5">
        <f t="shared" si="1"/>
        <v>13323</v>
      </c>
    </row>
    <row r="20" spans="2:16">
      <c r="B20" s="6" t="s">
        <v>5</v>
      </c>
    </row>
  </sheetData>
  <mergeCells count="13">
    <mergeCell ref="B1:P1"/>
    <mergeCell ref="B2:P2"/>
    <mergeCell ref="B3:P3"/>
    <mergeCell ref="B5:P5"/>
    <mergeCell ref="B8:B10"/>
    <mergeCell ref="E9:F9"/>
    <mergeCell ref="O8:P9"/>
    <mergeCell ref="C8:N8"/>
    <mergeCell ref="C9:D9"/>
    <mergeCell ref="G9:H9"/>
    <mergeCell ref="I9:J9"/>
    <mergeCell ref="K9:L9"/>
    <mergeCell ref="M9:N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4"/>
  <sheetViews>
    <sheetView tabSelected="1" topLeftCell="C10" workbookViewId="0">
      <selection activeCell="I27" sqref="I27"/>
    </sheetView>
  </sheetViews>
  <sheetFormatPr baseColWidth="10" defaultRowHeight="15"/>
  <cols>
    <col min="1" max="1" width="5.7109375" customWidth="1"/>
    <col min="2" max="2" width="42" customWidth="1"/>
    <col min="3" max="3" width="16.85546875" customWidth="1"/>
    <col min="4" max="5" width="13.7109375" customWidth="1"/>
    <col min="6" max="6" width="11.85546875" customWidth="1"/>
    <col min="7" max="7" width="17.140625" customWidth="1"/>
    <col min="8" max="8" width="17" customWidth="1"/>
    <col min="9" max="9" width="17.85546875" customWidth="1"/>
  </cols>
  <sheetData>
    <row r="1" spans="2:9" ht="9.75" customHeight="1"/>
    <row r="2" spans="2:9" ht="20.25">
      <c r="B2" s="72" t="s">
        <v>0</v>
      </c>
      <c r="C2" s="72"/>
      <c r="D2" s="72"/>
      <c r="E2" s="72"/>
      <c r="F2" s="72"/>
      <c r="G2" s="72"/>
      <c r="H2" s="72"/>
    </row>
    <row r="3" spans="2:9" ht="18">
      <c r="B3" s="73" t="s">
        <v>35</v>
      </c>
      <c r="C3" s="73"/>
      <c r="D3" s="73"/>
      <c r="E3" s="73"/>
      <c r="F3" s="73"/>
      <c r="G3" s="73"/>
      <c r="H3" s="73"/>
    </row>
    <row r="4" spans="2:9">
      <c r="B4" s="74" t="s">
        <v>36</v>
      </c>
      <c r="C4" s="74"/>
      <c r="D4" s="74"/>
      <c r="E4" s="74"/>
      <c r="F4" s="74"/>
      <c r="G4" s="74"/>
      <c r="H4" s="74"/>
    </row>
    <row r="5" spans="2:9">
      <c r="B5" s="74" t="s">
        <v>37</v>
      </c>
      <c r="C5" s="74"/>
      <c r="D5" s="74"/>
      <c r="E5" s="74"/>
      <c r="F5" s="74"/>
      <c r="G5" s="74"/>
      <c r="H5" s="74"/>
    </row>
    <row r="6" spans="2:9" ht="9.75" customHeight="1" thickBot="1"/>
    <row r="7" spans="2:9" ht="22.5" customHeight="1" thickBot="1">
      <c r="B7" s="70" t="s">
        <v>26</v>
      </c>
      <c r="C7" s="75" t="s">
        <v>30</v>
      </c>
      <c r="D7" s="76"/>
      <c r="E7" s="60" t="s">
        <v>39</v>
      </c>
      <c r="F7" s="60" t="s">
        <v>34</v>
      </c>
      <c r="G7" s="33" t="s">
        <v>31</v>
      </c>
      <c r="H7" s="35" t="s">
        <v>31</v>
      </c>
      <c r="I7" s="60" t="s">
        <v>40</v>
      </c>
    </row>
    <row r="8" spans="2:9" ht="21.75" customHeight="1" thickBot="1">
      <c r="B8" s="71"/>
      <c r="C8" s="32" t="s">
        <v>27</v>
      </c>
      <c r="D8" s="32" t="s">
        <v>28</v>
      </c>
      <c r="E8" s="61"/>
      <c r="F8" s="61"/>
      <c r="G8" s="33" t="s">
        <v>27</v>
      </c>
      <c r="H8" s="34" t="s">
        <v>28</v>
      </c>
      <c r="I8" s="61" t="s">
        <v>28</v>
      </c>
    </row>
    <row r="9" spans="2:9" ht="15" customHeight="1">
      <c r="B9" s="24" t="s">
        <v>33</v>
      </c>
      <c r="C9" s="26">
        <v>964</v>
      </c>
      <c r="D9" s="27">
        <v>4010</v>
      </c>
      <c r="E9" s="42">
        <f>+C9+D9</f>
        <v>4974</v>
      </c>
      <c r="F9" s="11">
        <v>15.09</v>
      </c>
      <c r="G9" s="12">
        <f>C9*F9</f>
        <v>14546.76</v>
      </c>
      <c r="H9" s="12">
        <f>D9*F9</f>
        <v>60510.9</v>
      </c>
      <c r="I9" s="12">
        <f>+G9+H9</f>
        <v>75057.66</v>
      </c>
    </row>
    <row r="10" spans="2:9">
      <c r="B10" s="25"/>
      <c r="C10" s="28">
        <v>385</v>
      </c>
      <c r="D10" s="29">
        <v>48</v>
      </c>
      <c r="E10" s="42">
        <f t="shared" ref="E10:E16" si="0">+C10+D10</f>
        <v>433</v>
      </c>
      <c r="F10" s="13">
        <v>15.09</v>
      </c>
      <c r="G10" s="14">
        <f t="shared" ref="G10:G17" si="1">C10*F10</f>
        <v>5809.65</v>
      </c>
      <c r="H10" s="14">
        <f t="shared" ref="H10:H16" si="2">D10*F10</f>
        <v>724.31999999999994</v>
      </c>
      <c r="I10" s="12">
        <f t="shared" ref="I10:I17" si="3">+G10+H10</f>
        <v>6533.9699999999993</v>
      </c>
    </row>
    <row r="11" spans="2:9">
      <c r="B11" s="25"/>
      <c r="C11" s="28">
        <v>0</v>
      </c>
      <c r="D11" s="29">
        <v>97</v>
      </c>
      <c r="E11" s="42">
        <f t="shared" si="0"/>
        <v>97</v>
      </c>
      <c r="F11" s="13">
        <v>15.09</v>
      </c>
      <c r="G11" s="14">
        <f t="shared" si="1"/>
        <v>0</v>
      </c>
      <c r="H11" s="14">
        <f t="shared" si="2"/>
        <v>1463.73</v>
      </c>
      <c r="I11" s="12">
        <f t="shared" si="3"/>
        <v>1463.73</v>
      </c>
    </row>
    <row r="12" spans="2:9">
      <c r="B12" s="25"/>
      <c r="C12" s="28">
        <v>384</v>
      </c>
      <c r="D12" s="29">
        <v>0</v>
      </c>
      <c r="E12" s="42">
        <f t="shared" si="0"/>
        <v>384</v>
      </c>
      <c r="F12" s="13">
        <v>15.09</v>
      </c>
      <c r="G12" s="14">
        <f t="shared" si="1"/>
        <v>5794.5599999999995</v>
      </c>
      <c r="H12" s="14">
        <f t="shared" si="2"/>
        <v>0</v>
      </c>
      <c r="I12" s="12">
        <f t="shared" si="3"/>
        <v>5794.5599999999995</v>
      </c>
    </row>
    <row r="13" spans="2:9">
      <c r="B13" s="25"/>
      <c r="C13" s="28">
        <v>0</v>
      </c>
      <c r="D13" s="29">
        <v>48</v>
      </c>
      <c r="E13" s="42">
        <f t="shared" si="0"/>
        <v>48</v>
      </c>
      <c r="F13" s="13">
        <v>15.09</v>
      </c>
      <c r="G13" s="14">
        <f t="shared" si="1"/>
        <v>0</v>
      </c>
      <c r="H13" s="14">
        <f t="shared" si="2"/>
        <v>724.31999999999994</v>
      </c>
      <c r="I13" s="12">
        <f t="shared" si="3"/>
        <v>724.31999999999994</v>
      </c>
    </row>
    <row r="14" spans="2:9">
      <c r="B14" s="25"/>
      <c r="C14" s="28">
        <v>240</v>
      </c>
      <c r="D14" s="29">
        <v>577</v>
      </c>
      <c r="E14" s="42">
        <f t="shared" si="0"/>
        <v>817</v>
      </c>
      <c r="F14" s="13">
        <v>15.09</v>
      </c>
      <c r="G14" s="14">
        <f t="shared" si="1"/>
        <v>3621.6</v>
      </c>
      <c r="H14" s="14">
        <f t="shared" si="2"/>
        <v>8706.93</v>
      </c>
      <c r="I14" s="12">
        <f t="shared" si="3"/>
        <v>12328.53</v>
      </c>
    </row>
    <row r="15" spans="2:9">
      <c r="B15" s="25"/>
      <c r="C15" s="28">
        <v>0</v>
      </c>
      <c r="D15" s="29">
        <v>48</v>
      </c>
      <c r="E15" s="42">
        <f t="shared" si="0"/>
        <v>48</v>
      </c>
      <c r="F15" s="13">
        <v>15.09</v>
      </c>
      <c r="G15" s="14">
        <f t="shared" si="1"/>
        <v>0</v>
      </c>
      <c r="H15" s="14">
        <f t="shared" si="2"/>
        <v>724.31999999999994</v>
      </c>
      <c r="I15" s="12">
        <f t="shared" si="3"/>
        <v>724.31999999999994</v>
      </c>
    </row>
    <row r="16" spans="2:9">
      <c r="B16" s="25"/>
      <c r="C16" s="28">
        <v>0</v>
      </c>
      <c r="D16" s="29">
        <v>192</v>
      </c>
      <c r="E16" s="42">
        <f t="shared" si="0"/>
        <v>192</v>
      </c>
      <c r="F16" s="13">
        <v>15.09</v>
      </c>
      <c r="G16" s="14">
        <f t="shared" si="1"/>
        <v>0</v>
      </c>
      <c r="H16" s="14">
        <f t="shared" si="2"/>
        <v>2897.2799999999997</v>
      </c>
      <c r="I16" s="12">
        <f t="shared" si="3"/>
        <v>2897.2799999999997</v>
      </c>
    </row>
    <row r="17" spans="2:10" ht="15.75" thickBot="1">
      <c r="B17" s="25"/>
      <c r="C17" s="30">
        <v>7776</v>
      </c>
      <c r="D17" s="31">
        <v>13323</v>
      </c>
      <c r="E17" s="42">
        <f>+C17+D17</f>
        <v>21099</v>
      </c>
      <c r="F17" s="15">
        <v>15.09</v>
      </c>
      <c r="G17" s="16">
        <f t="shared" si="1"/>
        <v>117339.84</v>
      </c>
      <c r="H17" s="16">
        <f>D17*F17</f>
        <v>201044.07</v>
      </c>
      <c r="I17" s="12">
        <f t="shared" si="3"/>
        <v>318383.91000000003</v>
      </c>
    </row>
    <row r="18" spans="2:10" ht="26.25" customHeight="1" thickBot="1">
      <c r="B18" s="17" t="s">
        <v>41</v>
      </c>
      <c r="C18" s="18">
        <v>9749</v>
      </c>
      <c r="D18" s="19">
        <v>18343</v>
      </c>
      <c r="E18" s="18">
        <f>SUM(E9:E17)</f>
        <v>28092</v>
      </c>
      <c r="F18" s="20">
        <v>15.09</v>
      </c>
      <c r="G18" s="21">
        <f>+C18*F18</f>
        <v>147112.41</v>
      </c>
      <c r="H18" s="22">
        <f>+D18*F18</f>
        <v>276795.87</v>
      </c>
      <c r="I18" s="22">
        <f>SUM(I9:I17)</f>
        <v>423908.28</v>
      </c>
    </row>
    <row r="19" spans="2:10" ht="15.75" customHeight="1" thickBot="1">
      <c r="J19" s="23"/>
    </row>
    <row r="20" spans="2:10" ht="46.5" customHeight="1" thickBot="1">
      <c r="B20" s="33" t="s">
        <v>38</v>
      </c>
      <c r="C20" s="40" t="s">
        <v>32</v>
      </c>
      <c r="D20" s="40" t="s">
        <v>46</v>
      </c>
      <c r="E20" s="41" t="s">
        <v>31</v>
      </c>
      <c r="F20" s="41" t="s">
        <v>41</v>
      </c>
      <c r="G20" s="41" t="s">
        <v>43</v>
      </c>
      <c r="H20" s="41" t="s">
        <v>42</v>
      </c>
      <c r="I20" s="45" t="s">
        <v>44</v>
      </c>
    </row>
    <row r="21" spans="2:10" ht="15.75">
      <c r="B21" s="36" t="s">
        <v>29</v>
      </c>
      <c r="C21" s="37">
        <v>15</v>
      </c>
      <c r="D21" s="38">
        <v>5.71</v>
      </c>
      <c r="E21" s="39">
        <f>+C21*D21</f>
        <v>85.65</v>
      </c>
      <c r="F21" s="43">
        <v>28092</v>
      </c>
      <c r="G21" s="43">
        <f>+F21*0.25</f>
        <v>7023</v>
      </c>
      <c r="H21" s="12">
        <v>601519.94999999995</v>
      </c>
      <c r="I21" s="44">
        <f>+E21*G21</f>
        <v>601519.95000000007</v>
      </c>
    </row>
    <row r="22" spans="2:10" ht="15.75" thickBot="1">
      <c r="B22" s="46"/>
      <c r="C22" s="47"/>
      <c r="D22" s="48"/>
      <c r="E22" s="49"/>
      <c r="F22" s="49"/>
      <c r="G22" s="49"/>
    </row>
    <row r="23" spans="2:10" ht="15.75" customHeight="1">
      <c r="B23" s="64" t="s">
        <v>45</v>
      </c>
      <c r="C23" s="65"/>
      <c r="D23" s="65"/>
      <c r="E23" s="65"/>
      <c r="F23" s="65"/>
      <c r="G23" s="65"/>
      <c r="H23" s="66"/>
      <c r="I23" s="62">
        <f>+I18+I21</f>
        <v>1025428.2300000001</v>
      </c>
    </row>
    <row r="24" spans="2:10" ht="15.75" customHeight="1" thickBot="1">
      <c r="B24" s="67"/>
      <c r="C24" s="68"/>
      <c r="D24" s="68"/>
      <c r="E24" s="68"/>
      <c r="F24" s="68"/>
      <c r="G24" s="68"/>
      <c r="H24" s="69"/>
      <c r="I24" s="63"/>
    </row>
  </sheetData>
  <mergeCells count="11">
    <mergeCell ref="I7:I8"/>
    <mergeCell ref="I23:I24"/>
    <mergeCell ref="B23:H24"/>
    <mergeCell ref="B7:B8"/>
    <mergeCell ref="B2:H2"/>
    <mergeCell ref="B3:H3"/>
    <mergeCell ref="B4:H4"/>
    <mergeCell ref="B5:H5"/>
    <mergeCell ref="C7:D7"/>
    <mergeCell ref="F7:F8"/>
    <mergeCell ref="E7:E8"/>
  </mergeCells>
  <pageMargins left="0.15748031496062992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COSTOS ISSS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olinda.lopez</cp:lastModifiedBy>
  <cp:lastPrinted>2016-03-03T15:45:26Z</cp:lastPrinted>
  <dcterms:created xsi:type="dcterms:W3CDTF">2016-03-01T20:55:46Z</dcterms:created>
  <dcterms:modified xsi:type="dcterms:W3CDTF">2016-03-03T15:45:28Z</dcterms:modified>
</cp:coreProperties>
</file>