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.Espinoza\Desktop\Oficial de Informacion\Resolución Ref.N° 09- INJUVE-2019\"/>
    </mc:Choice>
  </mc:AlternateContent>
  <bookViews>
    <workbookView xWindow="0" yWindow="0" windowWidth="21600" windowHeight="9630" activeTab="1"/>
  </bookViews>
  <sheets>
    <sheet name="Presupuesto 2017-2018 INJUVE" sheetId="1" r:id="rId1"/>
    <sheet name="INVERSION EMPLEO" sheetId="2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0" hidden="1">#REF!</definedName>
    <definedName name="_Fill" hidden="1">#REF!</definedName>
    <definedName name="_xlnm.Database" localSheetId="0">#REF!</definedName>
    <definedName name="_xlnm.Database">#REF!</definedName>
    <definedName name="CONS">#N/A</definedName>
    <definedName name="CUOTAINICIAL">'[1]PAGO RENTA Y RETRIBUCION'!$C$6</definedName>
    <definedName name="DOS">#N/A</definedName>
    <definedName name="EMISION">'[2]FLUJO CONSOLIDADO'!$A$45</definedName>
    <definedName name="GASTOSFINANCIEROS" localSheetId="0">[3]Remun!#REF!</definedName>
    <definedName name="GASTOSFINANCIEROS">[3]Remun!#REF!</definedName>
    <definedName name="hoja1" localSheetId="0">[4]Remun!#REF!</definedName>
    <definedName name="hoja1">[4]Remun!#REF!</definedName>
    <definedName name="linealargoplazo">'[2]FLUJO CONSOLIDADO'!$A$22</definedName>
    <definedName name="LineaRotativa">'[2]FLUJO CONSOLIDADO'!$A$15</definedName>
    <definedName name="OC">#N/A</definedName>
    <definedName name="PRESTAMO">'[1]PAGO RENTA Y RETRIBUCION'!$C$7</definedName>
    <definedName name="WER" localSheetId="0">[3]Remun!#REF!</definedName>
    <definedName name="WER">[3]Remun!#REF!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D9" i="1"/>
  <c r="G9" i="1" s="1"/>
  <c r="F9" i="1"/>
  <c r="E10" i="1"/>
  <c r="F11" i="1"/>
  <c r="G11" i="1"/>
  <c r="E12" i="1"/>
  <c r="E17" i="1" s="1"/>
  <c r="E22" i="1" s="1"/>
  <c r="F14" i="1"/>
  <c r="G14" i="1"/>
  <c r="D15" i="1"/>
  <c r="E15" i="1"/>
  <c r="F15" i="1"/>
  <c r="G15" i="1"/>
  <c r="F19" i="1"/>
  <c r="G19" i="1"/>
  <c r="G21" i="1" s="1"/>
  <c r="D21" i="1"/>
  <c r="E21" i="1"/>
  <c r="F21" i="1" s="1"/>
  <c r="F9" i="2"/>
  <c r="E9" i="2"/>
  <c r="D9" i="2"/>
  <c r="G8" i="2"/>
  <c r="G6" i="2"/>
  <c r="G7" i="2"/>
  <c r="G5" i="2"/>
  <c r="G9" i="2" s="1"/>
  <c r="D10" i="1" l="1"/>
  <c r="G10" i="1"/>
  <c r="G12" i="1" s="1"/>
  <c r="G17" i="1" s="1"/>
  <c r="G22" i="1" s="1"/>
  <c r="D12" i="1" l="1"/>
  <c r="F10" i="1"/>
  <c r="D17" i="1" l="1"/>
  <c r="F12" i="1"/>
  <c r="E49" i="1"/>
  <c r="D49" i="1"/>
  <c r="G48" i="1"/>
  <c r="F48" i="1"/>
  <c r="G47" i="1"/>
  <c r="G49" i="1" s="1"/>
  <c r="F47" i="1"/>
  <c r="E42" i="1"/>
  <c r="D42" i="1"/>
  <c r="E41" i="1"/>
  <c r="F41" i="1" s="1"/>
  <c r="E38" i="1"/>
  <c r="D38" i="1"/>
  <c r="G37" i="1"/>
  <c r="F37" i="1"/>
  <c r="G36" i="1"/>
  <c r="F36" i="1"/>
  <c r="G33" i="1"/>
  <c r="F33" i="1"/>
  <c r="E31" i="1"/>
  <c r="D31" i="1"/>
  <c r="D32" i="1" s="1"/>
  <c r="D34" i="1" s="1"/>
  <c r="E30" i="1"/>
  <c r="F30" i="1" s="1"/>
  <c r="E29" i="1"/>
  <c r="G29" i="1" s="1"/>
  <c r="D22" i="1" l="1"/>
  <c r="F22" i="1" s="1"/>
  <c r="F17" i="1"/>
  <c r="G38" i="1"/>
  <c r="F31" i="1"/>
  <c r="F38" i="1"/>
  <c r="F29" i="1"/>
  <c r="E43" i="1"/>
  <c r="G42" i="1"/>
  <c r="F49" i="1"/>
  <c r="G30" i="1"/>
  <c r="G31" i="1"/>
  <c r="E32" i="1"/>
  <c r="F42" i="1"/>
  <c r="D43" i="1"/>
  <c r="D50" i="1" s="1"/>
  <c r="G41" i="1"/>
  <c r="G43" i="1" l="1"/>
  <c r="G32" i="1"/>
  <c r="G34" i="1" s="1"/>
  <c r="D45" i="1"/>
  <c r="G45" i="1"/>
  <c r="F32" i="1"/>
  <c r="E34" i="1"/>
  <c r="F43" i="1"/>
  <c r="E45" i="1" l="1"/>
  <c r="F34" i="1"/>
  <c r="E50" i="1" l="1"/>
  <c r="F45" i="1"/>
  <c r="F50" i="1" l="1"/>
  <c r="G50" i="1"/>
</calcChain>
</file>

<file path=xl/sharedStrings.xml><?xml version="1.0" encoding="utf-8"?>
<sst xmlns="http://schemas.openxmlformats.org/spreadsheetml/2006/main" count="84" uniqueCount="55">
  <si>
    <t>INSTITUTO NACIONAL DE JUVENTUD</t>
  </si>
  <si>
    <t>PRESUPUESTO INSTITUCIONAL EJECUTADO PERIODO FISCAL 2017</t>
  </si>
  <si>
    <t>UNIDAD PRESUPUESTARIA</t>
  </si>
  <si>
    <t>FUENTE FINANCIAMIENTO</t>
  </si>
  <si>
    <t>PRESUPUESTO ASIGNADO</t>
  </si>
  <si>
    <t>MONTO EJECUTADO</t>
  </si>
  <si>
    <t>%</t>
  </si>
  <si>
    <t>SALDO DISPONIBLE</t>
  </si>
  <si>
    <t>10  - Apoyo a la Política Nacional de Juventud</t>
  </si>
  <si>
    <t xml:space="preserve">     01 Dirección y Administración</t>
  </si>
  <si>
    <t xml:space="preserve">         Salarios y Prestaciones (152 Plazas)………………………………………..</t>
  </si>
  <si>
    <t xml:space="preserve">Fondo General </t>
  </si>
  <si>
    <t xml:space="preserve">         Adquisición de Bienes y Servicio…………………………….</t>
  </si>
  <si>
    <t>Sub-Total</t>
  </si>
  <si>
    <t xml:space="preserve">         Contribución Especial para la Seguridad Ciudadana CESC DL-124</t>
  </si>
  <si>
    <t>Fondo General -CESC</t>
  </si>
  <si>
    <t>Total Linea</t>
  </si>
  <si>
    <t>14 - Apoyo al Programa de Empleo y Empleabilidad Jóven</t>
  </si>
  <si>
    <t xml:space="preserve">     01 Fortalecimiento y Rehabilitación de Espacios Juveniles Proy.5770</t>
  </si>
  <si>
    <t>Donacion - AECID</t>
  </si>
  <si>
    <t>91021- Proyecto de Cooperación El Salvador/Argentina/España, apoyo tecnico</t>
  </si>
  <si>
    <t xml:space="preserve"> Donación -AECID</t>
  </si>
  <si>
    <t xml:space="preserve">           a INJUVE en la Implementacion de la Politica Nacional de Juventud.</t>
  </si>
  <si>
    <t>TOTAL GENERAL</t>
  </si>
  <si>
    <t>PRESUPUESTO INSTITUCIONAL EJECUTADO PERIODO FISCAL 2018</t>
  </si>
  <si>
    <t xml:space="preserve">         Salarios y prestaciones contratos de empleo (132 Plazas)……………….</t>
  </si>
  <si>
    <t xml:space="preserve">     02 Fortalecimiento de las Capacidades INJUVE-ITCA-FEPADE Proy.6855</t>
  </si>
  <si>
    <t>Donacion - BCIE</t>
  </si>
  <si>
    <t>15 - Fortalecimiento al Programa de Empleo y Empleabilidad</t>
  </si>
  <si>
    <t xml:space="preserve">       Juvenil FOCAP-PAPSES</t>
  </si>
  <si>
    <t xml:space="preserve">     01 Apoyo al Programa de Empleo y Empleabilidad Proy.91040</t>
  </si>
  <si>
    <t>Donación - GDLUX</t>
  </si>
  <si>
    <t>Donación  - UE</t>
  </si>
  <si>
    <t>94065 - Actividad Fisica Comunitaria por la Vida y la Empleablidad Juvenil</t>
  </si>
  <si>
    <t>91073 - Fortalecimiento del Programa Activate por la Convivencia S.S.</t>
  </si>
  <si>
    <t>Donación FANTEL</t>
  </si>
  <si>
    <t>Donación-Cataluña</t>
  </si>
  <si>
    <t>AÑO 2016</t>
  </si>
  <si>
    <t>AÑO 2017</t>
  </si>
  <si>
    <t>AÑO 2018</t>
  </si>
  <si>
    <t>FUENTE DE RECURSOS</t>
  </si>
  <si>
    <t>INSTITUTO NACIONAL DE LA JUVENTUD</t>
  </si>
  <si>
    <t>DETALLE DE FONDOS DE COOPERACION INTERNACIONAL ASIGNADOS AL PROGRAMA JOVENES CON TODO</t>
  </si>
  <si>
    <t>INVERSION ASIGNADA Y EJECUTADA</t>
  </si>
  <si>
    <t>Proyecto 5770 - LT 14-01 Apoyo al Programa Empleo y Empleabilidad Jóven; Fortalecimiento y Rehabilitación de Espácios Juveniles. FOCAP PACSES</t>
  </si>
  <si>
    <t>TOTAL</t>
  </si>
  <si>
    <t>Proyecto 91040 -  LT 15-01  Fortalecimiento al Programa de Empleo y Empleabilidad Juvenil FOCAP-PAPSES</t>
  </si>
  <si>
    <t>Proyecto 91021- Cooperación El Salvador/Argentina/España, apoyo tecnico a INJUVE en la Implementación de la Politica Nacional de Juventud.</t>
  </si>
  <si>
    <t>Proyecto 6855 - Fortalecimiento de las Capacidades del Instituto Nacional de la Juventud y la Escuela Especializada en Ingenieria ITCA-FEPADE en el marco del Programa de Empleo y Empleabilidad Juvenil</t>
  </si>
  <si>
    <t>DETALLE UNIDAD PRESUPUESTARIA -PROYECTO</t>
  </si>
  <si>
    <t>TOTALES</t>
  </si>
  <si>
    <t xml:space="preserve"> DONACION AECID-GDLUX</t>
  </si>
  <si>
    <t>DONACION GDLUX - UE</t>
  </si>
  <si>
    <t>DONACION SETEFE - AECID</t>
  </si>
  <si>
    <t>DONACION BCIE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</si>
</sst>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&quot;¢&quot;_-;\-* #,##0.00\ &quot;¢&quot;_-;_-* &quot;-&quot;??\ &quot;¢&quot;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sz val="11"/>
      <color theme="1"/>
      <name val="Arial"/>
      <family val="2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 style="thick">
        <color theme="3" tint="0.59999389629810485"/>
      </top>
      <bottom style="thick">
        <color theme="3" tint="0.59999389629810485"/>
      </bottom>
      <diagonal/>
    </border>
    <border>
      <left/>
      <right style="thick">
        <color theme="3" tint="0.59999389629810485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4" tint="0.39997558519241921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/>
      <bottom/>
      <diagonal/>
    </border>
    <border>
      <left style="thick">
        <color theme="3" tint="0.59999389629810485"/>
      </left>
      <right style="thick">
        <color theme="4" tint="0.39997558519241921"/>
      </right>
      <top style="thick">
        <color theme="3" tint="0.59999389629810485"/>
      </top>
      <bottom/>
      <diagonal/>
    </border>
    <border>
      <left/>
      <right style="thick">
        <color theme="4" tint="0.39997558519241921"/>
      </right>
      <top/>
      <bottom/>
      <diagonal/>
    </border>
    <border>
      <left style="thick">
        <color theme="3" tint="0.59999389629810485"/>
      </left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/>
      <bottom style="thin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/>
      <bottom style="thin">
        <color theme="4" tint="0.39997558519241921"/>
      </bottom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4" tint="0.39997558519241921"/>
      </top>
      <bottom/>
      <diagonal/>
    </border>
    <border>
      <left/>
      <right style="thick">
        <color theme="3" tint="0.59999389629810485"/>
      </right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double">
        <color theme="4" tint="0.39997558519241921"/>
      </top>
      <bottom/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3" tint="0.59999389629810485"/>
      </left>
      <right style="thick">
        <color theme="4" tint="0.39997558519241921"/>
      </right>
      <top/>
      <bottom style="thick">
        <color theme="3" tint="0.59999389629810485"/>
      </bottom>
      <diagonal/>
    </border>
    <border>
      <left style="thick">
        <color theme="4" tint="0.39997558519241921"/>
      </left>
      <right/>
      <top style="double">
        <color theme="4" tint="0.39997558519241921"/>
      </top>
      <bottom style="thick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double">
        <color theme="4" tint="0.39997558519241921"/>
      </top>
      <bottom style="thick">
        <color theme="4" tint="0.39997558519241921"/>
      </bottom>
      <diagonal/>
    </border>
    <border>
      <left/>
      <right style="thick">
        <color theme="4" tint="0.39997558519241921"/>
      </right>
      <top style="double">
        <color theme="4" tint="0.39997558519241921"/>
      </top>
      <bottom style="thick">
        <color theme="4" tint="0.39997558519241921"/>
      </bottom>
      <diagonal/>
    </border>
    <border>
      <left style="thick">
        <color theme="3" tint="0.59999389629810485"/>
      </left>
      <right/>
      <top style="thick">
        <color theme="3" tint="0.59999389629810485"/>
      </top>
      <bottom style="thick">
        <color theme="3" tint="0.59999389629810485"/>
      </bottom>
      <diagonal/>
    </border>
    <border>
      <left/>
      <right/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/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/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thick">
        <color theme="3" tint="0.59999389629810485"/>
      </top>
      <bottom/>
      <diagonal/>
    </border>
    <border>
      <left/>
      <right style="thick">
        <color theme="3" tint="0.59999389629810485"/>
      </right>
      <top style="thick">
        <color theme="3" tint="0.59999389629810485"/>
      </top>
      <bottom/>
      <diagonal/>
    </border>
    <border>
      <left style="thick">
        <color theme="3" tint="0.59999389629810485"/>
      </left>
      <right style="thick">
        <color theme="3" tint="0.59999389629810485"/>
      </right>
      <top/>
      <bottom style="thick">
        <color theme="3" tint="0.59999389629810485"/>
      </bottom>
      <diagonal/>
    </border>
    <border>
      <left/>
      <right style="thick">
        <color theme="3" tint="0.59999389629810485"/>
      </right>
      <top/>
      <bottom style="thick">
        <color theme="3" tint="0.59999389629810485"/>
      </bottom>
      <diagonal/>
    </border>
    <border>
      <left/>
      <right/>
      <top style="thick">
        <color theme="3" tint="0.59999389629810485"/>
      </top>
      <bottom/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 style="thick">
        <color theme="4" tint="0.39997558519241921"/>
      </bottom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 style="thick">
        <color theme="4" tint="0.39997558519241921"/>
      </bottom>
      <diagonal/>
    </border>
    <border>
      <left/>
      <right/>
      <top style="thick">
        <color theme="4" tint="0.39997558519241921"/>
      </top>
      <bottom style="thick">
        <color theme="4" tint="0.39997558519241921"/>
      </bottom>
      <diagonal/>
    </border>
    <border>
      <left/>
      <right style="thick">
        <color theme="4" tint="0.39997558519241921"/>
      </right>
      <top style="thick">
        <color theme="4" tint="0.39997558519241921"/>
      </top>
      <bottom style="thick">
        <color theme="4" tint="0.39997558519241921"/>
      </bottom>
      <diagonal/>
    </border>
    <border>
      <left/>
      <right/>
      <top style="thick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 style="thick">
        <color theme="4" tint="0.39997558519241921"/>
      </bottom>
      <diagonal/>
    </border>
  </borders>
  <cellStyleXfs count="7">
    <xf numFmtId="0" fontId="0" fillId="0" borderId="0"/>
    <xf numFmtId="165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/>
    </xf>
    <xf numFmtId="0" fontId="8" fillId="2" borderId="0" xfId="4" applyFont="1" applyFill="1" applyBorder="1" applyAlignment="1">
      <alignment horizontal="center" vertical="center" wrapText="1"/>
    </xf>
    <xf numFmtId="166" fontId="10" fillId="2" borderId="5" xfId="1" applyNumberFormat="1" applyFont="1" applyFill="1" applyBorder="1"/>
    <xf numFmtId="166" fontId="11" fillId="2" borderId="5" xfId="2" applyNumberFormat="1" applyFont="1" applyFill="1" applyBorder="1" applyAlignment="1">
      <alignment vertical="center"/>
    </xf>
    <xf numFmtId="0" fontId="0" fillId="0" borderId="7" xfId="0" applyBorder="1"/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166" fontId="9" fillId="2" borderId="5" xfId="2" applyNumberFormat="1" applyFont="1" applyFill="1" applyBorder="1"/>
    <xf numFmtId="166" fontId="12" fillId="2" borderId="5" xfId="1" applyNumberFormat="1" applyFont="1" applyFill="1" applyBorder="1"/>
    <xf numFmtId="166" fontId="0" fillId="0" borderId="7" xfId="0" applyNumberFormat="1" applyBorder="1"/>
    <xf numFmtId="0" fontId="7" fillId="0" borderId="5" xfId="0" applyFont="1" applyBorder="1"/>
    <xf numFmtId="166" fontId="0" fillId="0" borderId="9" xfId="0" applyNumberFormat="1" applyBorder="1"/>
    <xf numFmtId="0" fontId="13" fillId="2" borderId="10" xfId="0" applyFont="1" applyFill="1" applyBorder="1" applyAlignment="1">
      <alignment horizontal="center" vertical="center"/>
    </xf>
    <xf numFmtId="166" fontId="13" fillId="2" borderId="10" xfId="2" applyNumberFormat="1" applyFont="1" applyFill="1" applyBorder="1"/>
    <xf numFmtId="166" fontId="14" fillId="0" borderId="12" xfId="0" applyNumberFormat="1" applyFont="1" applyBorder="1"/>
    <xf numFmtId="0" fontId="9" fillId="2" borderId="13" xfId="0" applyFont="1" applyFill="1" applyBorder="1" applyAlignment="1">
      <alignment horizontal="center" vertical="center"/>
    </xf>
    <xf numFmtId="166" fontId="9" fillId="2" borderId="13" xfId="2" applyNumberFormat="1" applyFont="1" applyFill="1" applyBorder="1"/>
    <xf numFmtId="166" fontId="0" fillId="0" borderId="14" xfId="0" applyNumberFormat="1" applyBorder="1"/>
    <xf numFmtId="0" fontId="5" fillId="2" borderId="5" xfId="0" applyFont="1" applyFill="1" applyBorder="1"/>
    <xf numFmtId="0" fontId="13" fillId="2" borderId="15" xfId="0" applyFont="1" applyFill="1" applyBorder="1" applyAlignment="1">
      <alignment horizontal="center" vertical="top" wrapText="1"/>
    </xf>
    <xf numFmtId="166" fontId="13" fillId="2" borderId="15" xfId="1" applyNumberFormat="1" applyFont="1" applyFill="1" applyBorder="1" applyAlignment="1">
      <alignment vertical="center"/>
    </xf>
    <xf numFmtId="166" fontId="13" fillId="2" borderId="16" xfId="1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center"/>
    </xf>
    <xf numFmtId="166" fontId="9" fillId="2" borderId="5" xfId="1" applyNumberFormat="1" applyFont="1" applyFill="1" applyBorder="1" applyAlignment="1">
      <alignment vertical="center"/>
    </xf>
    <xf numFmtId="166" fontId="11" fillId="2" borderId="18" xfId="2" applyNumberFormat="1" applyFont="1" applyFill="1" applyBorder="1" applyAlignment="1">
      <alignment vertical="center"/>
    </xf>
    <xf numFmtId="166" fontId="0" fillId="0" borderId="0" xfId="0" applyNumberFormat="1"/>
    <xf numFmtId="0" fontId="9" fillId="2" borderId="5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9" fontId="0" fillId="0" borderId="8" xfId="3" applyFont="1" applyBorder="1" applyAlignment="1">
      <alignment horizontal="center"/>
    </xf>
    <xf numFmtId="0" fontId="13" fillId="2" borderId="16" xfId="0" applyFont="1" applyFill="1" applyBorder="1" applyAlignment="1">
      <alignment horizontal="center" vertical="top" wrapText="1"/>
    </xf>
    <xf numFmtId="9" fontId="14" fillId="0" borderId="19" xfId="3" applyFont="1" applyBorder="1" applyAlignment="1">
      <alignment horizontal="center"/>
    </xf>
    <xf numFmtId="166" fontId="14" fillId="0" borderId="20" xfId="0" applyNumberFormat="1" applyFont="1" applyBorder="1"/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166" fontId="11" fillId="2" borderId="22" xfId="2" applyNumberFormat="1" applyFont="1" applyFill="1" applyBorder="1" applyAlignment="1">
      <alignment vertical="center"/>
    </xf>
    <xf numFmtId="166" fontId="9" fillId="0" borderId="22" xfId="2" applyNumberFormat="1" applyFont="1" applyBorder="1"/>
    <xf numFmtId="0" fontId="0" fillId="0" borderId="24" xfId="0" applyBorder="1"/>
    <xf numFmtId="0" fontId="5" fillId="2" borderId="2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166" fontId="5" fillId="2" borderId="26" xfId="1" applyNumberFormat="1" applyFont="1" applyFill="1" applyBorder="1" applyAlignment="1">
      <alignment vertical="center"/>
    </xf>
    <xf numFmtId="166" fontId="5" fillId="2" borderId="27" xfId="1" applyNumberFormat="1" applyFont="1" applyFill="1" applyBorder="1" applyAlignment="1">
      <alignment vertical="center"/>
    </xf>
    <xf numFmtId="166" fontId="5" fillId="2" borderId="28" xfId="1" applyNumberFormat="1" applyFont="1" applyFill="1" applyBorder="1" applyAlignment="1">
      <alignment vertical="center"/>
    </xf>
    <xf numFmtId="0" fontId="0" fillId="0" borderId="29" xfId="0" applyBorder="1"/>
    <xf numFmtId="0" fontId="0" fillId="0" borderId="17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6" fontId="9" fillId="2" borderId="5" xfId="1" quotePrefix="1" applyNumberFormat="1" applyFont="1" applyFill="1" applyBorder="1" applyAlignment="1">
      <alignment vertical="center"/>
    </xf>
    <xf numFmtId="166" fontId="0" fillId="0" borderId="17" xfId="0" applyNumberFormat="1" applyBorder="1"/>
    <xf numFmtId="0" fontId="0" fillId="0" borderId="32" xfId="0" applyBorder="1"/>
    <xf numFmtId="166" fontId="0" fillId="0" borderId="33" xfId="0" applyNumberFormat="1" applyBorder="1"/>
    <xf numFmtId="0" fontId="0" fillId="0" borderId="2" xfId="0" applyBorder="1"/>
    <xf numFmtId="0" fontId="0" fillId="0" borderId="0" xfId="0" applyBorder="1"/>
    <xf numFmtId="0" fontId="0" fillId="0" borderId="25" xfId="0" applyBorder="1"/>
    <xf numFmtId="0" fontId="0" fillId="0" borderId="34" xfId="0" applyBorder="1"/>
    <xf numFmtId="0" fontId="15" fillId="2" borderId="18" xfId="0" applyFont="1" applyFill="1" applyBorder="1" applyAlignment="1">
      <alignment horizontal="center"/>
    </xf>
    <xf numFmtId="166" fontId="9" fillId="2" borderId="18" xfId="1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166" fontId="9" fillId="2" borderId="13" xfId="1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14" fillId="0" borderId="11" xfId="3" applyFont="1" applyBorder="1" applyAlignment="1">
      <alignment horizontal="center"/>
    </xf>
    <xf numFmtId="9" fontId="13" fillId="2" borderId="15" xfId="3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9" fontId="5" fillId="2" borderId="27" xfId="3" applyFont="1" applyFill="1" applyBorder="1" applyAlignment="1">
      <alignment horizontal="center" vertical="center"/>
    </xf>
    <xf numFmtId="9" fontId="0" fillId="0" borderId="5" xfId="3" applyFont="1" applyBorder="1" applyAlignment="1">
      <alignment horizontal="center"/>
    </xf>
    <xf numFmtId="9" fontId="0" fillId="0" borderId="32" xfId="3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9" fontId="14" fillId="0" borderId="35" xfId="3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7" fillId="0" borderId="32" xfId="0" applyFont="1" applyBorder="1"/>
    <xf numFmtId="0" fontId="7" fillId="0" borderId="36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164" fontId="0" fillId="0" borderId="7" xfId="0" applyNumberFormat="1" applyBorder="1" applyAlignment="1">
      <alignment horizontal="center" vertical="center"/>
    </xf>
    <xf numFmtId="0" fontId="7" fillId="0" borderId="42" xfId="0" applyFont="1" applyBorder="1" applyAlignment="1">
      <alignment horizontal="justify" vertical="top"/>
    </xf>
    <xf numFmtId="0" fontId="7" fillId="0" borderId="43" xfId="0" applyFont="1" applyBorder="1" applyAlignment="1">
      <alignment horizontal="justify" vertical="top"/>
    </xf>
    <xf numFmtId="0" fontId="7" fillId="0" borderId="42" xfId="0" applyFont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9" xfId="0" applyNumberFormat="1" applyBorder="1"/>
    <xf numFmtId="164" fontId="0" fillId="0" borderId="9" xfId="0" applyNumberFormat="1" applyBorder="1" applyAlignment="1">
      <alignment vertical="center"/>
    </xf>
    <xf numFmtId="0" fontId="0" fillId="0" borderId="38" xfId="0" applyBorder="1"/>
    <xf numFmtId="164" fontId="14" fillId="0" borderId="0" xfId="0" applyNumberFormat="1" applyFont="1"/>
    <xf numFmtId="164" fontId="14" fillId="0" borderId="36" xfId="0" applyNumberFormat="1" applyFont="1" applyBorder="1"/>
    <xf numFmtId="0" fontId="7" fillId="0" borderId="40" xfId="0" applyFont="1" applyBorder="1"/>
    <xf numFmtId="0" fontId="14" fillId="0" borderId="36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64" fontId="0" fillId="0" borderId="36" xfId="0" applyNumberFormat="1" applyBorder="1" applyAlignment="1">
      <alignment vertical="center"/>
    </xf>
    <xf numFmtId="164" fontId="0" fillId="0" borderId="36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6" xfId="0" applyNumberFormat="1" applyBorder="1"/>
    <xf numFmtId="0" fontId="7" fillId="0" borderId="36" xfId="0" applyFont="1" applyBorder="1" applyAlignment="1">
      <alignment horizontal="justify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42" xfId="0" applyFont="1" applyBorder="1" applyAlignment="1">
      <alignment horizontal="justify" vertical="center"/>
    </xf>
    <xf numFmtId="0" fontId="14" fillId="0" borderId="43" xfId="0" applyFont="1" applyBorder="1" applyAlignment="1">
      <alignment horizontal="justify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</cellXfs>
  <cellStyles count="7">
    <cellStyle name="Millares" xfId="1" builtinId="3"/>
    <cellStyle name="Moneda" xfId="2" builtinId="4"/>
    <cellStyle name="Normal" xfId="0" builtinId="0"/>
    <cellStyle name="Normal 2" xfId="5"/>
    <cellStyle name="Normal 2 10" xfId="4"/>
    <cellStyle name="Porcentaje" xfId="3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91440</xdr:rowOff>
    </xdr:from>
    <xdr:to>
      <xdr:col>1</xdr:col>
      <xdr:colOff>975360</xdr:colOff>
      <xdr:row>4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1" y="91440"/>
          <a:ext cx="803909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91441</xdr:rowOff>
    </xdr:from>
    <xdr:to>
      <xdr:col>6</xdr:col>
      <xdr:colOff>863600</xdr:colOff>
      <xdr:row>3</xdr:row>
      <xdr:rowOff>22860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1090" y="91441"/>
          <a:ext cx="844550" cy="624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ACT.%2015%20JU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12-10-09%20_Quinque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Configuraci&#243;n%20local/Archivos%20temporales%20de%20Internet/OLK2D4/PRESUPUESTO%20%20OFICINA%20CENTRAL%202007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Mis%20documentos/PRESUPUESTOS%20CONSOLIDADOS%202006/PRESUPUESTO%20CONSOLIDADO%20OFICINA%20CENTRAL%202006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PROYECC. ESTADO PLU 2010-2024"/>
      <sheetName val="PROYECC. FLUJO PLU 2010-2024"/>
      <sheetName val="FINANCIA2014"/>
      <sheetName val="FINANCIA2013"/>
      <sheetName val="FINANCIA2012"/>
      <sheetName val="Tabla 40 M_AIES"/>
      <sheetName val="PRESTLAMPLIA"/>
      <sheetName val="PRESTLPINV"/>
      <sheetName val="FINANCIA2011"/>
      <sheetName val="FINANCIA2010"/>
      <sheetName val="Inversiones PA"/>
      <sheetName val="CONTROL"/>
      <sheetName val="Inversiones_aprobadas"/>
      <sheetName val="RESUMEN"/>
      <sheetName val="PROVISIONES"/>
      <sheetName val="FINANCIAMIENTO BCIE"/>
      <sheetName val="MEDIANO PLAZO BCIE"/>
      <sheetName val="EMISION DEUDA 10 AÑOS"/>
      <sheetName val="PAGO REAL INTERES BCIE"/>
      <sheetName val="PAGO RENTA Y RETRIBUCION"/>
      <sheetName val="FLUJO CONSOLIDADO"/>
      <sheetName val="PRESUP MENS 2010"/>
      <sheetName val="PRESUP ING 2010"/>
      <sheetName val="PRES 2010 OC"/>
      <sheetName val="PRES 2010 PA"/>
      <sheetName val="AF ACA 2010"/>
      <sheetName val="PRES 2010 AIES"/>
      <sheetName val="AF AIES 2010"/>
      <sheetName val="PRES 2010 PLU"/>
      <sheetName val="AF PLU 2010"/>
      <sheetName val="FLUJO AIES"/>
      <sheetName val="FLUJO ACAJUTLA"/>
      <sheetName val="Anexo Inv. ACA"/>
      <sheetName val="FLUJO LA UNION"/>
      <sheetName val="Detalle F y U"/>
      <sheetName val="Estado_Flujo_Efectivo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C6">
            <v>1092972</v>
          </cell>
        </row>
        <row r="7">
          <cell r="C7">
            <v>638693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6">
          <cell r="B6">
            <v>2355370</v>
          </cell>
        </row>
      </sheetData>
      <sheetData sheetId="40">
        <row r="6">
          <cell r="B6">
            <v>1677943</v>
          </cell>
        </row>
      </sheetData>
      <sheetData sheetId="41" refreshError="1"/>
      <sheetData sheetId="42">
        <row r="7">
          <cell r="B7">
            <v>0</v>
          </cell>
        </row>
      </sheetData>
      <sheetData sheetId="43" refreshError="1"/>
      <sheetData sheetId="44" refreshError="1"/>
      <sheetData sheetId="45">
        <row r="40">
          <cell r="AJ4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BCIE_2014 (6)"/>
      <sheetName val="BCIE_2013 (5)"/>
      <sheetName val="BCIE_2012 (4)"/>
      <sheetName val="Tabla 40 M_AIES"/>
      <sheetName val="Tabla BCIE"/>
      <sheetName val="BCIE_2011 (3)"/>
      <sheetName val="BCIE_2010 (2)"/>
      <sheetName val="Inversiones PA"/>
      <sheetName val="CONTROL"/>
      <sheetName val="FLUJO CONSOLIDADO"/>
      <sheetName val="Inversiones_aprobadas"/>
      <sheetName val="FLUJO AIES"/>
      <sheetName val="FLUJO ACAJUTLA"/>
      <sheetName val="Anexo Inv. ACA"/>
      <sheetName val="FLUJO LA UNION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A15" t="str">
            <v xml:space="preserve">        Linea Rotativa</v>
          </cell>
        </row>
        <row r="22">
          <cell r="A22" t="str">
            <v xml:space="preserve">        Linea Largo Plazo</v>
          </cell>
        </row>
        <row r="45">
          <cell r="A45" t="str">
            <v xml:space="preserve">         Emisión Deuda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54101"/>
      <sheetName val="54104"/>
      <sheetName val="54105"/>
      <sheetName val="54106"/>
      <sheetName val="54107"/>
      <sheetName val="54108"/>
      <sheetName val="54109"/>
      <sheetName val="54110"/>
      <sheetName val="54112"/>
      <sheetName val="54114"/>
      <sheetName val="54115"/>
      <sheetName val="54116"/>
      <sheetName val="54118"/>
      <sheetName val="54119"/>
      <sheetName val="54199"/>
      <sheetName val="54301"/>
      <sheetName val="54302"/>
      <sheetName val="54303"/>
      <sheetName val="54304"/>
      <sheetName val="54305"/>
      <sheetName val="54307"/>
      <sheetName val="54313"/>
      <sheetName val="54314"/>
      <sheetName val="54316"/>
      <sheetName val="54399"/>
      <sheetName val="Servicios Basicos"/>
      <sheetName val="54201"/>
      <sheetName val="54203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Activos - 600"/>
      <sheetName val="Activos + 600"/>
      <sheetName val="Derechos Propiedad"/>
      <sheetName val="Derechos - 600"/>
      <sheetName val="Derechos + 600"/>
      <sheetName val="Listado Personal OC LEY SALARIO"/>
      <sheetName val="Ley Salarios Según Personal"/>
      <sheetName val="Listado Personal OC CONTRATO"/>
      <sheetName val="Contrato Según Personal"/>
      <sheetName val="CAPACITACIONES"/>
      <sheetName val="CONSULTORIAS"/>
      <sheetName val="PRIMAS SEGUROS"/>
      <sheetName val="Modulo SADFI"/>
      <sheetName val="consolidado20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Servicios Basicos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Derechos Propiedad"/>
      <sheetName val="Listado Personal OC LEY SALARIO"/>
      <sheetName val="Listado Personal OC CONTRATO"/>
      <sheetName val="CAPACITACIONES"/>
      <sheetName val="CONSULTORIAS"/>
      <sheetName val="PRIMAS SEGUROS"/>
      <sheetName val="Modulo SADFI"/>
      <sheetName val="consolidado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opLeftCell="A10" workbookViewId="0">
      <selection activeCell="B24" sqref="B24:G24"/>
    </sheetView>
  </sheetViews>
  <sheetFormatPr baseColWidth="10" defaultRowHeight="12.75" x14ac:dyDescent="0.2"/>
  <cols>
    <col min="1" max="1" width="3.7109375" customWidth="1"/>
    <col min="2" max="2" width="64.28515625" customWidth="1"/>
    <col min="3" max="3" width="19.5703125" style="1" customWidth="1"/>
    <col min="4" max="4" width="16.42578125" customWidth="1"/>
    <col min="5" max="5" width="17" customWidth="1"/>
    <col min="6" max="6" width="6.7109375" style="1" customWidth="1"/>
    <col min="7" max="7" width="14.85546875" customWidth="1"/>
    <col min="8" max="8" width="3.140625" customWidth="1"/>
    <col min="9" max="9" width="12.140625" bestFit="1" customWidth="1"/>
  </cols>
  <sheetData>
    <row r="1" spans="2:9" x14ac:dyDescent="0.2">
      <c r="D1" s="2"/>
    </row>
    <row r="2" spans="2:9" ht="23.25" x14ac:dyDescent="0.35">
      <c r="B2" s="109" t="s">
        <v>0</v>
      </c>
      <c r="C2" s="109"/>
      <c r="D2" s="109"/>
      <c r="E2" s="109"/>
      <c r="F2" s="109"/>
      <c r="G2" s="109"/>
    </row>
    <row r="3" spans="2:9" ht="18.75" x14ac:dyDescent="0.3">
      <c r="B3" s="110" t="s">
        <v>1</v>
      </c>
      <c r="C3" s="110"/>
      <c r="D3" s="110"/>
      <c r="E3" s="110"/>
      <c r="F3" s="110"/>
      <c r="G3" s="110"/>
    </row>
    <row r="4" spans="2:9" ht="5.45" customHeight="1" thickBot="1" x14ac:dyDescent="0.25">
      <c r="B4" s="3"/>
      <c r="C4" s="4"/>
      <c r="D4" s="3"/>
      <c r="E4" s="3"/>
    </row>
    <row r="5" spans="2:9" ht="34.15" customHeight="1" thickTop="1" thickBot="1" x14ac:dyDescent="0.25"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8" t="s">
        <v>7</v>
      </c>
    </row>
    <row r="6" spans="2:9" ht="18" thickTop="1" x14ac:dyDescent="0.35">
      <c r="B6" s="9" t="s">
        <v>8</v>
      </c>
      <c r="C6" s="10"/>
      <c r="D6" s="11"/>
      <c r="E6" s="12"/>
      <c r="F6" s="73"/>
      <c r="G6" s="13"/>
    </row>
    <row r="7" spans="2:9" ht="15" x14ac:dyDescent="0.35">
      <c r="B7" s="14" t="s">
        <v>9</v>
      </c>
      <c r="C7" s="15"/>
      <c r="D7" s="16"/>
      <c r="E7" s="17"/>
      <c r="F7" s="74"/>
      <c r="G7" s="13"/>
    </row>
    <row r="8" spans="2:9" x14ac:dyDescent="0.2">
      <c r="B8" s="14" t="s">
        <v>10</v>
      </c>
      <c r="C8" s="15" t="s">
        <v>11</v>
      </c>
      <c r="D8" s="16">
        <v>2070695</v>
      </c>
      <c r="E8" s="16">
        <v>1839602.21</v>
      </c>
      <c r="F8" s="38">
        <f t="shared" ref="F8:F12" si="0">+E8/D8</f>
        <v>0.88839844110310784</v>
      </c>
      <c r="G8" s="18">
        <f>+D8-E8</f>
        <v>231092.79000000004</v>
      </c>
    </row>
    <row r="9" spans="2:9" x14ac:dyDescent="0.2">
      <c r="B9" s="19" t="s">
        <v>12</v>
      </c>
      <c r="C9" s="15" t="s">
        <v>11</v>
      </c>
      <c r="D9" s="16">
        <f>559240+21450+4980</f>
        <v>585670</v>
      </c>
      <c r="E9" s="16">
        <v>400380.14</v>
      </c>
      <c r="F9" s="38">
        <f t="shared" si="0"/>
        <v>0.68362753769187434</v>
      </c>
      <c r="G9" s="20">
        <f>+D9-E9</f>
        <v>185289.86</v>
      </c>
    </row>
    <row r="10" spans="2:9" ht="13.5" thickBot="1" x14ac:dyDescent="0.25">
      <c r="B10" s="19"/>
      <c r="C10" s="21" t="s">
        <v>13</v>
      </c>
      <c r="D10" s="22">
        <f>+D8+D9</f>
        <v>2656365</v>
      </c>
      <c r="E10" s="22">
        <f>+E8+E9</f>
        <v>2239982.35</v>
      </c>
      <c r="F10" s="75">
        <f t="shared" si="0"/>
        <v>0.843250965134686</v>
      </c>
      <c r="G10" s="23">
        <f>+G8++G9</f>
        <v>416382.65</v>
      </c>
    </row>
    <row r="11" spans="2:9" ht="16.899999999999999" customHeight="1" thickTop="1" x14ac:dyDescent="0.2">
      <c r="B11" s="19" t="s">
        <v>14</v>
      </c>
      <c r="C11" s="24" t="s">
        <v>15</v>
      </c>
      <c r="D11" s="25">
        <v>10124574</v>
      </c>
      <c r="E11" s="16">
        <v>9691548.2200000007</v>
      </c>
      <c r="F11" s="38">
        <f t="shared" si="0"/>
        <v>0.95723022222959708</v>
      </c>
      <c r="G11" s="26">
        <f>+D11-E11</f>
        <v>433025.77999999933</v>
      </c>
    </row>
    <row r="12" spans="2:9" ht="15.75" thickBot="1" x14ac:dyDescent="0.3">
      <c r="B12" s="27"/>
      <c r="C12" s="28" t="s">
        <v>16</v>
      </c>
      <c r="D12" s="29">
        <f>+D10+D11</f>
        <v>12780939</v>
      </c>
      <c r="E12" s="29">
        <f>+E10+E11</f>
        <v>11931530.57</v>
      </c>
      <c r="F12" s="76">
        <f t="shared" si="0"/>
        <v>0.93354099960887071</v>
      </c>
      <c r="G12" s="29">
        <f>+G10+G11</f>
        <v>849408.42999999935</v>
      </c>
    </row>
    <row r="13" spans="2:9" ht="16.5" thickTop="1" x14ac:dyDescent="0.25">
      <c r="B13" s="31" t="s">
        <v>17</v>
      </c>
      <c r="C13" s="32"/>
      <c r="D13" s="33"/>
      <c r="E13" s="34"/>
      <c r="F13" s="74"/>
      <c r="G13" s="13"/>
      <c r="H13" s="35"/>
      <c r="I13" s="35"/>
    </row>
    <row r="14" spans="2:9" ht="13.9" customHeight="1" x14ac:dyDescent="0.2">
      <c r="B14" s="36" t="s">
        <v>18</v>
      </c>
      <c r="C14" s="37" t="s">
        <v>19</v>
      </c>
      <c r="D14" s="33">
        <v>900000</v>
      </c>
      <c r="E14" s="33">
        <v>876115.72</v>
      </c>
      <c r="F14" s="38">
        <f>+E14/D14</f>
        <v>0.97346191111111113</v>
      </c>
      <c r="G14" s="18">
        <f>+D14-E14</f>
        <v>23884.280000000028</v>
      </c>
    </row>
    <row r="15" spans="2:9" ht="13.5" customHeight="1" thickBot="1" x14ac:dyDescent="0.25">
      <c r="B15" s="36"/>
      <c r="C15" s="39" t="s">
        <v>16</v>
      </c>
      <c r="D15" s="30">
        <f>+D14</f>
        <v>900000</v>
      </c>
      <c r="E15" s="30">
        <f>+E14</f>
        <v>876115.72</v>
      </c>
      <c r="F15" s="40">
        <f>+E15/D15</f>
        <v>0.97346191111111113</v>
      </c>
      <c r="G15" s="41">
        <f>+G14</f>
        <v>23884.280000000028</v>
      </c>
    </row>
    <row r="16" spans="2:9" ht="9.6" customHeight="1" thickTop="1" thickBot="1" x14ac:dyDescent="0.25">
      <c r="B16" s="42"/>
      <c r="C16" s="43"/>
      <c r="D16" s="44"/>
      <c r="E16" s="45"/>
      <c r="F16" s="77"/>
      <c r="G16" s="46"/>
    </row>
    <row r="17" spans="1:8" ht="16.5" thickTop="1" thickBot="1" x14ac:dyDescent="0.25">
      <c r="B17" s="47"/>
      <c r="C17" s="48" t="s">
        <v>13</v>
      </c>
      <c r="D17" s="49">
        <f>+D12+D15</f>
        <v>13680939</v>
      </c>
      <c r="E17" s="49">
        <f>+E12+E15</f>
        <v>12807646.290000001</v>
      </c>
      <c r="F17" s="78">
        <f>+E17/D17</f>
        <v>0.93616719510261692</v>
      </c>
      <c r="G17" s="51">
        <f>+G12+G15</f>
        <v>873292.70999999938</v>
      </c>
      <c r="H17" s="52"/>
    </row>
    <row r="18" spans="1:8" ht="13.5" thickTop="1" x14ac:dyDescent="0.2">
      <c r="A18" s="53"/>
      <c r="B18" s="54"/>
      <c r="C18" s="55"/>
      <c r="D18" s="54"/>
      <c r="E18" s="54"/>
      <c r="F18" s="55"/>
      <c r="G18" s="56"/>
    </row>
    <row r="19" spans="1:8" ht="11.45" customHeight="1" x14ac:dyDescent="0.2">
      <c r="A19" s="53"/>
      <c r="B19" s="57" t="s">
        <v>20</v>
      </c>
      <c r="C19" s="58" t="s">
        <v>21</v>
      </c>
      <c r="D19" s="33">
        <v>47944.49</v>
      </c>
      <c r="E19" s="59">
        <v>47944.49</v>
      </c>
      <c r="F19" s="79">
        <f>+E19/D19</f>
        <v>1</v>
      </c>
      <c r="G19" s="60">
        <f>+D19-E19</f>
        <v>0</v>
      </c>
    </row>
    <row r="20" spans="1:8" ht="10.9" customHeight="1" thickBot="1" x14ac:dyDescent="0.25">
      <c r="A20" s="53"/>
      <c r="B20" s="86" t="s">
        <v>22</v>
      </c>
      <c r="D20" s="33"/>
      <c r="E20" s="59"/>
      <c r="F20" s="80"/>
      <c r="G20" s="62"/>
    </row>
    <row r="21" spans="1:8" ht="18" customHeight="1" thickTop="1" thickBot="1" x14ac:dyDescent="0.25">
      <c r="A21" s="53"/>
      <c r="B21" s="63"/>
      <c r="C21" s="48" t="s">
        <v>13</v>
      </c>
      <c r="D21" s="49">
        <f>+D19+D20</f>
        <v>47944.49</v>
      </c>
      <c r="E21" s="50">
        <f>+E19+E20</f>
        <v>47944.49</v>
      </c>
      <c r="F21" s="78">
        <f>+E21/D21</f>
        <v>1</v>
      </c>
      <c r="G21" s="51">
        <f>+G19+G20</f>
        <v>0</v>
      </c>
    </row>
    <row r="22" spans="1:8" ht="20.45" customHeight="1" thickTop="1" thickBot="1" x14ac:dyDescent="0.25">
      <c r="A22" s="64"/>
      <c r="B22" s="65"/>
      <c r="C22" s="48" t="s">
        <v>23</v>
      </c>
      <c r="D22" s="50">
        <f>+D17+D21</f>
        <v>13728883.49</v>
      </c>
      <c r="E22" s="50">
        <f>+E17+E21</f>
        <v>12855590.780000001</v>
      </c>
      <c r="F22" s="78">
        <f>+E22/D22</f>
        <v>0.93639011426995522</v>
      </c>
      <c r="G22" s="51">
        <f>+G17+G21</f>
        <v>873292.70999999938</v>
      </c>
    </row>
    <row r="23" spans="1:8" ht="13.5" thickTop="1" x14ac:dyDescent="0.2">
      <c r="D23" s="66"/>
      <c r="F23" s="81"/>
    </row>
    <row r="24" spans="1:8" ht="18.75" x14ac:dyDescent="0.3">
      <c r="B24" s="111" t="s">
        <v>24</v>
      </c>
      <c r="C24" s="111"/>
      <c r="D24" s="111"/>
      <c r="E24" s="111"/>
      <c r="F24" s="111"/>
      <c r="G24" s="111"/>
    </row>
    <row r="25" spans="1:8" ht="13.5" thickBot="1" x14ac:dyDescent="0.25">
      <c r="D25" s="3"/>
      <c r="F25" s="82"/>
    </row>
    <row r="26" spans="1:8" ht="31.5" thickTop="1" thickBot="1" x14ac:dyDescent="0.25">
      <c r="B26" s="5" t="s">
        <v>2</v>
      </c>
      <c r="C26" s="6" t="s">
        <v>3</v>
      </c>
      <c r="D26" s="7" t="s">
        <v>4</v>
      </c>
      <c r="E26" s="7" t="s">
        <v>5</v>
      </c>
      <c r="F26" s="7" t="s">
        <v>6</v>
      </c>
      <c r="G26" s="8" t="s">
        <v>7</v>
      </c>
    </row>
    <row r="27" spans="1:8" ht="18" thickTop="1" x14ac:dyDescent="0.35">
      <c r="B27" s="9" t="s">
        <v>8</v>
      </c>
      <c r="C27" s="10"/>
      <c r="D27" s="11"/>
      <c r="E27" s="12"/>
      <c r="F27" s="73"/>
      <c r="G27" s="13"/>
    </row>
    <row r="28" spans="1:8" ht="15" x14ac:dyDescent="0.35">
      <c r="B28" s="14" t="s">
        <v>9</v>
      </c>
      <c r="C28" s="15"/>
      <c r="D28" s="16"/>
      <c r="E28" s="17"/>
      <c r="F28" s="74"/>
      <c r="G28" s="13"/>
    </row>
    <row r="29" spans="1:8" x14ac:dyDescent="0.2">
      <c r="B29" s="14" t="s">
        <v>10</v>
      </c>
      <c r="C29" s="15" t="s">
        <v>11</v>
      </c>
      <c r="D29" s="16">
        <v>2079855</v>
      </c>
      <c r="E29" s="16">
        <f>1323291.72+200+411831.1+200000+25000+4500</f>
        <v>1964822.8199999998</v>
      </c>
      <c r="F29" s="38">
        <f t="shared" ref="F29:F34" si="1">+E29/D29</f>
        <v>0.94469221171668205</v>
      </c>
      <c r="G29" s="18">
        <f>+D29-E29</f>
        <v>115032.18000000017</v>
      </c>
    </row>
    <row r="30" spans="1:8" x14ac:dyDescent="0.2">
      <c r="B30" s="14" t="s">
        <v>25</v>
      </c>
      <c r="C30" s="15" t="s">
        <v>11</v>
      </c>
      <c r="D30" s="16">
        <v>1000000</v>
      </c>
      <c r="E30" s="16">
        <f>688258.75+150146.5+135685</f>
        <v>974090.25</v>
      </c>
      <c r="F30" s="38">
        <f t="shared" si="1"/>
        <v>0.97409025000000005</v>
      </c>
      <c r="G30" s="18">
        <f>+D30-E30</f>
        <v>25909.75</v>
      </c>
    </row>
    <row r="31" spans="1:8" x14ac:dyDescent="0.2">
      <c r="B31" s="19" t="s">
        <v>12</v>
      </c>
      <c r="C31" s="15" t="s">
        <v>11</v>
      </c>
      <c r="D31" s="16">
        <f>436300+100000</f>
        <v>536300</v>
      </c>
      <c r="E31" s="16">
        <f>306920.86+38721.76+60000+30000+42801.33</f>
        <v>478443.95</v>
      </c>
      <c r="F31" s="38">
        <f t="shared" si="1"/>
        <v>0.89211998881223198</v>
      </c>
      <c r="G31" s="20">
        <f>+D31-E31</f>
        <v>57856.049999999988</v>
      </c>
    </row>
    <row r="32" spans="1:8" ht="14.45" customHeight="1" thickBot="1" x14ac:dyDescent="0.25">
      <c r="B32" s="19"/>
      <c r="C32" s="21" t="s">
        <v>13</v>
      </c>
      <c r="D32" s="22">
        <f>+D29+D30+D31</f>
        <v>3616155</v>
      </c>
      <c r="E32" s="22">
        <f>+E29+E30+E31</f>
        <v>3417357.02</v>
      </c>
      <c r="F32" s="75">
        <f t="shared" si="1"/>
        <v>0.94502503902625856</v>
      </c>
      <c r="G32" s="23">
        <f>+G29+G30+G31</f>
        <v>198797.98000000016</v>
      </c>
    </row>
    <row r="33" spans="2:7" ht="13.15" customHeight="1" thickTop="1" x14ac:dyDescent="0.2">
      <c r="B33" s="19" t="s">
        <v>14</v>
      </c>
      <c r="C33" s="24" t="s">
        <v>15</v>
      </c>
      <c r="D33" s="25">
        <v>5000000</v>
      </c>
      <c r="E33" s="16">
        <v>4763506.0999999996</v>
      </c>
      <c r="F33" s="38">
        <f t="shared" si="1"/>
        <v>0.9527012199999999</v>
      </c>
      <c r="G33" s="26">
        <f>+D33-E33</f>
        <v>236493.90000000037</v>
      </c>
    </row>
    <row r="34" spans="2:7" ht="15.75" thickBot="1" x14ac:dyDescent="0.3">
      <c r="B34" s="27"/>
      <c r="C34" s="28" t="s">
        <v>16</v>
      </c>
      <c r="D34" s="29">
        <f>+D32+D33</f>
        <v>8616155</v>
      </c>
      <c r="E34" s="30">
        <f>+E32+E33</f>
        <v>8180863.1199999992</v>
      </c>
      <c r="F34" s="76">
        <f t="shared" si="1"/>
        <v>0.94947956716191839</v>
      </c>
      <c r="G34" s="29">
        <f>+G32+G33</f>
        <v>435291.88000000053</v>
      </c>
    </row>
    <row r="35" spans="2:7" ht="16.5" thickTop="1" x14ac:dyDescent="0.25">
      <c r="B35" s="31" t="s">
        <v>17</v>
      </c>
      <c r="C35" s="32"/>
      <c r="D35" s="33"/>
      <c r="E35" s="34"/>
      <c r="F35" s="74"/>
      <c r="G35" s="13"/>
    </row>
    <row r="36" spans="2:7" x14ac:dyDescent="0.2">
      <c r="B36" s="36" t="s">
        <v>18</v>
      </c>
      <c r="C36" s="37" t="s">
        <v>19</v>
      </c>
      <c r="D36" s="33">
        <v>600000</v>
      </c>
      <c r="E36" s="33">
        <v>441864.26</v>
      </c>
      <c r="F36" s="38">
        <f>+E36/D36</f>
        <v>0.73644043333333331</v>
      </c>
      <c r="G36" s="18">
        <f>+D36-E36</f>
        <v>158135.74</v>
      </c>
    </row>
    <row r="37" spans="2:7" ht="25.5" x14ac:dyDescent="0.2">
      <c r="B37" s="85" t="s">
        <v>26</v>
      </c>
      <c r="C37" s="84" t="s">
        <v>27</v>
      </c>
      <c r="D37" s="33">
        <v>950000</v>
      </c>
      <c r="E37" s="33">
        <v>668235.51</v>
      </c>
      <c r="F37" s="38">
        <f>+E37/D37</f>
        <v>0.70340579999999997</v>
      </c>
      <c r="G37" s="18">
        <f>+D37-E37</f>
        <v>281764.49</v>
      </c>
    </row>
    <row r="38" spans="2:7" ht="13.5" thickBot="1" x14ac:dyDescent="0.25">
      <c r="B38" s="36"/>
      <c r="C38" s="39" t="s">
        <v>16</v>
      </c>
      <c r="D38" s="30">
        <f>+D36+D37</f>
        <v>1550000</v>
      </c>
      <c r="E38" s="30">
        <f>+E36+E37</f>
        <v>1110099.77</v>
      </c>
      <c r="F38" s="40">
        <f>+E38/D38</f>
        <v>0.71619339999999998</v>
      </c>
      <c r="G38" s="41">
        <f>+G36+G37</f>
        <v>439900.23</v>
      </c>
    </row>
    <row r="39" spans="2:7" ht="16.5" thickTop="1" x14ac:dyDescent="0.25">
      <c r="B39" s="31" t="s">
        <v>28</v>
      </c>
      <c r="C39" s="67"/>
      <c r="D39" s="68"/>
      <c r="E39" s="68"/>
      <c r="F39" s="74"/>
      <c r="G39" s="13"/>
    </row>
    <row r="40" spans="2:7" ht="15.75" x14ac:dyDescent="0.25">
      <c r="B40" s="31" t="s">
        <v>29</v>
      </c>
      <c r="C40" s="32"/>
      <c r="D40" s="33"/>
      <c r="E40" s="33"/>
      <c r="F40" s="74"/>
      <c r="G40" s="13"/>
    </row>
    <row r="41" spans="2:7" x14ac:dyDescent="0.2">
      <c r="B41" s="36" t="s">
        <v>30</v>
      </c>
      <c r="C41" s="69" t="s">
        <v>31</v>
      </c>
      <c r="D41" s="33">
        <v>1400000</v>
      </c>
      <c r="E41" s="59">
        <f>1164934.97+150000+30000</f>
        <v>1344934.97</v>
      </c>
      <c r="F41" s="38">
        <f>+E41/D41</f>
        <v>0.96066783571428571</v>
      </c>
      <c r="G41" s="18">
        <f>+D41-E41</f>
        <v>55065.030000000028</v>
      </c>
    </row>
    <row r="42" spans="2:7" x14ac:dyDescent="0.2">
      <c r="B42" s="36"/>
      <c r="C42" s="69" t="s">
        <v>32</v>
      </c>
      <c r="D42" s="70">
        <f>1750000</f>
        <v>1750000</v>
      </c>
      <c r="E42" s="70">
        <f>1322389.78+179228.7+150000+30000+4096.46</f>
        <v>1685714.94</v>
      </c>
      <c r="F42" s="38">
        <f>+E42/D42</f>
        <v>0.96326568000000001</v>
      </c>
      <c r="G42" s="26">
        <f>+D42-E42</f>
        <v>64285.060000000056</v>
      </c>
    </row>
    <row r="43" spans="2:7" ht="13.5" thickBot="1" x14ac:dyDescent="0.25">
      <c r="B43" s="36"/>
      <c r="C43" s="71" t="s">
        <v>16</v>
      </c>
      <c r="D43" s="29">
        <f>+D41+D42</f>
        <v>3150000</v>
      </c>
      <c r="E43" s="29">
        <f>+E41+E42</f>
        <v>3030649.91</v>
      </c>
      <c r="F43" s="83">
        <f>+E43/D43</f>
        <v>0.96211108253968258</v>
      </c>
      <c r="G43" s="41">
        <f>+G41+G42</f>
        <v>119350.09000000008</v>
      </c>
    </row>
    <row r="44" spans="2:7" ht="15.75" thickTop="1" thickBot="1" x14ac:dyDescent="0.25">
      <c r="B44" s="42"/>
      <c r="C44" s="43"/>
      <c r="D44" s="44"/>
      <c r="E44" s="45"/>
      <c r="F44" s="77"/>
      <c r="G44" s="46"/>
    </row>
    <row r="45" spans="2:7" ht="16.5" thickTop="1" thickBot="1" x14ac:dyDescent="0.25">
      <c r="B45" s="47"/>
      <c r="C45" s="48" t="s">
        <v>13</v>
      </c>
      <c r="D45" s="49">
        <f>+D34+D38+D43</f>
        <v>13316155</v>
      </c>
      <c r="E45" s="50">
        <f>+E34+E38+E43</f>
        <v>12321612.799999999</v>
      </c>
      <c r="F45" s="78">
        <f>+E45/D45</f>
        <v>0.92531311027845498</v>
      </c>
      <c r="G45" s="51">
        <f>+G34+G38+G43</f>
        <v>994542.20000000065</v>
      </c>
    </row>
    <row r="46" spans="2:7" ht="13.5" thickTop="1" x14ac:dyDescent="0.2">
      <c r="B46" s="54"/>
      <c r="C46" s="55"/>
      <c r="D46" s="54"/>
      <c r="E46" s="54"/>
      <c r="F46" s="55"/>
      <c r="G46" s="56"/>
    </row>
    <row r="47" spans="2:7" x14ac:dyDescent="0.2">
      <c r="B47" s="57" t="s">
        <v>33</v>
      </c>
      <c r="C47" s="58" t="s">
        <v>35</v>
      </c>
      <c r="D47" s="33">
        <v>1801530</v>
      </c>
      <c r="E47" s="59">
        <v>1102331.8899999999</v>
      </c>
      <c r="F47" s="79">
        <f>+E47/D47</f>
        <v>0.61188650202883099</v>
      </c>
      <c r="G47" s="60">
        <f>+D47-E47</f>
        <v>699198.1100000001</v>
      </c>
    </row>
    <row r="48" spans="2:7" ht="13.5" thickBot="1" x14ac:dyDescent="0.25">
      <c r="B48" s="61" t="s">
        <v>34</v>
      </c>
      <c r="C48" s="1" t="s">
        <v>36</v>
      </c>
      <c r="D48" s="33">
        <v>232072.94</v>
      </c>
      <c r="E48" s="59">
        <v>130273.49</v>
      </c>
      <c r="F48" s="80">
        <f>+E48/D48</f>
        <v>0.56134717817596491</v>
      </c>
      <c r="G48" s="62">
        <f>+D48-E48</f>
        <v>101799.45</v>
      </c>
    </row>
    <row r="49" spans="2:7" ht="16.5" thickTop="1" thickBot="1" x14ac:dyDescent="0.25">
      <c r="B49" s="63"/>
      <c r="C49" s="48" t="s">
        <v>13</v>
      </c>
      <c r="D49" s="49">
        <f>+D47+D48</f>
        <v>2033602.94</v>
      </c>
      <c r="E49" s="50">
        <f>+E47+E48</f>
        <v>1232605.3799999999</v>
      </c>
      <c r="F49" s="78">
        <f>+E49/D49</f>
        <v>0.60611899980829098</v>
      </c>
      <c r="G49" s="51">
        <f>+G47+G48</f>
        <v>800997.56</v>
      </c>
    </row>
    <row r="50" spans="2:7" ht="16.5" thickTop="1" thickBot="1" x14ac:dyDescent="0.25">
      <c r="B50" s="65"/>
      <c r="C50" s="48" t="s">
        <v>23</v>
      </c>
      <c r="D50" s="50">
        <f>+D34+D38+D43+D49</f>
        <v>15349757.939999999</v>
      </c>
      <c r="E50" s="51">
        <f>+E45+E49</f>
        <v>13554218.18</v>
      </c>
      <c r="F50" s="78">
        <f>+E50/D50</f>
        <v>0.88302488110766908</v>
      </c>
      <c r="G50" s="51">
        <f>+D50-E50</f>
        <v>1795539.7599999998</v>
      </c>
    </row>
    <row r="51" spans="2:7" ht="13.5" thickTop="1" x14ac:dyDescent="0.2"/>
  </sheetData>
  <mergeCells count="3">
    <mergeCell ref="B2:G2"/>
    <mergeCell ref="B3:G3"/>
    <mergeCell ref="B24:G24"/>
  </mergeCells>
  <pageMargins left="0.35433070866141736" right="0.23622047244094491" top="0.78740157480314965" bottom="0.35433070866141736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10" sqref="B10"/>
    </sheetView>
  </sheetViews>
  <sheetFormatPr baseColWidth="10" defaultRowHeight="12.75" x14ac:dyDescent="0.2"/>
  <cols>
    <col min="2" max="2" width="37.5703125" customWidth="1"/>
    <col min="3" max="3" width="27" customWidth="1"/>
    <col min="4" max="4" width="13.7109375" customWidth="1"/>
    <col min="5" max="5" width="14.42578125" customWidth="1"/>
    <col min="6" max="6" width="14.28515625" customWidth="1"/>
    <col min="7" max="7" width="14.85546875" customWidth="1"/>
  </cols>
  <sheetData>
    <row r="1" spans="1:8" ht="18" x14ac:dyDescent="0.25">
      <c r="B1" s="114" t="s">
        <v>41</v>
      </c>
      <c r="C1" s="114"/>
      <c r="D1" s="114"/>
      <c r="E1" s="114"/>
      <c r="F1" s="114"/>
      <c r="G1" s="114"/>
    </row>
    <row r="2" spans="1:8" ht="26.45" customHeight="1" thickBot="1" x14ac:dyDescent="0.3">
      <c r="B2" s="113" t="s">
        <v>42</v>
      </c>
      <c r="C2" s="113"/>
      <c r="D2" s="113"/>
      <c r="E2" s="113"/>
      <c r="F2" s="113"/>
      <c r="G2" s="113"/>
    </row>
    <row r="3" spans="1:8" ht="17.45" customHeight="1" thickTop="1" thickBot="1" x14ac:dyDescent="0.25">
      <c r="B3" s="115" t="s">
        <v>49</v>
      </c>
      <c r="C3" s="117" t="s">
        <v>40</v>
      </c>
      <c r="D3" s="118" t="s">
        <v>43</v>
      </c>
      <c r="E3" s="119"/>
      <c r="F3" s="120"/>
      <c r="G3" s="112" t="s">
        <v>45</v>
      </c>
    </row>
    <row r="4" spans="1:8" ht="14.25" thickTop="1" thickBot="1" x14ac:dyDescent="0.25">
      <c r="B4" s="116"/>
      <c r="C4" s="117"/>
      <c r="D4" s="102" t="s">
        <v>37</v>
      </c>
      <c r="E4" s="102" t="s">
        <v>38</v>
      </c>
      <c r="F4" s="103" t="s">
        <v>39</v>
      </c>
      <c r="G4" s="112"/>
    </row>
    <row r="5" spans="1:8" ht="58.15" customHeight="1" thickTop="1" thickBot="1" x14ac:dyDescent="0.25">
      <c r="A5" s="13"/>
      <c r="B5" s="91" t="s">
        <v>44</v>
      </c>
      <c r="C5" s="93" t="s">
        <v>51</v>
      </c>
      <c r="D5" s="104">
        <v>121999.85</v>
      </c>
      <c r="E5" s="94">
        <v>348227.07</v>
      </c>
      <c r="F5" s="95"/>
      <c r="G5" s="105">
        <f>+D5+E5+F5</f>
        <v>470226.92000000004</v>
      </c>
    </row>
    <row r="6" spans="1:8" ht="44.45" customHeight="1" thickTop="1" thickBot="1" x14ac:dyDescent="0.25">
      <c r="A6" s="13"/>
      <c r="B6" s="91" t="s">
        <v>46</v>
      </c>
      <c r="C6" s="93" t="s">
        <v>52</v>
      </c>
      <c r="D6" s="96"/>
      <c r="E6" s="107"/>
      <c r="F6" s="104">
        <v>3032629.27</v>
      </c>
      <c r="G6" s="90">
        <f>+D6+E6+F6</f>
        <v>3032629.27</v>
      </c>
    </row>
    <row r="7" spans="1:8" ht="55.15" customHeight="1" thickTop="1" thickBot="1" x14ac:dyDescent="0.25">
      <c r="A7" s="13"/>
      <c r="B7" s="108" t="s">
        <v>47</v>
      </c>
      <c r="C7" s="93" t="s">
        <v>53</v>
      </c>
      <c r="D7" s="95">
        <v>18219.03</v>
      </c>
      <c r="E7" s="94">
        <v>47944.49</v>
      </c>
      <c r="F7" s="97">
        <v>40719.01</v>
      </c>
      <c r="G7" s="106">
        <f>+D7+E7+F7</f>
        <v>106882.53</v>
      </c>
    </row>
    <row r="8" spans="1:8" ht="74.45" customHeight="1" thickTop="1" thickBot="1" x14ac:dyDescent="0.25">
      <c r="A8" s="13"/>
      <c r="B8" s="92" t="s">
        <v>48</v>
      </c>
      <c r="C8" s="87" t="s">
        <v>54</v>
      </c>
      <c r="D8" s="104"/>
      <c r="E8" s="104"/>
      <c r="F8" s="104">
        <v>668235.51</v>
      </c>
      <c r="G8" s="104">
        <f>+F8</f>
        <v>668235.51</v>
      </c>
    </row>
    <row r="9" spans="1:8" ht="18.600000000000001" customHeight="1" thickTop="1" thickBot="1" x14ac:dyDescent="0.25">
      <c r="B9" s="98"/>
      <c r="C9" s="101" t="s">
        <v>50</v>
      </c>
      <c r="D9" s="99">
        <f>SUM(D5:D8)</f>
        <v>140218.88</v>
      </c>
      <c r="E9" s="100">
        <f t="shared" ref="E9:G9" si="0">SUM(E5:E8)</f>
        <v>396171.56</v>
      </c>
      <c r="F9" s="100">
        <f t="shared" si="0"/>
        <v>3741583.79</v>
      </c>
      <c r="G9" s="99">
        <f t="shared" si="0"/>
        <v>4277974.2299999995</v>
      </c>
      <c r="H9" s="52"/>
    </row>
    <row r="10" spans="1:8" ht="13.5" thickTop="1" x14ac:dyDescent="0.2">
      <c r="C10" s="88"/>
      <c r="D10" s="89"/>
      <c r="E10" s="89"/>
      <c r="F10" s="72"/>
      <c r="G10" s="88"/>
    </row>
    <row r="11" spans="1:8" x14ac:dyDescent="0.2">
      <c r="D11" s="72"/>
      <c r="E11" s="72"/>
      <c r="F11" s="72"/>
    </row>
    <row r="12" spans="1:8" x14ac:dyDescent="0.2">
      <c r="D12" s="72"/>
      <c r="E12" s="72"/>
      <c r="F12" s="72"/>
    </row>
    <row r="13" spans="1:8" x14ac:dyDescent="0.2">
      <c r="D13" s="72"/>
      <c r="E13" s="72"/>
      <c r="F13" s="72"/>
    </row>
    <row r="14" spans="1:8" x14ac:dyDescent="0.2">
      <c r="D14" s="72"/>
      <c r="E14" s="72"/>
      <c r="F14" s="72"/>
    </row>
    <row r="15" spans="1:8" x14ac:dyDescent="0.2">
      <c r="D15" s="72"/>
      <c r="E15" s="72"/>
      <c r="F15" s="72"/>
    </row>
    <row r="16" spans="1:8" x14ac:dyDescent="0.2">
      <c r="D16" s="72"/>
      <c r="E16" s="72"/>
      <c r="F16" s="72"/>
    </row>
    <row r="17" spans="4:6" x14ac:dyDescent="0.2">
      <c r="D17" s="72"/>
      <c r="E17" s="72"/>
      <c r="F17" s="72"/>
    </row>
    <row r="18" spans="4:6" x14ac:dyDescent="0.2">
      <c r="D18" s="72"/>
      <c r="E18" s="72"/>
      <c r="F18" s="72"/>
    </row>
    <row r="19" spans="4:6" x14ac:dyDescent="0.2">
      <c r="D19" s="72"/>
      <c r="E19" s="72"/>
      <c r="F19" s="72"/>
    </row>
    <row r="20" spans="4:6" x14ac:dyDescent="0.2">
      <c r="D20" s="72"/>
      <c r="E20" s="72"/>
      <c r="F20" s="72"/>
    </row>
  </sheetData>
  <mergeCells count="6">
    <mergeCell ref="G3:G4"/>
    <mergeCell ref="B2:G2"/>
    <mergeCell ref="B1:G1"/>
    <mergeCell ref="B3:B4"/>
    <mergeCell ref="C3:C4"/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2017-2018 INJUVE</vt:lpstr>
      <vt:lpstr>INVERSION EMPLEO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- pc</dc:creator>
  <cp:lastModifiedBy>Miguel.Espinoza</cp:lastModifiedBy>
  <dcterms:created xsi:type="dcterms:W3CDTF">2019-05-20T16:51:20Z</dcterms:created>
  <dcterms:modified xsi:type="dcterms:W3CDTF">2019-05-22T21:35:13Z</dcterms:modified>
</cp:coreProperties>
</file>