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elyn.Rivas\Desktop\respuesta solicitud de información\"/>
    </mc:Choice>
  </mc:AlternateContent>
  <bookViews>
    <workbookView xWindow="0" yWindow="0" windowWidth="20490" windowHeight="7650" tabRatio="719"/>
  </bookViews>
  <sheets>
    <sheet name="2015 a 2017" sheetId="4" r:id="rId1"/>
    <sheet name="ind R INJUVE 1er trimestre 18" sheetId="1" r:id="rId2"/>
    <sheet name="ind R INJUVE 2do trimestre 18" sheetId="2" r:id="rId3"/>
    <sheet name="ind R INJUVE 3er trimestre 18" sheetId="3" r:id="rId4"/>
  </sheets>
  <externalReferences>
    <externalReference r:id="rId5"/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  <c r="D8" i="4"/>
  <c r="J64" i="3" l="1"/>
  <c r="J65" i="3" s="1"/>
  <c r="I64" i="3"/>
  <c r="I65" i="3" s="1"/>
  <c r="J56" i="2"/>
  <c r="I56" i="2"/>
  <c r="J55" i="2"/>
  <c r="I55" i="2"/>
  <c r="J60" i="3"/>
  <c r="I60" i="3"/>
  <c r="H60" i="3"/>
  <c r="G60" i="3"/>
  <c r="F60" i="3"/>
  <c r="K60" i="3" s="1"/>
  <c r="E60" i="3"/>
  <c r="D60" i="3"/>
  <c r="K59" i="3"/>
  <c r="H58" i="3"/>
  <c r="G58" i="3"/>
  <c r="K58" i="3" s="1"/>
  <c r="D58" i="3"/>
  <c r="H57" i="3"/>
  <c r="G57" i="3"/>
  <c r="F57" i="3"/>
  <c r="K57" i="3" s="1"/>
  <c r="J56" i="3"/>
  <c r="H56" i="3"/>
  <c r="G56" i="3"/>
  <c r="K56" i="3" s="1"/>
  <c r="D56" i="3"/>
  <c r="H55" i="3"/>
  <c r="G55" i="3"/>
  <c r="K55" i="3" s="1"/>
  <c r="J54" i="3"/>
  <c r="I54" i="3"/>
  <c r="H54" i="3"/>
  <c r="G54" i="3"/>
  <c r="F54" i="3"/>
  <c r="E54" i="3"/>
  <c r="K54" i="3" s="1"/>
  <c r="D54" i="3"/>
  <c r="J53" i="3"/>
  <c r="I53" i="3"/>
  <c r="H53" i="3"/>
  <c r="G53" i="3"/>
  <c r="K53" i="3" s="1"/>
  <c r="D53" i="3"/>
  <c r="J52" i="3"/>
  <c r="I52" i="3"/>
  <c r="H52" i="3"/>
  <c r="G52" i="3"/>
  <c r="K52" i="3" s="1"/>
  <c r="F52" i="3"/>
  <c r="E52" i="3"/>
  <c r="D52" i="3"/>
  <c r="H51" i="3"/>
  <c r="G51" i="3"/>
  <c r="F51" i="3"/>
  <c r="E51" i="3"/>
  <c r="K51" i="3" s="1"/>
  <c r="D51" i="3"/>
  <c r="K50" i="3"/>
  <c r="G50" i="3"/>
  <c r="K49" i="3"/>
  <c r="H49" i="3"/>
  <c r="G49" i="3"/>
  <c r="D49" i="3"/>
  <c r="K48" i="3"/>
  <c r="I48" i="3"/>
  <c r="G48" i="3"/>
  <c r="D48" i="3"/>
  <c r="J47" i="3"/>
  <c r="I47" i="3"/>
  <c r="H47" i="3"/>
  <c r="G47" i="3"/>
  <c r="K47" i="3" s="1"/>
  <c r="F47" i="3"/>
  <c r="E47" i="3"/>
  <c r="D47" i="3"/>
  <c r="K46" i="3"/>
  <c r="I46" i="3"/>
  <c r="H46" i="3"/>
  <c r="G46" i="3"/>
  <c r="D46" i="3"/>
  <c r="K45" i="3"/>
  <c r="D45" i="3"/>
  <c r="G44" i="3"/>
  <c r="F44" i="3"/>
  <c r="E44" i="3"/>
  <c r="K44" i="3" s="1"/>
  <c r="H43" i="3"/>
  <c r="G43" i="3"/>
  <c r="F43" i="3"/>
  <c r="E43" i="3"/>
  <c r="K43" i="3" s="1"/>
  <c r="D43" i="3"/>
  <c r="K42" i="3"/>
  <c r="D42" i="3"/>
  <c r="K41" i="3"/>
  <c r="K40" i="3"/>
  <c r="G40" i="3"/>
  <c r="D40" i="3"/>
  <c r="J39" i="3"/>
  <c r="I39" i="3"/>
  <c r="H39" i="3"/>
  <c r="G39" i="3"/>
  <c r="F39" i="3"/>
  <c r="E39" i="3"/>
  <c r="K39" i="3" s="1"/>
  <c r="D39" i="3"/>
  <c r="J38" i="3"/>
  <c r="I38" i="3"/>
  <c r="H38" i="3"/>
  <c r="G38" i="3"/>
  <c r="F38" i="3"/>
  <c r="E38" i="3"/>
  <c r="K38" i="3" s="1"/>
  <c r="D38" i="3"/>
  <c r="J37" i="3"/>
  <c r="I37" i="3"/>
  <c r="H37" i="3"/>
  <c r="G37" i="3"/>
  <c r="F37" i="3"/>
  <c r="E37" i="3"/>
  <c r="K37" i="3" s="1"/>
  <c r="D37" i="3"/>
  <c r="K36" i="3"/>
  <c r="J35" i="3"/>
  <c r="I35" i="3"/>
  <c r="H35" i="3"/>
  <c r="G35" i="3"/>
  <c r="K35" i="3" s="1"/>
  <c r="F35" i="3"/>
  <c r="E35" i="3"/>
  <c r="D35" i="3"/>
  <c r="K34" i="3"/>
  <c r="I34" i="3"/>
  <c r="H34" i="3"/>
  <c r="G34" i="3"/>
  <c r="D34" i="3"/>
  <c r="J33" i="3"/>
  <c r="I33" i="3"/>
  <c r="H33" i="3"/>
  <c r="F33" i="3"/>
  <c r="E33" i="3"/>
  <c r="K33" i="3" s="1"/>
  <c r="D33" i="3"/>
  <c r="J32" i="3"/>
  <c r="I32" i="3"/>
  <c r="H32" i="3"/>
  <c r="G32" i="3"/>
  <c r="K32" i="3" s="1"/>
  <c r="E32" i="3"/>
  <c r="D32" i="3"/>
  <c r="K31" i="3"/>
  <c r="D31" i="3"/>
  <c r="H30" i="3"/>
  <c r="G30" i="3"/>
  <c r="F30" i="3"/>
  <c r="E30" i="3"/>
  <c r="K30" i="3" s="1"/>
  <c r="D30" i="3"/>
  <c r="J29" i="3"/>
  <c r="I29" i="3"/>
  <c r="H29" i="3"/>
  <c r="G29" i="3"/>
  <c r="F29" i="3"/>
  <c r="E29" i="3"/>
  <c r="K29" i="3" s="1"/>
  <c r="D29" i="3"/>
  <c r="H28" i="3"/>
  <c r="G28" i="3"/>
  <c r="K28" i="3" s="1"/>
  <c r="D28" i="3"/>
  <c r="J27" i="3"/>
  <c r="I27" i="3"/>
  <c r="H27" i="3"/>
  <c r="G27" i="3"/>
  <c r="K27" i="3" s="1"/>
  <c r="D27" i="3"/>
  <c r="J26" i="3"/>
  <c r="I26" i="3"/>
  <c r="H26" i="3"/>
  <c r="G26" i="3"/>
  <c r="F26" i="3"/>
  <c r="K26" i="3" s="1"/>
  <c r="E26" i="3"/>
  <c r="D26" i="3"/>
  <c r="J25" i="3"/>
  <c r="I25" i="3"/>
  <c r="H25" i="3"/>
  <c r="G25" i="3"/>
  <c r="F25" i="3"/>
  <c r="K25" i="3" s="1"/>
  <c r="E25" i="3"/>
  <c r="D25" i="3"/>
  <c r="J24" i="3"/>
  <c r="I24" i="3"/>
  <c r="H24" i="3"/>
  <c r="G24" i="3"/>
  <c r="F24" i="3"/>
  <c r="K24" i="3" s="1"/>
  <c r="E24" i="3"/>
  <c r="D24" i="3"/>
  <c r="J23" i="3"/>
  <c r="I23" i="3"/>
  <c r="H23" i="3"/>
  <c r="G23" i="3"/>
  <c r="F23" i="3"/>
  <c r="K23" i="3" s="1"/>
  <c r="E23" i="3"/>
  <c r="D23" i="3"/>
  <c r="J22" i="3"/>
  <c r="I22" i="3"/>
  <c r="H22" i="3"/>
  <c r="G22" i="3"/>
  <c r="F22" i="3"/>
  <c r="K22" i="3" s="1"/>
  <c r="E22" i="3"/>
  <c r="D22" i="3"/>
  <c r="J21" i="3"/>
  <c r="I21" i="3"/>
  <c r="H21" i="3"/>
  <c r="G21" i="3"/>
  <c r="F21" i="3"/>
  <c r="K21" i="3" s="1"/>
  <c r="E21" i="3"/>
  <c r="D21" i="3"/>
  <c r="H20" i="3"/>
  <c r="K20" i="3" s="1"/>
  <c r="G20" i="3"/>
  <c r="D20" i="3"/>
  <c r="J19" i="3"/>
  <c r="I19" i="3"/>
  <c r="H19" i="3"/>
  <c r="G19" i="3"/>
  <c r="F19" i="3"/>
  <c r="K19" i="3" s="1"/>
  <c r="E19" i="3"/>
  <c r="D19" i="3"/>
  <c r="J18" i="3"/>
  <c r="I18" i="3"/>
  <c r="H18" i="3"/>
  <c r="G18" i="3"/>
  <c r="F18" i="3"/>
  <c r="K18" i="3" s="1"/>
  <c r="E18" i="3"/>
  <c r="D18" i="3"/>
  <c r="I17" i="3"/>
  <c r="H17" i="3"/>
  <c r="G17" i="3"/>
  <c r="K17" i="3" s="1"/>
  <c r="D17" i="3"/>
  <c r="I16" i="3"/>
  <c r="G16" i="3"/>
  <c r="K16" i="3" s="1"/>
  <c r="D16" i="3"/>
  <c r="J15" i="3"/>
  <c r="I15" i="3"/>
  <c r="H15" i="3"/>
  <c r="G15" i="3"/>
  <c r="F15" i="3"/>
  <c r="E15" i="3"/>
  <c r="K15" i="3" s="1"/>
  <c r="D15" i="3"/>
  <c r="J14" i="3"/>
  <c r="I14" i="3"/>
  <c r="H14" i="3"/>
  <c r="G14" i="3"/>
  <c r="F14" i="3"/>
  <c r="E14" i="3"/>
  <c r="K14" i="3" s="1"/>
  <c r="D14" i="3"/>
  <c r="J13" i="3"/>
  <c r="I13" i="3"/>
  <c r="H13" i="3"/>
  <c r="G13" i="3"/>
  <c r="F13" i="3"/>
  <c r="E13" i="3"/>
  <c r="K13" i="3" s="1"/>
  <c r="D13" i="3"/>
  <c r="J12" i="3"/>
  <c r="H12" i="3"/>
  <c r="G12" i="3"/>
  <c r="F12" i="3"/>
  <c r="K12" i="3" s="1"/>
  <c r="E12" i="3"/>
  <c r="D12" i="3"/>
  <c r="J11" i="3"/>
  <c r="I11" i="3"/>
  <c r="H11" i="3"/>
  <c r="G11" i="3"/>
  <c r="F11" i="3"/>
  <c r="K11" i="3" s="1"/>
  <c r="E11" i="3"/>
  <c r="D11" i="3"/>
  <c r="J10" i="3"/>
  <c r="I10" i="3"/>
  <c r="H10" i="3"/>
  <c r="K10" i="3" s="1"/>
  <c r="D10" i="3"/>
  <c r="J9" i="3"/>
  <c r="I9" i="3"/>
  <c r="H9" i="3"/>
  <c r="G9" i="3"/>
  <c r="F9" i="3"/>
  <c r="E9" i="3"/>
  <c r="K9" i="3" s="1"/>
  <c r="D9" i="3"/>
  <c r="J8" i="3"/>
  <c r="J61" i="3" s="1"/>
  <c r="I8" i="3"/>
  <c r="I61" i="3" s="1"/>
  <c r="H8" i="3"/>
  <c r="H61" i="3" s="1"/>
  <c r="G8" i="3"/>
  <c r="G61" i="3" s="1"/>
  <c r="F8" i="3"/>
  <c r="F61" i="3" s="1"/>
  <c r="E8" i="3"/>
  <c r="K8" i="3" s="1"/>
  <c r="D8" i="3"/>
  <c r="D61" i="3" s="1"/>
  <c r="E61" i="3" l="1"/>
  <c r="K61" i="3" s="1"/>
  <c r="J52" i="2"/>
  <c r="I52" i="2"/>
  <c r="H52" i="2"/>
  <c r="G52" i="2"/>
  <c r="F52" i="2"/>
  <c r="E52" i="2"/>
  <c r="D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T29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52" i="2" s="1"/>
  <c r="J46" i="1" l="1"/>
  <c r="I46" i="1"/>
  <c r="H46" i="1"/>
  <c r="G46" i="1"/>
  <c r="F46" i="1"/>
  <c r="E46" i="1"/>
  <c r="D46" i="1"/>
  <c r="J45" i="1"/>
  <c r="I45" i="1"/>
  <c r="H45" i="1"/>
  <c r="G45" i="1"/>
  <c r="F45" i="1"/>
  <c r="E45" i="1"/>
  <c r="D45" i="1"/>
  <c r="J44" i="1"/>
  <c r="I44" i="1"/>
  <c r="H44" i="1"/>
  <c r="G44" i="1"/>
  <c r="F44" i="1"/>
  <c r="E44" i="1"/>
  <c r="D44" i="1"/>
  <c r="J43" i="1"/>
  <c r="I43" i="1"/>
  <c r="H43" i="1"/>
  <c r="G43" i="1"/>
  <c r="F43" i="1"/>
  <c r="E43" i="1"/>
  <c r="D43" i="1"/>
  <c r="J42" i="1"/>
  <c r="I42" i="1"/>
  <c r="H42" i="1"/>
  <c r="G42" i="1"/>
  <c r="F42" i="1"/>
  <c r="E42" i="1"/>
  <c r="D42" i="1"/>
  <c r="J41" i="1"/>
  <c r="I41" i="1"/>
  <c r="H41" i="1"/>
  <c r="G41" i="1"/>
  <c r="F41" i="1"/>
  <c r="E41" i="1"/>
  <c r="D41" i="1"/>
  <c r="J40" i="1"/>
  <c r="I40" i="1"/>
  <c r="H40" i="1"/>
  <c r="G40" i="1"/>
  <c r="F40" i="1"/>
  <c r="E40" i="1"/>
  <c r="D40" i="1"/>
  <c r="J39" i="1"/>
  <c r="I39" i="1"/>
  <c r="H39" i="1"/>
  <c r="G39" i="1"/>
  <c r="F39" i="1"/>
  <c r="E39" i="1"/>
  <c r="D39" i="1"/>
  <c r="J38" i="1"/>
  <c r="I38" i="1"/>
  <c r="H38" i="1"/>
  <c r="G38" i="1"/>
  <c r="F38" i="1"/>
  <c r="E38" i="1"/>
  <c r="D38" i="1"/>
  <c r="J37" i="1"/>
  <c r="I37" i="1"/>
  <c r="H37" i="1"/>
  <c r="G37" i="1"/>
  <c r="F37" i="1"/>
  <c r="E37" i="1"/>
  <c r="D37" i="1"/>
  <c r="J36" i="1"/>
  <c r="I36" i="1"/>
  <c r="H36" i="1"/>
  <c r="G36" i="1"/>
  <c r="F36" i="1"/>
  <c r="E36" i="1"/>
  <c r="D36" i="1"/>
  <c r="J35" i="1"/>
  <c r="I35" i="1"/>
  <c r="H35" i="1"/>
  <c r="G35" i="1"/>
  <c r="F35" i="1"/>
  <c r="E35" i="1"/>
  <c r="D35" i="1"/>
  <c r="J34" i="1"/>
  <c r="I34" i="1"/>
  <c r="H34" i="1"/>
  <c r="G34" i="1"/>
  <c r="F34" i="1"/>
  <c r="E34" i="1"/>
  <c r="D34" i="1"/>
  <c r="J33" i="1"/>
  <c r="I33" i="1"/>
  <c r="H33" i="1"/>
  <c r="G33" i="1"/>
  <c r="F33" i="1"/>
  <c r="E33" i="1"/>
  <c r="D33" i="1"/>
  <c r="J32" i="1"/>
  <c r="I32" i="1"/>
  <c r="H32" i="1"/>
  <c r="G32" i="1"/>
  <c r="F32" i="1"/>
  <c r="E32" i="1"/>
  <c r="D32" i="1"/>
  <c r="J31" i="1"/>
  <c r="I31" i="1"/>
  <c r="H31" i="1"/>
  <c r="G31" i="1"/>
  <c r="F31" i="1"/>
  <c r="E31" i="1"/>
  <c r="D31" i="1"/>
  <c r="J30" i="1"/>
  <c r="I30" i="1"/>
  <c r="H30" i="1"/>
  <c r="G30" i="1"/>
  <c r="F30" i="1"/>
  <c r="E30" i="1"/>
  <c r="D30" i="1"/>
  <c r="J29" i="1"/>
  <c r="I29" i="1"/>
  <c r="H29" i="1"/>
  <c r="G29" i="1"/>
  <c r="F29" i="1"/>
  <c r="E29" i="1"/>
  <c r="D29" i="1"/>
  <c r="J28" i="1"/>
  <c r="I28" i="1"/>
  <c r="H28" i="1"/>
  <c r="G28" i="1"/>
  <c r="F28" i="1"/>
  <c r="E28" i="1"/>
  <c r="D28" i="1"/>
  <c r="J27" i="1"/>
  <c r="I27" i="1"/>
  <c r="H27" i="1"/>
  <c r="G27" i="1"/>
  <c r="F27" i="1"/>
  <c r="E27" i="1"/>
  <c r="D27" i="1"/>
  <c r="J26" i="1"/>
  <c r="I26" i="1"/>
  <c r="H26" i="1"/>
  <c r="G26" i="1"/>
  <c r="F26" i="1"/>
  <c r="E26" i="1"/>
  <c r="D26" i="1"/>
  <c r="J25" i="1"/>
  <c r="I25" i="1"/>
  <c r="H25" i="1"/>
  <c r="G25" i="1"/>
  <c r="F25" i="1"/>
  <c r="E25" i="1"/>
  <c r="D25" i="1"/>
  <c r="J24" i="1"/>
  <c r="I24" i="1"/>
  <c r="H24" i="1"/>
  <c r="G24" i="1"/>
  <c r="F24" i="1"/>
  <c r="E24" i="1"/>
  <c r="D24" i="1"/>
  <c r="J23" i="1"/>
  <c r="I23" i="1"/>
  <c r="H23" i="1"/>
  <c r="G23" i="1"/>
  <c r="F23" i="1"/>
  <c r="E23" i="1"/>
  <c r="D23" i="1"/>
  <c r="J22" i="1"/>
  <c r="I22" i="1"/>
  <c r="H22" i="1"/>
  <c r="G22" i="1"/>
  <c r="F22" i="1"/>
  <c r="E22" i="1"/>
  <c r="D22" i="1"/>
  <c r="J21" i="1"/>
  <c r="I21" i="1"/>
  <c r="H21" i="1"/>
  <c r="G21" i="1"/>
  <c r="F21" i="1"/>
  <c r="E21" i="1"/>
  <c r="D21" i="1"/>
  <c r="J20" i="1"/>
  <c r="I20" i="1"/>
  <c r="H20" i="1"/>
  <c r="G20" i="1"/>
  <c r="F20" i="1"/>
  <c r="E20" i="1"/>
  <c r="D20" i="1"/>
  <c r="J19" i="1"/>
  <c r="I19" i="1"/>
  <c r="H19" i="1"/>
  <c r="G19" i="1"/>
  <c r="F19" i="1"/>
  <c r="E19" i="1"/>
  <c r="D19" i="1"/>
  <c r="J18" i="1"/>
  <c r="I18" i="1"/>
  <c r="H18" i="1"/>
  <c r="G18" i="1"/>
  <c r="F18" i="1"/>
  <c r="E18" i="1"/>
  <c r="D18" i="1"/>
  <c r="J17" i="1"/>
  <c r="I17" i="1"/>
  <c r="H17" i="1"/>
  <c r="G17" i="1"/>
  <c r="F17" i="1"/>
  <c r="E17" i="1"/>
  <c r="D17" i="1"/>
  <c r="J16" i="1"/>
  <c r="I16" i="1"/>
  <c r="H16" i="1"/>
  <c r="G16" i="1"/>
  <c r="F16" i="1"/>
  <c r="E16" i="1"/>
  <c r="D16" i="1"/>
  <c r="J15" i="1"/>
  <c r="I15" i="1"/>
  <c r="H15" i="1"/>
  <c r="G15" i="1"/>
  <c r="F15" i="1"/>
  <c r="E15" i="1"/>
  <c r="D15" i="1"/>
  <c r="J14" i="1"/>
  <c r="I14" i="1"/>
  <c r="H14" i="1"/>
  <c r="G14" i="1"/>
  <c r="F14" i="1"/>
  <c r="E14" i="1"/>
  <c r="D14" i="1"/>
  <c r="J13" i="1"/>
  <c r="I13" i="1"/>
  <c r="H13" i="1"/>
  <c r="G13" i="1"/>
  <c r="F13" i="1"/>
  <c r="E13" i="1"/>
  <c r="D13" i="1"/>
  <c r="J12" i="1"/>
  <c r="I12" i="1"/>
  <c r="H12" i="1"/>
  <c r="G12" i="1"/>
  <c r="F12" i="1"/>
  <c r="E12" i="1"/>
  <c r="D12" i="1"/>
  <c r="J11" i="1"/>
  <c r="I11" i="1"/>
  <c r="H11" i="1"/>
  <c r="G11" i="1"/>
  <c r="F11" i="1"/>
  <c r="E11" i="1"/>
  <c r="D11" i="1"/>
  <c r="J10" i="1"/>
  <c r="I10" i="1"/>
  <c r="H10" i="1"/>
  <c r="G10" i="1"/>
  <c r="F10" i="1"/>
  <c r="E10" i="1"/>
  <c r="D10" i="1"/>
  <c r="F47" i="1" l="1"/>
  <c r="J47" i="1"/>
  <c r="K13" i="1"/>
  <c r="K17" i="1"/>
  <c r="K21" i="1"/>
  <c r="K30" i="1"/>
  <c r="K33" i="1"/>
  <c r="K37" i="1"/>
  <c r="K38" i="1"/>
  <c r="K42" i="1"/>
  <c r="K46" i="1"/>
  <c r="G47" i="1"/>
  <c r="K12" i="1"/>
  <c r="K16" i="1"/>
  <c r="K20" i="1"/>
  <c r="K25" i="1"/>
  <c r="K26" i="1"/>
  <c r="K29" i="1"/>
  <c r="K32" i="1"/>
  <c r="K36" i="1"/>
  <c r="K41" i="1"/>
  <c r="K45" i="1"/>
  <c r="D47" i="1"/>
  <c r="H47" i="1"/>
  <c r="K15" i="1"/>
  <c r="K19" i="1"/>
  <c r="K23" i="1"/>
  <c r="K24" i="1"/>
  <c r="K28" i="1"/>
  <c r="K31" i="1"/>
  <c r="K35" i="1"/>
  <c r="K40" i="1"/>
  <c r="K44" i="1"/>
  <c r="E47" i="1"/>
  <c r="I47" i="1"/>
  <c r="K11" i="1"/>
  <c r="K14" i="1"/>
  <c r="K18" i="1"/>
  <c r="K22" i="1"/>
  <c r="K27" i="1"/>
  <c r="K34" i="1"/>
  <c r="K39" i="1"/>
  <c r="K43" i="1"/>
  <c r="K10" i="1"/>
  <c r="J50" i="1" l="1"/>
  <c r="I50" i="1"/>
  <c r="K47" i="1"/>
</calcChain>
</file>

<file path=xl/sharedStrings.xml><?xml version="1.0" encoding="utf-8"?>
<sst xmlns="http://schemas.openxmlformats.org/spreadsheetml/2006/main" count="250" uniqueCount="109">
  <si>
    <t xml:space="preserve">INSTITUTO NACIONAL DE LA JUVENTUD </t>
  </si>
  <si>
    <t xml:space="preserve">Seguimiento a indicadores del Plan El Salvador Seguro </t>
  </si>
  <si>
    <t xml:space="preserve">Indicador </t>
  </si>
  <si>
    <t xml:space="preserve">R Número de personas desagregadas por edad y sexo que participan en acciones de convivencia comunitaria </t>
  </si>
  <si>
    <t>Mes y Año que reporta</t>
  </si>
  <si>
    <t>N°</t>
  </si>
  <si>
    <t xml:space="preserve"> Departamento </t>
  </si>
  <si>
    <t>Municipio</t>
  </si>
  <si>
    <t xml:space="preserve">Cantidad de acciones </t>
  </si>
  <si>
    <t>Participantes de comunidades</t>
  </si>
  <si>
    <t>De  0 a 14 años</t>
  </si>
  <si>
    <t xml:space="preserve"> 30 años en adelante</t>
  </si>
  <si>
    <t>Total</t>
  </si>
  <si>
    <t>F</t>
  </si>
  <si>
    <t>M</t>
  </si>
  <si>
    <t>Ahuachapán</t>
  </si>
  <si>
    <t>Sonsonate</t>
  </si>
  <si>
    <t xml:space="preserve">Sonsonate </t>
  </si>
  <si>
    <t>Chalchuapa</t>
  </si>
  <si>
    <t xml:space="preserve">Santa Ana </t>
  </si>
  <si>
    <t xml:space="preserve">La Libertad  </t>
  </si>
  <si>
    <t xml:space="preserve">Colón  </t>
  </si>
  <si>
    <t>La Libertad</t>
  </si>
  <si>
    <t>Ciudad Arce</t>
  </si>
  <si>
    <t>Zaragoza</t>
  </si>
  <si>
    <t>Santa Tecla</t>
  </si>
  <si>
    <t>San Juan Opico</t>
  </si>
  <si>
    <t>Quezaltepeque</t>
  </si>
  <si>
    <t>San Salvador</t>
  </si>
  <si>
    <t xml:space="preserve">Apopa </t>
  </si>
  <si>
    <t xml:space="preserve">Soyapango </t>
  </si>
  <si>
    <t>Ilopango</t>
  </si>
  <si>
    <t>San Martín</t>
  </si>
  <si>
    <t>Mejicanos</t>
  </si>
  <si>
    <t>Santo Tomas</t>
  </si>
  <si>
    <t>Ciudad Delgado</t>
  </si>
  <si>
    <t>Nejapa</t>
  </si>
  <si>
    <t>Cuscatancingo</t>
  </si>
  <si>
    <t>Panchimalco</t>
  </si>
  <si>
    <t xml:space="preserve">Chalatenango </t>
  </si>
  <si>
    <t xml:space="preserve"> Chalatenago </t>
  </si>
  <si>
    <t xml:space="preserve">Cuscatlán </t>
  </si>
  <si>
    <t>Cojutepeque</t>
  </si>
  <si>
    <t>San Pedro Perulapán</t>
  </si>
  <si>
    <t>Santa Cruz Michapa</t>
  </si>
  <si>
    <t>Cabañas</t>
  </si>
  <si>
    <t>Ilobasco</t>
  </si>
  <si>
    <t xml:space="preserve">San Vicente </t>
  </si>
  <si>
    <t>La Paz</t>
  </si>
  <si>
    <t xml:space="preserve">San Luis Talpa </t>
  </si>
  <si>
    <t>Olocuilta</t>
  </si>
  <si>
    <t>San Pedro Masahuat</t>
  </si>
  <si>
    <t>Santiago Nonualco</t>
  </si>
  <si>
    <t>Zacatecoluca</t>
  </si>
  <si>
    <t>Usulután</t>
  </si>
  <si>
    <t>Jiquilisco</t>
  </si>
  <si>
    <t xml:space="preserve">Berlin </t>
  </si>
  <si>
    <t xml:space="preserve">San Miguel </t>
  </si>
  <si>
    <t>Totales</t>
  </si>
  <si>
    <t xml:space="preserve">Femenino </t>
  </si>
  <si>
    <t>Masculino</t>
  </si>
  <si>
    <t>De 15 a 29 años</t>
  </si>
  <si>
    <t>enero a marzo 2018</t>
  </si>
  <si>
    <t>R Número de personas desagregadas por edad y sexo que participan en acciones de convivencia comunitaria</t>
  </si>
  <si>
    <t>Periodo de reporte</t>
  </si>
  <si>
    <t>abril a junio de 2018</t>
  </si>
  <si>
    <t>De
15 a 29 años</t>
  </si>
  <si>
    <t>Apaneca</t>
  </si>
  <si>
    <t>Concepción de Ataco</t>
  </si>
  <si>
    <t>Armenia</t>
  </si>
  <si>
    <t>Santa Ana</t>
  </si>
  <si>
    <t>Metapán</t>
  </si>
  <si>
    <t xml:space="preserve">San Marcos </t>
  </si>
  <si>
    <t>Tonacatepeque</t>
  </si>
  <si>
    <t>Guazapa</t>
  </si>
  <si>
    <t>Candelaria</t>
  </si>
  <si>
    <t xml:space="preserve">San Sebastian Catarina </t>
  </si>
  <si>
    <t>Tecoluca</t>
  </si>
  <si>
    <t xml:space="preserve">San Idefonso </t>
  </si>
  <si>
    <t>La Union</t>
  </si>
  <si>
    <t>El Carmen</t>
  </si>
  <si>
    <t xml:space="preserve">Conchagua </t>
  </si>
  <si>
    <t>Morazan</t>
  </si>
  <si>
    <t>S.F.Gotera</t>
  </si>
  <si>
    <t>julio a septiembre de 2018</t>
  </si>
  <si>
    <t>Nahuizalco</t>
  </si>
  <si>
    <t>Atiquizaya</t>
  </si>
  <si>
    <t xml:space="preserve">San Julian </t>
  </si>
  <si>
    <t>Izalco</t>
  </si>
  <si>
    <t>Coatepeque</t>
  </si>
  <si>
    <t>San Antonio El Pajonal</t>
  </si>
  <si>
    <t>Aguilares</t>
  </si>
  <si>
    <t>Chalatenango</t>
  </si>
  <si>
    <t>Santa Clara</t>
  </si>
  <si>
    <t>Puerto el Triunfo</t>
  </si>
  <si>
    <t>Mercedes Umaña</t>
  </si>
  <si>
    <t>San Dionisio</t>
  </si>
  <si>
    <t>San Miguel</t>
  </si>
  <si>
    <t>Lolotique</t>
  </si>
  <si>
    <t xml:space="preserve">La Unión </t>
  </si>
  <si>
    <t>Meanguera</t>
  </si>
  <si>
    <t>Villa el Rosario</t>
  </si>
  <si>
    <t>Cacaopera</t>
  </si>
  <si>
    <t>Osicala</t>
  </si>
  <si>
    <t>San Francisco Gotera</t>
  </si>
  <si>
    <t xml:space="preserve">Indicador R Número de personas desagregadas por edad y sexo que participan en acciones de convivencia comunitaria </t>
  </si>
  <si>
    <t xml:space="preserve">Año </t>
  </si>
  <si>
    <t xml:space="preserve">participantes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</si>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</sst>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16"/>
      <name val="Arial Narrow"/>
      <family val="2"/>
    </font>
    <font>
      <b/>
      <sz val="16"/>
      <name val="Arial Narrow"/>
      <family val="2"/>
    </font>
    <font>
      <b/>
      <sz val="14"/>
      <name val="Arial Narrow"/>
      <family val="2"/>
    </font>
    <font>
      <b/>
      <sz val="11"/>
      <color theme="1"/>
      <name val="Calibri"/>
      <family val="2"/>
      <scheme val="minor"/>
    </font>
    <font>
      <sz val="14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EAAD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79">
    <xf numFmtId="0" fontId="0" fillId="0" borderId="0" xfId="0"/>
    <xf numFmtId="0" fontId="1" fillId="0" borderId="9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/>
    <xf numFmtId="0" fontId="10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13" fillId="0" borderId="0" xfId="0" applyFont="1" applyBorder="1"/>
    <xf numFmtId="0" fontId="9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2" fillId="0" borderId="0" xfId="0" applyFont="1" applyFill="1" applyBorder="1"/>
    <xf numFmtId="2" fontId="13" fillId="4" borderId="4" xfId="0" applyNumberFormat="1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3" borderId="9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center" vertical="center"/>
    </xf>
    <xf numFmtId="0" fontId="2" fillId="3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" fontId="1" fillId="5" borderId="4" xfId="0" applyNumberFormat="1" applyFont="1" applyFill="1" applyBorder="1" applyAlignment="1">
      <alignment horizontal="center" vertical="center"/>
    </xf>
    <xf numFmtId="0" fontId="0" fillId="0" borderId="0" xfId="0" applyBorder="1"/>
    <xf numFmtId="3" fontId="0" fillId="0" borderId="0" xfId="0" applyNumberFormat="1" applyBorder="1"/>
    <xf numFmtId="0" fontId="0" fillId="0" borderId="0" xfId="0" applyAlignment="1">
      <alignment horizontal="center"/>
    </xf>
    <xf numFmtId="3" fontId="0" fillId="0" borderId="0" xfId="0" applyNumberFormat="1"/>
    <xf numFmtId="2" fontId="13" fillId="6" borderId="4" xfId="0" applyNumberFormat="1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0" fillId="0" borderId="0" xfId="0" applyFill="1"/>
    <xf numFmtId="0" fontId="12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4" xfId="0" applyFont="1" applyFill="1" applyBorder="1"/>
    <xf numFmtId="0" fontId="0" fillId="0" borderId="0" xfId="0" applyFill="1" applyAlignment="1">
      <alignment horizontal="center"/>
    </xf>
    <xf numFmtId="3" fontId="0" fillId="0" borderId="0" xfId="0" applyNumberFormat="1" applyFill="1"/>
    <xf numFmtId="3" fontId="25" fillId="0" borderId="0" xfId="0" applyNumberFormat="1" applyFont="1"/>
    <xf numFmtId="0" fontId="25" fillId="0" borderId="0" xfId="0" applyFont="1"/>
    <xf numFmtId="0" fontId="25" fillId="0" borderId="0" xfId="0" applyFont="1" applyAlignment="1">
      <alignment horizontal="center"/>
    </xf>
    <xf numFmtId="0" fontId="26" fillId="6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9" fontId="0" fillId="0" borderId="0" xfId="1" applyFont="1"/>
    <xf numFmtId="0" fontId="1" fillId="6" borderId="4" xfId="0" applyFont="1" applyFill="1" applyBorder="1" applyAlignment="1">
      <alignment horizontal="center" vertical="center"/>
    </xf>
    <xf numFmtId="9" fontId="0" fillId="0" borderId="0" xfId="1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elyn.Rivas/Documents/Xiomara%20Rivas/2018/PLANIFICACION/seguimiento%20PESS/reporte%201er%20trimestre%202018/ind%20R%20INJUVE%201er%20trim%2018%20borrador%2009-05-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elyn.Rivas/Desktop/Indicador%20R%20%20Tercer%20trimestre%20%2008-11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ct convivencia "/>
      <sheetName val="Participación"/>
      <sheetName val="Educación"/>
      <sheetName val="Prevención"/>
      <sheetName val="Empleabilidad"/>
      <sheetName val="Salud y Medio ambiente"/>
      <sheetName val=" Arte y cultura"/>
      <sheetName val="Deporte y recreación"/>
    </sheetNames>
    <sheetDataSet>
      <sheetData sheetId="0"/>
      <sheetData sheetId="1">
        <row r="11">
          <cell r="D11">
            <v>5</v>
          </cell>
          <cell r="E11">
            <v>50</v>
          </cell>
          <cell r="F11">
            <v>50</v>
          </cell>
          <cell r="G11">
            <v>1510</v>
          </cell>
          <cell r="H11">
            <v>1618</v>
          </cell>
          <cell r="I11">
            <v>512</v>
          </cell>
          <cell r="J11">
            <v>458</v>
          </cell>
        </row>
        <row r="12">
          <cell r="D12">
            <v>1</v>
          </cell>
          <cell r="E12">
            <v>0</v>
          </cell>
          <cell r="F12">
            <v>0</v>
          </cell>
          <cell r="G12">
            <v>0</v>
          </cell>
          <cell r="H12">
            <v>2</v>
          </cell>
          <cell r="I12">
            <v>4</v>
          </cell>
          <cell r="J12">
            <v>0</v>
          </cell>
        </row>
        <row r="13">
          <cell r="D13">
            <v>2</v>
          </cell>
          <cell r="E13">
            <v>0</v>
          </cell>
          <cell r="F13">
            <v>0</v>
          </cell>
          <cell r="G13">
            <v>7</v>
          </cell>
          <cell r="H13">
            <v>12</v>
          </cell>
          <cell r="I13">
            <v>7</v>
          </cell>
          <cell r="J13">
            <v>15</v>
          </cell>
        </row>
        <row r="14">
          <cell r="D14">
            <v>1</v>
          </cell>
          <cell r="E14">
            <v>0</v>
          </cell>
          <cell r="F14">
            <v>5</v>
          </cell>
          <cell r="G14">
            <v>1</v>
          </cell>
          <cell r="H14">
            <v>0</v>
          </cell>
          <cell r="I14">
            <v>0</v>
          </cell>
          <cell r="J14">
            <v>0</v>
          </cell>
        </row>
        <row r="15">
          <cell r="D15">
            <v>2</v>
          </cell>
          <cell r="E15">
            <v>0</v>
          </cell>
          <cell r="F15">
            <v>0</v>
          </cell>
          <cell r="G15">
            <v>4</v>
          </cell>
          <cell r="H15">
            <v>5</v>
          </cell>
          <cell r="I15">
            <v>8</v>
          </cell>
          <cell r="J15">
            <v>9</v>
          </cell>
        </row>
        <row r="16">
          <cell r="D16">
            <v>31</v>
          </cell>
          <cell r="E16">
            <v>80</v>
          </cell>
          <cell r="F16">
            <v>148</v>
          </cell>
          <cell r="G16">
            <v>443</v>
          </cell>
          <cell r="H16">
            <v>361</v>
          </cell>
          <cell r="I16">
            <v>210</v>
          </cell>
          <cell r="J16">
            <v>202</v>
          </cell>
        </row>
        <row r="17">
          <cell r="D17">
            <v>2</v>
          </cell>
          <cell r="E17">
            <v>0</v>
          </cell>
          <cell r="F17">
            <v>0</v>
          </cell>
          <cell r="G17">
            <v>4</v>
          </cell>
          <cell r="H17">
            <v>4</v>
          </cell>
          <cell r="I17">
            <v>3</v>
          </cell>
          <cell r="J17">
            <v>4</v>
          </cell>
        </row>
        <row r="18">
          <cell r="D18">
            <v>2</v>
          </cell>
          <cell r="E18">
            <v>9</v>
          </cell>
          <cell r="F18">
            <v>10</v>
          </cell>
          <cell r="G18">
            <v>6</v>
          </cell>
          <cell r="H18">
            <v>6</v>
          </cell>
          <cell r="I18">
            <v>3</v>
          </cell>
          <cell r="J18">
            <v>5</v>
          </cell>
        </row>
        <row r="19">
          <cell r="D19">
            <v>1</v>
          </cell>
          <cell r="E19">
            <v>3</v>
          </cell>
          <cell r="F19">
            <v>2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D20">
            <v>10</v>
          </cell>
          <cell r="E20">
            <v>200</v>
          </cell>
          <cell r="F20">
            <v>300</v>
          </cell>
          <cell r="G20">
            <v>746</v>
          </cell>
          <cell r="H20">
            <v>441</v>
          </cell>
          <cell r="I20">
            <v>212</v>
          </cell>
          <cell r="J20">
            <v>213</v>
          </cell>
        </row>
        <row r="21">
          <cell r="D21">
            <v>7</v>
          </cell>
          <cell r="E21">
            <v>0</v>
          </cell>
          <cell r="F21">
            <v>0</v>
          </cell>
          <cell r="G21">
            <v>32</v>
          </cell>
          <cell r="H21">
            <v>24</v>
          </cell>
          <cell r="I21">
            <v>20</v>
          </cell>
          <cell r="J21">
            <v>31</v>
          </cell>
        </row>
        <row r="22">
          <cell r="D22">
            <v>15</v>
          </cell>
          <cell r="E22">
            <v>8</v>
          </cell>
          <cell r="F22">
            <v>7</v>
          </cell>
          <cell r="G22">
            <v>57</v>
          </cell>
          <cell r="H22">
            <v>73</v>
          </cell>
          <cell r="I22">
            <v>34</v>
          </cell>
          <cell r="J22">
            <v>38</v>
          </cell>
        </row>
        <row r="23">
          <cell r="D23">
            <v>6</v>
          </cell>
          <cell r="E23">
            <v>10</v>
          </cell>
          <cell r="F23">
            <v>9</v>
          </cell>
          <cell r="G23">
            <v>6</v>
          </cell>
          <cell r="H23">
            <v>1</v>
          </cell>
          <cell r="I23">
            <v>18</v>
          </cell>
          <cell r="J23">
            <v>31</v>
          </cell>
        </row>
        <row r="24">
          <cell r="D24">
            <v>1</v>
          </cell>
          <cell r="E24">
            <v>0</v>
          </cell>
          <cell r="F24">
            <v>0</v>
          </cell>
          <cell r="G24">
            <v>0</v>
          </cell>
          <cell r="H24">
            <v>5</v>
          </cell>
          <cell r="I24">
            <v>30</v>
          </cell>
          <cell r="J24">
            <v>40</v>
          </cell>
        </row>
        <row r="25">
          <cell r="D25">
            <v>2</v>
          </cell>
          <cell r="E25">
            <v>7</v>
          </cell>
          <cell r="F25">
            <v>7</v>
          </cell>
          <cell r="G25">
            <v>3</v>
          </cell>
          <cell r="H25">
            <v>13</v>
          </cell>
          <cell r="I25">
            <v>0</v>
          </cell>
          <cell r="J25">
            <v>0</v>
          </cell>
        </row>
        <row r="26">
          <cell r="D26">
            <v>2</v>
          </cell>
          <cell r="E26">
            <v>3</v>
          </cell>
          <cell r="F26">
            <v>5</v>
          </cell>
          <cell r="G26">
            <v>11</v>
          </cell>
          <cell r="H26">
            <v>8</v>
          </cell>
          <cell r="I26">
            <v>1</v>
          </cell>
          <cell r="J26">
            <v>28</v>
          </cell>
        </row>
        <row r="27">
          <cell r="D27">
            <v>3</v>
          </cell>
          <cell r="E27">
            <v>0</v>
          </cell>
          <cell r="F27">
            <v>0</v>
          </cell>
          <cell r="G27">
            <v>15</v>
          </cell>
          <cell r="H27">
            <v>19</v>
          </cell>
          <cell r="I27">
            <v>2</v>
          </cell>
          <cell r="J27">
            <v>3</v>
          </cell>
        </row>
      </sheetData>
      <sheetData sheetId="2">
        <row r="11">
          <cell r="D11">
            <v>2</v>
          </cell>
          <cell r="E11">
            <v>300</v>
          </cell>
          <cell r="F11">
            <v>300</v>
          </cell>
          <cell r="G11">
            <v>206</v>
          </cell>
          <cell r="H11">
            <v>254</v>
          </cell>
          <cell r="I11">
            <v>100</v>
          </cell>
          <cell r="J11">
            <v>100</v>
          </cell>
        </row>
        <row r="12">
          <cell r="D12">
            <v>1</v>
          </cell>
          <cell r="E12">
            <v>0</v>
          </cell>
          <cell r="F12">
            <v>0</v>
          </cell>
          <cell r="G12">
            <v>10</v>
          </cell>
          <cell r="H12">
            <v>9</v>
          </cell>
          <cell r="I12">
            <v>2</v>
          </cell>
          <cell r="J12">
            <v>2</v>
          </cell>
        </row>
        <row r="13"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1</v>
          </cell>
          <cell r="I13">
            <v>14</v>
          </cell>
          <cell r="J13">
            <v>0</v>
          </cell>
        </row>
        <row r="14">
          <cell r="D14">
            <v>1</v>
          </cell>
          <cell r="E14">
            <v>0</v>
          </cell>
          <cell r="F14">
            <v>0</v>
          </cell>
          <cell r="G14">
            <v>4</v>
          </cell>
          <cell r="H14">
            <v>14</v>
          </cell>
          <cell r="I14">
            <v>2</v>
          </cell>
          <cell r="J14">
            <v>2</v>
          </cell>
        </row>
        <row r="15">
          <cell r="D15">
            <v>2</v>
          </cell>
          <cell r="E15">
            <v>0</v>
          </cell>
          <cell r="F15">
            <v>0</v>
          </cell>
          <cell r="G15">
            <v>3</v>
          </cell>
          <cell r="H15">
            <v>3</v>
          </cell>
          <cell r="I15">
            <v>45</v>
          </cell>
          <cell r="J15">
            <v>24</v>
          </cell>
        </row>
        <row r="16">
          <cell r="D16">
            <v>6</v>
          </cell>
          <cell r="E16">
            <v>10</v>
          </cell>
          <cell r="F16">
            <v>514</v>
          </cell>
          <cell r="G16">
            <v>679</v>
          </cell>
          <cell r="H16">
            <v>705</v>
          </cell>
          <cell r="I16">
            <v>410</v>
          </cell>
          <cell r="J16">
            <v>544</v>
          </cell>
        </row>
        <row r="17">
          <cell r="D17">
            <v>1</v>
          </cell>
          <cell r="E17">
            <v>0</v>
          </cell>
          <cell r="F17">
            <v>0</v>
          </cell>
          <cell r="G17">
            <v>5</v>
          </cell>
          <cell r="H17">
            <v>5</v>
          </cell>
          <cell r="I17">
            <v>5</v>
          </cell>
          <cell r="J17">
            <v>5</v>
          </cell>
        </row>
        <row r="18">
          <cell r="D18">
            <v>1</v>
          </cell>
          <cell r="E18">
            <v>0</v>
          </cell>
          <cell r="F18">
            <v>0</v>
          </cell>
          <cell r="G18">
            <v>15</v>
          </cell>
          <cell r="H18">
            <v>14</v>
          </cell>
          <cell r="I18">
            <v>0</v>
          </cell>
          <cell r="J18">
            <v>0</v>
          </cell>
        </row>
        <row r="19">
          <cell r="D19">
            <v>4</v>
          </cell>
          <cell r="E19">
            <v>0</v>
          </cell>
          <cell r="F19">
            <v>0</v>
          </cell>
          <cell r="G19">
            <v>19</v>
          </cell>
          <cell r="H19">
            <v>44</v>
          </cell>
          <cell r="I19">
            <v>2</v>
          </cell>
          <cell r="J19">
            <v>7</v>
          </cell>
        </row>
        <row r="20">
          <cell r="D20">
            <v>1</v>
          </cell>
          <cell r="E20">
            <v>0</v>
          </cell>
          <cell r="F20">
            <v>0</v>
          </cell>
          <cell r="G20">
            <v>16</v>
          </cell>
          <cell r="H20">
            <v>5</v>
          </cell>
          <cell r="I20">
            <v>0</v>
          </cell>
          <cell r="J20">
            <v>0</v>
          </cell>
        </row>
        <row r="21">
          <cell r="D21">
            <v>1</v>
          </cell>
          <cell r="E21">
            <v>2</v>
          </cell>
          <cell r="F21">
            <v>0</v>
          </cell>
          <cell r="G21">
            <v>5</v>
          </cell>
          <cell r="H21">
            <v>4</v>
          </cell>
          <cell r="I21">
            <v>0</v>
          </cell>
          <cell r="J21">
            <v>0</v>
          </cell>
        </row>
        <row r="22">
          <cell r="D22">
            <v>1</v>
          </cell>
          <cell r="E22">
            <v>5</v>
          </cell>
          <cell r="F22">
            <v>10</v>
          </cell>
          <cell r="G22">
            <v>25</v>
          </cell>
          <cell r="H22">
            <v>40</v>
          </cell>
          <cell r="I22">
            <v>0</v>
          </cell>
          <cell r="J22">
            <v>0</v>
          </cell>
        </row>
        <row r="23">
          <cell r="D23">
            <v>5</v>
          </cell>
          <cell r="E23">
            <v>87</v>
          </cell>
          <cell r="F23">
            <v>63</v>
          </cell>
          <cell r="G23">
            <v>22</v>
          </cell>
          <cell r="H23">
            <v>12</v>
          </cell>
          <cell r="I23">
            <v>0</v>
          </cell>
          <cell r="J23">
            <v>0</v>
          </cell>
        </row>
        <row r="24">
          <cell r="D24">
            <v>3</v>
          </cell>
          <cell r="E24">
            <v>21</v>
          </cell>
          <cell r="F24">
            <v>18</v>
          </cell>
          <cell r="G24">
            <v>31</v>
          </cell>
          <cell r="H24">
            <v>65</v>
          </cell>
          <cell r="I24">
            <v>4</v>
          </cell>
          <cell r="J24">
            <v>34</v>
          </cell>
        </row>
        <row r="25">
          <cell r="D25">
            <v>1</v>
          </cell>
          <cell r="E25">
            <v>0</v>
          </cell>
          <cell r="F25">
            <v>0</v>
          </cell>
          <cell r="G25">
            <v>100</v>
          </cell>
          <cell r="H25">
            <v>100</v>
          </cell>
          <cell r="I25">
            <v>150</v>
          </cell>
          <cell r="J25">
            <v>150</v>
          </cell>
        </row>
        <row r="26">
          <cell r="D26">
            <v>2</v>
          </cell>
          <cell r="E26">
            <v>0</v>
          </cell>
          <cell r="F26">
            <v>0</v>
          </cell>
          <cell r="G26">
            <v>18</v>
          </cell>
          <cell r="H26">
            <v>10</v>
          </cell>
          <cell r="I26">
            <v>1</v>
          </cell>
          <cell r="J26">
            <v>0</v>
          </cell>
        </row>
        <row r="27">
          <cell r="D27">
            <v>2</v>
          </cell>
          <cell r="E27">
            <v>0</v>
          </cell>
          <cell r="F27">
            <v>0</v>
          </cell>
          <cell r="G27">
            <v>37</v>
          </cell>
          <cell r="H27">
            <v>35</v>
          </cell>
          <cell r="I27">
            <v>0</v>
          </cell>
          <cell r="J27">
            <v>0</v>
          </cell>
        </row>
        <row r="28">
          <cell r="D28">
            <v>3</v>
          </cell>
          <cell r="E28">
            <v>0</v>
          </cell>
          <cell r="F28">
            <v>0</v>
          </cell>
          <cell r="G28">
            <v>8</v>
          </cell>
          <cell r="H28">
            <v>19</v>
          </cell>
          <cell r="I28">
            <v>2</v>
          </cell>
          <cell r="J28">
            <v>4</v>
          </cell>
        </row>
      </sheetData>
      <sheetData sheetId="3">
        <row r="11">
          <cell r="D11">
            <v>5</v>
          </cell>
          <cell r="E11">
            <v>0</v>
          </cell>
          <cell r="F11">
            <v>0</v>
          </cell>
          <cell r="G11">
            <v>96</v>
          </cell>
          <cell r="H11">
            <v>103</v>
          </cell>
          <cell r="I11">
            <v>28</v>
          </cell>
          <cell r="J11">
            <v>47</v>
          </cell>
        </row>
        <row r="12">
          <cell r="D12">
            <v>1</v>
          </cell>
          <cell r="E12">
            <v>21</v>
          </cell>
          <cell r="F12">
            <v>32</v>
          </cell>
          <cell r="G12">
            <v>35</v>
          </cell>
          <cell r="H12">
            <v>38</v>
          </cell>
          <cell r="I12">
            <v>21</v>
          </cell>
          <cell r="J12">
            <v>20</v>
          </cell>
        </row>
        <row r="13"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9</v>
          </cell>
          <cell r="I13">
            <v>7</v>
          </cell>
          <cell r="J13">
            <v>0</v>
          </cell>
        </row>
        <row r="14">
          <cell r="D14">
            <v>6</v>
          </cell>
          <cell r="E14">
            <v>44</v>
          </cell>
          <cell r="F14">
            <v>33</v>
          </cell>
          <cell r="G14">
            <v>95</v>
          </cell>
          <cell r="H14">
            <v>77</v>
          </cell>
          <cell r="I14">
            <v>72</v>
          </cell>
          <cell r="J14">
            <v>72</v>
          </cell>
        </row>
        <row r="15">
          <cell r="D15">
            <v>1</v>
          </cell>
          <cell r="E15">
            <v>0</v>
          </cell>
          <cell r="F15">
            <v>0</v>
          </cell>
          <cell r="G15">
            <v>1</v>
          </cell>
          <cell r="H15">
            <v>1</v>
          </cell>
          <cell r="I15">
            <v>7</v>
          </cell>
          <cell r="J15">
            <v>11</v>
          </cell>
        </row>
        <row r="16">
          <cell r="D16">
            <v>2</v>
          </cell>
          <cell r="E16">
            <v>4</v>
          </cell>
          <cell r="F16">
            <v>4</v>
          </cell>
          <cell r="G16">
            <v>60</v>
          </cell>
          <cell r="H16">
            <v>41</v>
          </cell>
          <cell r="I16">
            <v>6</v>
          </cell>
          <cell r="J16">
            <v>7</v>
          </cell>
        </row>
        <row r="17">
          <cell r="D17">
            <v>2</v>
          </cell>
          <cell r="E17">
            <v>0</v>
          </cell>
          <cell r="F17">
            <v>1</v>
          </cell>
          <cell r="G17">
            <v>7</v>
          </cell>
          <cell r="H17">
            <v>18</v>
          </cell>
          <cell r="I17">
            <v>1</v>
          </cell>
          <cell r="J17">
            <v>2</v>
          </cell>
        </row>
        <row r="18">
          <cell r="D18">
            <v>1</v>
          </cell>
          <cell r="E18">
            <v>0</v>
          </cell>
          <cell r="F18">
            <v>0</v>
          </cell>
          <cell r="G18">
            <v>5</v>
          </cell>
          <cell r="H18">
            <v>4</v>
          </cell>
          <cell r="I18">
            <v>1</v>
          </cell>
          <cell r="J18">
            <v>3</v>
          </cell>
        </row>
        <row r="19">
          <cell r="D19">
            <v>5</v>
          </cell>
          <cell r="E19">
            <v>80</v>
          </cell>
          <cell r="F19">
            <v>64</v>
          </cell>
          <cell r="G19">
            <v>148</v>
          </cell>
          <cell r="H19">
            <v>124</v>
          </cell>
          <cell r="I19">
            <v>56</v>
          </cell>
          <cell r="J19">
            <v>60</v>
          </cell>
        </row>
        <row r="20">
          <cell r="D20">
            <v>14</v>
          </cell>
          <cell r="E20">
            <v>0</v>
          </cell>
          <cell r="F20">
            <v>7</v>
          </cell>
          <cell r="G20">
            <v>265</v>
          </cell>
          <cell r="H20">
            <v>182</v>
          </cell>
          <cell r="I20">
            <v>21</v>
          </cell>
          <cell r="J20">
            <v>27</v>
          </cell>
        </row>
        <row r="21">
          <cell r="D21">
            <v>26</v>
          </cell>
          <cell r="E21">
            <v>207</v>
          </cell>
          <cell r="F21">
            <v>399</v>
          </cell>
          <cell r="G21">
            <v>584</v>
          </cell>
          <cell r="H21">
            <v>478</v>
          </cell>
          <cell r="I21">
            <v>512</v>
          </cell>
          <cell r="J21">
            <v>775</v>
          </cell>
        </row>
        <row r="22">
          <cell r="D22">
            <v>18</v>
          </cell>
          <cell r="E22">
            <v>165</v>
          </cell>
          <cell r="F22">
            <v>160</v>
          </cell>
          <cell r="G22">
            <v>220</v>
          </cell>
          <cell r="H22">
            <v>225</v>
          </cell>
          <cell r="I22">
            <v>286</v>
          </cell>
          <cell r="J22">
            <v>280</v>
          </cell>
        </row>
        <row r="23">
          <cell r="D23">
            <v>1</v>
          </cell>
          <cell r="E23">
            <v>0</v>
          </cell>
          <cell r="F23">
            <v>0</v>
          </cell>
          <cell r="G23">
            <v>5</v>
          </cell>
          <cell r="H23">
            <v>4</v>
          </cell>
          <cell r="I23">
            <v>0</v>
          </cell>
          <cell r="J23">
            <v>0</v>
          </cell>
        </row>
        <row r="24">
          <cell r="D24">
            <v>7</v>
          </cell>
          <cell r="E24">
            <v>0</v>
          </cell>
          <cell r="F24">
            <v>6</v>
          </cell>
          <cell r="G24">
            <v>77</v>
          </cell>
          <cell r="H24">
            <v>82</v>
          </cell>
          <cell r="I24">
            <v>18</v>
          </cell>
          <cell r="J24">
            <v>15</v>
          </cell>
        </row>
        <row r="25">
          <cell r="D25">
            <v>11</v>
          </cell>
          <cell r="E25">
            <v>1</v>
          </cell>
          <cell r="F25">
            <v>2</v>
          </cell>
          <cell r="G25">
            <v>114</v>
          </cell>
          <cell r="H25">
            <v>105</v>
          </cell>
          <cell r="I25">
            <v>43</v>
          </cell>
          <cell r="J25">
            <v>67</v>
          </cell>
        </row>
        <row r="26">
          <cell r="D26">
            <v>3</v>
          </cell>
          <cell r="E26">
            <v>0</v>
          </cell>
          <cell r="F26">
            <v>0</v>
          </cell>
          <cell r="G26">
            <v>3</v>
          </cell>
          <cell r="H26">
            <v>0</v>
          </cell>
          <cell r="I26">
            <v>37</v>
          </cell>
          <cell r="J26">
            <v>51</v>
          </cell>
        </row>
        <row r="27">
          <cell r="D27">
            <v>13</v>
          </cell>
          <cell r="E27">
            <v>15</v>
          </cell>
          <cell r="F27">
            <v>15</v>
          </cell>
          <cell r="G27">
            <v>34</v>
          </cell>
          <cell r="H27">
            <v>50</v>
          </cell>
          <cell r="I27">
            <v>14</v>
          </cell>
          <cell r="J27">
            <v>43</v>
          </cell>
        </row>
        <row r="28">
          <cell r="D28">
            <v>3</v>
          </cell>
          <cell r="E28">
            <v>3</v>
          </cell>
          <cell r="F28">
            <v>13</v>
          </cell>
          <cell r="G28">
            <v>8</v>
          </cell>
          <cell r="H28">
            <v>9</v>
          </cell>
          <cell r="I28">
            <v>0</v>
          </cell>
          <cell r="J28">
            <v>0</v>
          </cell>
        </row>
        <row r="29">
          <cell r="D29">
            <v>2</v>
          </cell>
          <cell r="E29">
            <v>6</v>
          </cell>
          <cell r="F29">
            <v>3</v>
          </cell>
          <cell r="G29">
            <v>5</v>
          </cell>
          <cell r="H29">
            <v>7</v>
          </cell>
          <cell r="I29">
            <v>1</v>
          </cell>
          <cell r="J29">
            <v>3</v>
          </cell>
        </row>
        <row r="30">
          <cell r="D30">
            <v>2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12</v>
          </cell>
          <cell r="J30">
            <v>16</v>
          </cell>
        </row>
        <row r="31">
          <cell r="D31">
            <v>2</v>
          </cell>
          <cell r="E31">
            <v>52</v>
          </cell>
          <cell r="F31">
            <v>56</v>
          </cell>
          <cell r="G31">
            <v>9</v>
          </cell>
          <cell r="H31">
            <v>5</v>
          </cell>
          <cell r="I31">
            <v>0</v>
          </cell>
          <cell r="J31">
            <v>0</v>
          </cell>
        </row>
        <row r="32">
          <cell r="D32">
            <v>4</v>
          </cell>
          <cell r="E32">
            <v>16</v>
          </cell>
          <cell r="F32">
            <v>26</v>
          </cell>
          <cell r="G32">
            <v>17</v>
          </cell>
          <cell r="H32">
            <v>30</v>
          </cell>
          <cell r="I32">
            <v>7</v>
          </cell>
          <cell r="J32">
            <v>5</v>
          </cell>
        </row>
        <row r="33">
          <cell r="D33">
            <v>3</v>
          </cell>
          <cell r="E33">
            <v>0</v>
          </cell>
          <cell r="F33">
            <v>0</v>
          </cell>
          <cell r="G33">
            <v>14</v>
          </cell>
          <cell r="H33">
            <v>11</v>
          </cell>
          <cell r="I33">
            <v>10</v>
          </cell>
          <cell r="J33">
            <v>20</v>
          </cell>
        </row>
        <row r="34">
          <cell r="D34">
            <v>1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18</v>
          </cell>
          <cell r="J34">
            <v>14</v>
          </cell>
        </row>
        <row r="35">
          <cell r="D35">
            <v>4</v>
          </cell>
          <cell r="E35">
            <v>29</v>
          </cell>
          <cell r="F35">
            <v>20</v>
          </cell>
          <cell r="G35">
            <v>32</v>
          </cell>
          <cell r="H35">
            <v>25</v>
          </cell>
          <cell r="I35">
            <v>18</v>
          </cell>
          <cell r="J35">
            <v>23</v>
          </cell>
        </row>
        <row r="36">
          <cell r="D36">
            <v>1</v>
          </cell>
          <cell r="E36">
            <v>0</v>
          </cell>
          <cell r="F36">
            <v>0</v>
          </cell>
          <cell r="G36">
            <v>9</v>
          </cell>
          <cell r="H36">
            <v>16</v>
          </cell>
          <cell r="I36">
            <v>7</v>
          </cell>
          <cell r="J36">
            <v>2</v>
          </cell>
        </row>
        <row r="37">
          <cell r="D37">
            <v>1</v>
          </cell>
          <cell r="E37">
            <v>0</v>
          </cell>
          <cell r="F37">
            <v>0</v>
          </cell>
          <cell r="G37">
            <v>2</v>
          </cell>
          <cell r="H37">
            <v>3</v>
          </cell>
          <cell r="I37">
            <v>3</v>
          </cell>
          <cell r="J37">
            <v>2</v>
          </cell>
        </row>
        <row r="38">
          <cell r="D38">
            <v>1</v>
          </cell>
          <cell r="E38">
            <v>0</v>
          </cell>
          <cell r="F38">
            <v>0</v>
          </cell>
          <cell r="G38">
            <v>9</v>
          </cell>
          <cell r="H38">
            <v>6</v>
          </cell>
          <cell r="I38">
            <v>0</v>
          </cell>
          <cell r="J38">
            <v>0</v>
          </cell>
        </row>
        <row r="40">
          <cell r="D40">
            <v>6</v>
          </cell>
          <cell r="E40">
            <v>1</v>
          </cell>
          <cell r="F40">
            <v>0</v>
          </cell>
          <cell r="G40">
            <v>65</v>
          </cell>
          <cell r="H40">
            <v>87</v>
          </cell>
          <cell r="I40">
            <v>1</v>
          </cell>
          <cell r="J40">
            <v>0</v>
          </cell>
        </row>
        <row r="41">
          <cell r="D41">
            <v>11</v>
          </cell>
          <cell r="E41">
            <v>98</v>
          </cell>
          <cell r="F41">
            <v>114</v>
          </cell>
          <cell r="G41">
            <v>82</v>
          </cell>
          <cell r="H41">
            <v>72</v>
          </cell>
          <cell r="I41">
            <v>21</v>
          </cell>
          <cell r="J41">
            <v>29</v>
          </cell>
        </row>
      </sheetData>
      <sheetData sheetId="4">
        <row r="11">
          <cell r="D11">
            <v>2</v>
          </cell>
          <cell r="E11">
            <v>19</v>
          </cell>
          <cell r="F11">
            <v>15</v>
          </cell>
          <cell r="G11">
            <v>76</v>
          </cell>
          <cell r="H11">
            <v>74</v>
          </cell>
          <cell r="I11">
            <v>28</v>
          </cell>
          <cell r="J11">
            <v>24</v>
          </cell>
        </row>
        <row r="12">
          <cell r="D12">
            <v>6</v>
          </cell>
          <cell r="E12">
            <v>1</v>
          </cell>
          <cell r="F12">
            <v>6</v>
          </cell>
          <cell r="G12">
            <v>13</v>
          </cell>
          <cell r="H12">
            <v>22</v>
          </cell>
          <cell r="I12">
            <v>3</v>
          </cell>
          <cell r="J12">
            <v>3</v>
          </cell>
        </row>
        <row r="13">
          <cell r="D13">
            <v>7</v>
          </cell>
          <cell r="E13">
            <v>0</v>
          </cell>
          <cell r="F13">
            <v>0</v>
          </cell>
          <cell r="G13">
            <v>26</v>
          </cell>
          <cell r="H13">
            <v>40</v>
          </cell>
          <cell r="I13">
            <v>1</v>
          </cell>
          <cell r="J13">
            <v>2</v>
          </cell>
        </row>
        <row r="14">
          <cell r="D14">
            <v>15</v>
          </cell>
          <cell r="E14">
            <v>0</v>
          </cell>
          <cell r="F14">
            <v>0</v>
          </cell>
          <cell r="G14">
            <v>73</v>
          </cell>
          <cell r="H14">
            <v>102</v>
          </cell>
          <cell r="I14">
            <v>6</v>
          </cell>
          <cell r="J14">
            <v>0</v>
          </cell>
        </row>
        <row r="15">
          <cell r="D15">
            <v>5</v>
          </cell>
          <cell r="E15">
            <v>2</v>
          </cell>
          <cell r="F15">
            <v>1</v>
          </cell>
          <cell r="G15">
            <v>47</v>
          </cell>
          <cell r="H15">
            <v>32</v>
          </cell>
          <cell r="I15">
            <v>4</v>
          </cell>
          <cell r="J15">
            <v>2</v>
          </cell>
        </row>
        <row r="16">
          <cell r="D16">
            <v>1</v>
          </cell>
          <cell r="E16">
            <v>0</v>
          </cell>
          <cell r="F16">
            <v>0</v>
          </cell>
          <cell r="G16">
            <v>2</v>
          </cell>
          <cell r="H16">
            <v>0</v>
          </cell>
          <cell r="I16">
            <v>10</v>
          </cell>
          <cell r="J16">
            <v>18</v>
          </cell>
        </row>
        <row r="17">
          <cell r="D17">
            <v>1</v>
          </cell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1</v>
          </cell>
          <cell r="J17">
            <v>1</v>
          </cell>
        </row>
        <row r="18">
          <cell r="D18">
            <v>1</v>
          </cell>
          <cell r="E18">
            <v>0</v>
          </cell>
          <cell r="F18">
            <v>0</v>
          </cell>
          <cell r="G18">
            <v>75</v>
          </cell>
          <cell r="H18">
            <v>46</v>
          </cell>
          <cell r="I18">
            <v>2</v>
          </cell>
          <cell r="J18">
            <v>5</v>
          </cell>
        </row>
        <row r="19">
          <cell r="D19">
            <v>2</v>
          </cell>
          <cell r="E19">
            <v>0</v>
          </cell>
          <cell r="F19">
            <v>0</v>
          </cell>
          <cell r="G19">
            <v>2</v>
          </cell>
          <cell r="H19">
            <v>9</v>
          </cell>
          <cell r="I19">
            <v>0</v>
          </cell>
          <cell r="J19">
            <v>0</v>
          </cell>
        </row>
      </sheetData>
      <sheetData sheetId="5">
        <row r="11">
          <cell r="D11">
            <v>4</v>
          </cell>
          <cell r="E11">
            <v>34</v>
          </cell>
          <cell r="F11">
            <v>45</v>
          </cell>
          <cell r="G11">
            <v>45</v>
          </cell>
          <cell r="H11">
            <v>49</v>
          </cell>
          <cell r="I11">
            <v>58</v>
          </cell>
          <cell r="J11">
            <v>25</v>
          </cell>
        </row>
        <row r="12">
          <cell r="D12">
            <v>3</v>
          </cell>
          <cell r="E12">
            <v>3</v>
          </cell>
          <cell r="F12">
            <v>3</v>
          </cell>
          <cell r="G12">
            <v>7</v>
          </cell>
          <cell r="H12">
            <v>10</v>
          </cell>
          <cell r="I12">
            <v>11</v>
          </cell>
          <cell r="J12">
            <v>17</v>
          </cell>
        </row>
        <row r="13">
          <cell r="D13">
            <v>2</v>
          </cell>
          <cell r="E13">
            <v>0</v>
          </cell>
          <cell r="F13">
            <v>1</v>
          </cell>
          <cell r="G13">
            <v>10</v>
          </cell>
          <cell r="H13">
            <v>9</v>
          </cell>
          <cell r="I13">
            <v>0</v>
          </cell>
          <cell r="J13">
            <v>0</v>
          </cell>
        </row>
        <row r="14">
          <cell r="D14">
            <v>2</v>
          </cell>
          <cell r="E14">
            <v>5</v>
          </cell>
          <cell r="F14">
            <v>2</v>
          </cell>
          <cell r="G14">
            <v>30</v>
          </cell>
          <cell r="H14">
            <v>29</v>
          </cell>
          <cell r="I14">
            <v>2</v>
          </cell>
          <cell r="J14">
            <v>3</v>
          </cell>
        </row>
        <row r="15">
          <cell r="D15">
            <v>7</v>
          </cell>
          <cell r="E15">
            <v>3</v>
          </cell>
          <cell r="F15">
            <v>3</v>
          </cell>
          <cell r="G15">
            <v>14</v>
          </cell>
          <cell r="H15">
            <v>6</v>
          </cell>
          <cell r="I15">
            <v>21</v>
          </cell>
          <cell r="J15">
            <v>39</v>
          </cell>
        </row>
        <row r="16">
          <cell r="D16">
            <v>7</v>
          </cell>
          <cell r="E16">
            <v>7</v>
          </cell>
          <cell r="F16">
            <v>16</v>
          </cell>
          <cell r="G16">
            <v>32</v>
          </cell>
          <cell r="H16">
            <v>22</v>
          </cell>
          <cell r="I16">
            <v>6</v>
          </cell>
          <cell r="J16">
            <v>34</v>
          </cell>
        </row>
        <row r="17">
          <cell r="D17">
            <v>1</v>
          </cell>
          <cell r="E17">
            <v>0</v>
          </cell>
          <cell r="F17">
            <v>13</v>
          </cell>
          <cell r="G17">
            <v>0</v>
          </cell>
          <cell r="H17">
            <v>11</v>
          </cell>
          <cell r="I17">
            <v>1</v>
          </cell>
          <cell r="J17">
            <v>0</v>
          </cell>
        </row>
        <row r="18">
          <cell r="D18">
            <v>2</v>
          </cell>
          <cell r="E18">
            <v>0</v>
          </cell>
          <cell r="F18">
            <v>0</v>
          </cell>
          <cell r="G18">
            <v>5</v>
          </cell>
          <cell r="H18">
            <v>5</v>
          </cell>
          <cell r="I18">
            <v>2</v>
          </cell>
          <cell r="J18">
            <v>3</v>
          </cell>
        </row>
        <row r="19"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18</v>
          </cell>
          <cell r="I19">
            <v>0</v>
          </cell>
          <cell r="J19">
            <v>4</v>
          </cell>
        </row>
        <row r="20">
          <cell r="D20">
            <v>2</v>
          </cell>
          <cell r="E20">
            <v>4</v>
          </cell>
          <cell r="F20">
            <v>8</v>
          </cell>
          <cell r="G20">
            <v>3</v>
          </cell>
          <cell r="H20">
            <v>12</v>
          </cell>
          <cell r="I20">
            <v>0</v>
          </cell>
          <cell r="J20">
            <v>27</v>
          </cell>
        </row>
        <row r="21">
          <cell r="D21">
            <v>4</v>
          </cell>
          <cell r="E21">
            <v>0</v>
          </cell>
          <cell r="F21">
            <v>0</v>
          </cell>
          <cell r="G21">
            <v>27</v>
          </cell>
          <cell r="H21">
            <v>27</v>
          </cell>
          <cell r="I21">
            <v>0</v>
          </cell>
          <cell r="J21">
            <v>0</v>
          </cell>
        </row>
        <row r="22">
          <cell r="D22">
            <v>1</v>
          </cell>
          <cell r="E22">
            <v>0</v>
          </cell>
          <cell r="F22">
            <v>0</v>
          </cell>
          <cell r="G22">
            <v>8</v>
          </cell>
          <cell r="H22">
            <v>3</v>
          </cell>
          <cell r="I22">
            <v>0</v>
          </cell>
          <cell r="J22">
            <v>0</v>
          </cell>
        </row>
        <row r="23">
          <cell r="D23">
            <v>2</v>
          </cell>
          <cell r="E23">
            <v>0</v>
          </cell>
          <cell r="F23">
            <v>0</v>
          </cell>
          <cell r="G23">
            <v>95</v>
          </cell>
          <cell r="H23">
            <v>80</v>
          </cell>
          <cell r="I23">
            <v>0</v>
          </cell>
          <cell r="J23">
            <v>0</v>
          </cell>
        </row>
        <row r="24">
          <cell r="D24">
            <v>1</v>
          </cell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1</v>
          </cell>
          <cell r="J24">
            <v>0</v>
          </cell>
        </row>
      </sheetData>
      <sheetData sheetId="6">
        <row r="11">
          <cell r="D11">
            <v>1</v>
          </cell>
          <cell r="E11">
            <v>0</v>
          </cell>
          <cell r="F11">
            <v>0</v>
          </cell>
          <cell r="G11">
            <v>4</v>
          </cell>
          <cell r="H11">
            <v>5</v>
          </cell>
          <cell r="I11">
            <v>0</v>
          </cell>
          <cell r="J11">
            <v>0</v>
          </cell>
        </row>
        <row r="12">
          <cell r="D12">
            <v>1</v>
          </cell>
          <cell r="E12">
            <v>0</v>
          </cell>
          <cell r="F12">
            <v>0</v>
          </cell>
          <cell r="G12">
            <v>6</v>
          </cell>
          <cell r="H12">
            <v>2</v>
          </cell>
          <cell r="I12">
            <v>5</v>
          </cell>
          <cell r="J12">
            <v>0</v>
          </cell>
        </row>
        <row r="13">
          <cell r="D13">
            <v>2</v>
          </cell>
          <cell r="E13">
            <v>0</v>
          </cell>
          <cell r="F13">
            <v>0</v>
          </cell>
          <cell r="G13">
            <v>12</v>
          </cell>
          <cell r="H13">
            <v>14</v>
          </cell>
          <cell r="I13">
            <v>0</v>
          </cell>
          <cell r="J13">
            <v>0</v>
          </cell>
        </row>
        <row r="14">
          <cell r="D14">
            <v>14</v>
          </cell>
          <cell r="E14">
            <v>65</v>
          </cell>
          <cell r="F14">
            <v>52</v>
          </cell>
          <cell r="G14">
            <v>50</v>
          </cell>
          <cell r="H14">
            <v>73</v>
          </cell>
          <cell r="I14">
            <v>18</v>
          </cell>
          <cell r="J14">
            <v>23</v>
          </cell>
        </row>
        <row r="15">
          <cell r="D15">
            <v>2</v>
          </cell>
          <cell r="E15">
            <v>0</v>
          </cell>
          <cell r="F15">
            <v>0</v>
          </cell>
          <cell r="G15">
            <v>7</v>
          </cell>
          <cell r="H15">
            <v>7</v>
          </cell>
          <cell r="I15">
            <v>0</v>
          </cell>
          <cell r="J15">
            <v>0</v>
          </cell>
        </row>
        <row r="16">
          <cell r="D16">
            <v>1</v>
          </cell>
          <cell r="E16">
            <v>1</v>
          </cell>
          <cell r="F16">
            <v>15</v>
          </cell>
          <cell r="G16">
            <v>0</v>
          </cell>
          <cell r="H16">
            <v>9</v>
          </cell>
          <cell r="I16">
            <v>4</v>
          </cell>
          <cell r="J16">
            <v>16</v>
          </cell>
        </row>
        <row r="17">
          <cell r="D17">
            <v>5</v>
          </cell>
          <cell r="E17">
            <v>15</v>
          </cell>
          <cell r="F17">
            <v>9</v>
          </cell>
          <cell r="G17">
            <v>21</v>
          </cell>
          <cell r="H17">
            <v>15</v>
          </cell>
          <cell r="I17">
            <v>3</v>
          </cell>
          <cell r="J17">
            <v>6</v>
          </cell>
        </row>
        <row r="18">
          <cell r="D18">
            <v>2</v>
          </cell>
          <cell r="E18">
            <v>0</v>
          </cell>
          <cell r="F18">
            <v>0</v>
          </cell>
          <cell r="G18">
            <v>24</v>
          </cell>
          <cell r="H18">
            <v>13</v>
          </cell>
          <cell r="I18">
            <v>0</v>
          </cell>
          <cell r="J18">
            <v>0</v>
          </cell>
        </row>
        <row r="19">
          <cell r="D19">
            <v>1</v>
          </cell>
          <cell r="E19">
            <v>0</v>
          </cell>
          <cell r="F19">
            <v>8</v>
          </cell>
          <cell r="G19">
            <v>2</v>
          </cell>
          <cell r="H19">
            <v>6</v>
          </cell>
          <cell r="I19">
            <v>0</v>
          </cell>
          <cell r="J19">
            <v>0</v>
          </cell>
        </row>
        <row r="20">
          <cell r="D20">
            <v>5</v>
          </cell>
          <cell r="E20">
            <v>10</v>
          </cell>
          <cell r="F20">
            <v>17</v>
          </cell>
          <cell r="G20">
            <v>9</v>
          </cell>
          <cell r="H20">
            <v>22</v>
          </cell>
          <cell r="I20">
            <v>1</v>
          </cell>
          <cell r="J20">
            <v>0</v>
          </cell>
        </row>
        <row r="21">
          <cell r="D21">
            <v>1</v>
          </cell>
          <cell r="E21">
            <v>0</v>
          </cell>
          <cell r="F21">
            <v>0</v>
          </cell>
          <cell r="G21">
            <v>2</v>
          </cell>
          <cell r="H21">
            <v>1</v>
          </cell>
          <cell r="I21">
            <v>1</v>
          </cell>
          <cell r="J21">
            <v>1</v>
          </cell>
        </row>
        <row r="22">
          <cell r="D22">
            <v>4</v>
          </cell>
          <cell r="E22">
            <v>0</v>
          </cell>
          <cell r="F22">
            <v>0</v>
          </cell>
          <cell r="G22">
            <v>27</v>
          </cell>
          <cell r="H22">
            <v>24</v>
          </cell>
          <cell r="I22">
            <v>0</v>
          </cell>
          <cell r="J22">
            <v>0</v>
          </cell>
        </row>
        <row r="23">
          <cell r="D23">
            <v>1</v>
          </cell>
          <cell r="E23">
            <v>5</v>
          </cell>
          <cell r="F23">
            <v>5</v>
          </cell>
          <cell r="G23">
            <v>6</v>
          </cell>
          <cell r="H23">
            <v>7</v>
          </cell>
          <cell r="I23">
            <v>0</v>
          </cell>
          <cell r="J23">
            <v>0</v>
          </cell>
        </row>
        <row r="24">
          <cell r="D24">
            <v>1</v>
          </cell>
          <cell r="E24">
            <v>0</v>
          </cell>
          <cell r="F24">
            <v>0</v>
          </cell>
          <cell r="G24">
            <v>4</v>
          </cell>
          <cell r="H24">
            <v>4</v>
          </cell>
          <cell r="I24">
            <v>2</v>
          </cell>
          <cell r="J24">
            <v>0</v>
          </cell>
        </row>
        <row r="25">
          <cell r="D25">
            <v>2</v>
          </cell>
          <cell r="E25">
            <v>0</v>
          </cell>
          <cell r="F25">
            <v>0</v>
          </cell>
          <cell r="G25">
            <v>10</v>
          </cell>
          <cell r="H25">
            <v>6</v>
          </cell>
          <cell r="I25">
            <v>4</v>
          </cell>
          <cell r="J25">
            <v>0</v>
          </cell>
        </row>
        <row r="26">
          <cell r="D26">
            <v>1</v>
          </cell>
          <cell r="E26">
            <v>0</v>
          </cell>
          <cell r="F26">
            <v>0</v>
          </cell>
          <cell r="G26">
            <v>5</v>
          </cell>
          <cell r="H26">
            <v>2</v>
          </cell>
          <cell r="I26">
            <v>0</v>
          </cell>
          <cell r="J26">
            <v>0</v>
          </cell>
        </row>
      </sheetData>
      <sheetData sheetId="7">
        <row r="11">
          <cell r="D11">
            <v>6</v>
          </cell>
          <cell r="E11">
            <v>0</v>
          </cell>
          <cell r="F11">
            <v>0</v>
          </cell>
          <cell r="G11">
            <v>4</v>
          </cell>
          <cell r="H11">
            <v>21</v>
          </cell>
          <cell r="I11">
            <v>73</v>
          </cell>
          <cell r="J11">
            <v>0</v>
          </cell>
        </row>
        <row r="12">
          <cell r="D12">
            <v>1</v>
          </cell>
          <cell r="E12">
            <v>0</v>
          </cell>
          <cell r="F12">
            <v>0</v>
          </cell>
          <cell r="G12">
            <v>18</v>
          </cell>
          <cell r="H12">
            <v>5</v>
          </cell>
          <cell r="I12">
            <v>0</v>
          </cell>
          <cell r="J12">
            <v>0</v>
          </cell>
        </row>
        <row r="13">
          <cell r="D13">
            <v>1</v>
          </cell>
          <cell r="E13">
            <v>44</v>
          </cell>
          <cell r="F13">
            <v>33</v>
          </cell>
          <cell r="G13">
            <v>80</v>
          </cell>
          <cell r="H13">
            <v>45</v>
          </cell>
          <cell r="I13">
            <v>30</v>
          </cell>
          <cell r="J13">
            <v>20</v>
          </cell>
        </row>
        <row r="14">
          <cell r="D14">
            <v>2</v>
          </cell>
          <cell r="E14">
            <v>0</v>
          </cell>
          <cell r="F14">
            <v>0</v>
          </cell>
          <cell r="G14">
            <v>5</v>
          </cell>
          <cell r="H14">
            <v>35</v>
          </cell>
          <cell r="I14">
            <v>2</v>
          </cell>
          <cell r="J14">
            <v>3</v>
          </cell>
        </row>
        <row r="15">
          <cell r="D15">
            <v>3</v>
          </cell>
          <cell r="E15">
            <v>8</v>
          </cell>
          <cell r="F15">
            <v>3</v>
          </cell>
          <cell r="G15">
            <v>30</v>
          </cell>
          <cell r="H15">
            <v>10</v>
          </cell>
          <cell r="I15">
            <v>22</v>
          </cell>
          <cell r="J15">
            <v>5</v>
          </cell>
        </row>
        <row r="16">
          <cell r="D16">
            <v>4</v>
          </cell>
          <cell r="E16">
            <v>20</v>
          </cell>
          <cell r="F16">
            <v>55</v>
          </cell>
          <cell r="G16">
            <v>48</v>
          </cell>
          <cell r="H16">
            <v>95</v>
          </cell>
          <cell r="I16">
            <v>20</v>
          </cell>
          <cell r="J16">
            <v>15</v>
          </cell>
        </row>
        <row r="17">
          <cell r="D17">
            <v>1</v>
          </cell>
          <cell r="E17">
            <v>0</v>
          </cell>
          <cell r="F17">
            <v>0</v>
          </cell>
          <cell r="G17">
            <v>31</v>
          </cell>
          <cell r="H17">
            <v>4</v>
          </cell>
          <cell r="I17">
            <v>0</v>
          </cell>
          <cell r="J17">
            <v>0</v>
          </cell>
        </row>
        <row r="18">
          <cell r="D18">
            <v>1</v>
          </cell>
          <cell r="E18">
            <v>11</v>
          </cell>
          <cell r="F18">
            <v>13</v>
          </cell>
          <cell r="G18">
            <v>127</v>
          </cell>
          <cell r="H18">
            <v>42</v>
          </cell>
          <cell r="I18">
            <v>2</v>
          </cell>
          <cell r="J18">
            <v>32</v>
          </cell>
        </row>
        <row r="19">
          <cell r="D19">
            <v>4</v>
          </cell>
          <cell r="E19">
            <v>0</v>
          </cell>
          <cell r="F19">
            <v>0</v>
          </cell>
          <cell r="G19">
            <v>5</v>
          </cell>
          <cell r="H19">
            <v>3</v>
          </cell>
          <cell r="I19">
            <v>7</v>
          </cell>
          <cell r="J19">
            <v>1</v>
          </cell>
        </row>
        <row r="20">
          <cell r="D20">
            <v>2</v>
          </cell>
          <cell r="E20">
            <v>0</v>
          </cell>
          <cell r="F20">
            <v>0</v>
          </cell>
          <cell r="G20">
            <v>74</v>
          </cell>
          <cell r="H20">
            <v>18</v>
          </cell>
          <cell r="I20">
            <v>38</v>
          </cell>
          <cell r="J20">
            <v>17</v>
          </cell>
        </row>
        <row r="21">
          <cell r="D21">
            <v>5</v>
          </cell>
          <cell r="E21">
            <v>103</v>
          </cell>
          <cell r="F21">
            <v>51</v>
          </cell>
          <cell r="G21">
            <v>120</v>
          </cell>
          <cell r="H21">
            <v>51</v>
          </cell>
          <cell r="I21">
            <v>55</v>
          </cell>
          <cell r="J21">
            <v>58</v>
          </cell>
        </row>
        <row r="22">
          <cell r="D22">
            <v>1</v>
          </cell>
          <cell r="E22">
            <v>15</v>
          </cell>
          <cell r="F22">
            <v>10</v>
          </cell>
          <cell r="G22">
            <v>60</v>
          </cell>
          <cell r="H22">
            <v>40</v>
          </cell>
          <cell r="I22">
            <v>20</v>
          </cell>
          <cell r="J22">
            <v>15</v>
          </cell>
        </row>
        <row r="23">
          <cell r="D23">
            <v>1</v>
          </cell>
          <cell r="E23">
            <v>6</v>
          </cell>
          <cell r="F23">
            <v>5</v>
          </cell>
          <cell r="G23">
            <v>11</v>
          </cell>
          <cell r="H23">
            <v>9</v>
          </cell>
          <cell r="I23">
            <v>1</v>
          </cell>
          <cell r="J23">
            <v>3</v>
          </cell>
        </row>
        <row r="24">
          <cell r="D24">
            <v>1</v>
          </cell>
          <cell r="E24">
            <v>0</v>
          </cell>
          <cell r="F24">
            <v>0</v>
          </cell>
          <cell r="G24">
            <v>16</v>
          </cell>
          <cell r="H24">
            <v>2</v>
          </cell>
          <cell r="I24">
            <v>3</v>
          </cell>
          <cell r="J24">
            <v>0</v>
          </cell>
        </row>
        <row r="25">
          <cell r="D25">
            <v>2</v>
          </cell>
          <cell r="E25">
            <v>32</v>
          </cell>
          <cell r="F25">
            <v>2</v>
          </cell>
          <cell r="G25">
            <v>24</v>
          </cell>
          <cell r="H25">
            <v>6</v>
          </cell>
          <cell r="I25">
            <v>0</v>
          </cell>
          <cell r="J25">
            <v>0</v>
          </cell>
        </row>
        <row r="26">
          <cell r="D26">
            <v>1</v>
          </cell>
          <cell r="E26">
            <v>0</v>
          </cell>
          <cell r="F26">
            <v>0</v>
          </cell>
          <cell r="G26">
            <v>90</v>
          </cell>
          <cell r="H26">
            <v>1</v>
          </cell>
          <cell r="I26">
            <v>0</v>
          </cell>
          <cell r="J26">
            <v>0</v>
          </cell>
        </row>
        <row r="27">
          <cell r="D27">
            <v>6</v>
          </cell>
          <cell r="E27">
            <v>20</v>
          </cell>
          <cell r="F27">
            <v>12</v>
          </cell>
          <cell r="G27">
            <v>213</v>
          </cell>
          <cell r="H27">
            <v>75</v>
          </cell>
          <cell r="I27">
            <v>71</v>
          </cell>
          <cell r="J27">
            <v>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E ACCIONES"/>
      <sheetName val="Participacion"/>
      <sheetName val="Participación"/>
      <sheetName val="Educación"/>
      <sheetName val="Arte y Cultura"/>
      <sheetName val="Deporte y Recreación "/>
      <sheetName val="Prevencion"/>
      <sheetName val="Empleo "/>
      <sheetName val="Salud"/>
    </sheetNames>
    <sheetDataSet>
      <sheetData sheetId="0" refreshError="1"/>
      <sheetData sheetId="1" refreshError="1"/>
      <sheetData sheetId="2">
        <row r="11">
          <cell r="D11">
            <v>4</v>
          </cell>
          <cell r="G11">
            <v>9</v>
          </cell>
          <cell r="H11">
            <v>9</v>
          </cell>
          <cell r="I11">
            <v>9</v>
          </cell>
          <cell r="J11">
            <v>4</v>
          </cell>
        </row>
        <row r="12">
          <cell r="D12">
            <v>1</v>
          </cell>
          <cell r="E12">
            <v>30</v>
          </cell>
          <cell r="F12">
            <v>55</v>
          </cell>
          <cell r="G12">
            <v>85</v>
          </cell>
          <cell r="H12">
            <v>95</v>
          </cell>
          <cell r="I12">
            <v>15</v>
          </cell>
          <cell r="J12">
            <v>20</v>
          </cell>
        </row>
        <row r="13">
          <cell r="D13">
            <v>3</v>
          </cell>
          <cell r="I13">
            <v>6</v>
          </cell>
          <cell r="J13">
            <v>2</v>
          </cell>
        </row>
        <row r="14">
          <cell r="D14">
            <v>8</v>
          </cell>
          <cell r="E14">
            <v>23</v>
          </cell>
          <cell r="F14">
            <v>31</v>
          </cell>
          <cell r="G14">
            <v>101</v>
          </cell>
          <cell r="H14">
            <v>128</v>
          </cell>
          <cell r="I14">
            <v>36</v>
          </cell>
          <cell r="J14">
            <v>45</v>
          </cell>
        </row>
        <row r="15">
          <cell r="D15">
            <v>3</v>
          </cell>
          <cell r="E15">
            <v>60</v>
          </cell>
          <cell r="F15">
            <v>80</v>
          </cell>
          <cell r="G15">
            <v>82</v>
          </cell>
          <cell r="H15">
            <v>89</v>
          </cell>
          <cell r="I15">
            <v>50</v>
          </cell>
          <cell r="J15">
            <v>62</v>
          </cell>
        </row>
        <row r="16">
          <cell r="D16">
            <v>1</v>
          </cell>
          <cell r="G16">
            <v>3</v>
          </cell>
          <cell r="H16">
            <v>5</v>
          </cell>
          <cell r="I16">
            <v>18</v>
          </cell>
          <cell r="J16">
            <v>7</v>
          </cell>
        </row>
        <row r="17">
          <cell r="D17">
            <v>5</v>
          </cell>
          <cell r="E17">
            <v>5</v>
          </cell>
          <cell r="F17">
            <v>4</v>
          </cell>
          <cell r="G17">
            <v>36</v>
          </cell>
          <cell r="H17">
            <v>38</v>
          </cell>
          <cell r="I17">
            <v>26</v>
          </cell>
          <cell r="J17">
            <v>23</v>
          </cell>
        </row>
        <row r="18">
          <cell r="D18">
            <v>11</v>
          </cell>
          <cell r="E18">
            <v>4</v>
          </cell>
          <cell r="F18">
            <v>4</v>
          </cell>
          <cell r="G18">
            <v>295</v>
          </cell>
          <cell r="H18">
            <v>245</v>
          </cell>
          <cell r="I18">
            <v>26</v>
          </cell>
          <cell r="J18">
            <v>37</v>
          </cell>
        </row>
        <row r="19">
          <cell r="D19">
            <v>7</v>
          </cell>
          <cell r="G19">
            <v>35</v>
          </cell>
          <cell r="H19">
            <v>39</v>
          </cell>
          <cell r="I19">
            <v>13</v>
          </cell>
          <cell r="J19">
            <v>14</v>
          </cell>
        </row>
        <row r="20">
          <cell r="D20">
            <v>4</v>
          </cell>
          <cell r="G20">
            <v>9</v>
          </cell>
          <cell r="H20">
            <v>16</v>
          </cell>
          <cell r="I20">
            <v>7</v>
          </cell>
          <cell r="J20">
            <v>3</v>
          </cell>
        </row>
        <row r="21">
          <cell r="D21">
            <v>5</v>
          </cell>
          <cell r="E21">
            <v>2</v>
          </cell>
          <cell r="F21">
            <v>16</v>
          </cell>
          <cell r="H21">
            <v>13</v>
          </cell>
          <cell r="I21">
            <v>17</v>
          </cell>
          <cell r="J21">
            <v>18</v>
          </cell>
        </row>
        <row r="22">
          <cell r="D22">
            <v>2</v>
          </cell>
          <cell r="G22">
            <v>35</v>
          </cell>
          <cell r="H22">
            <v>15</v>
          </cell>
        </row>
        <row r="23">
          <cell r="D23">
            <v>1</v>
          </cell>
          <cell r="G23">
            <v>8</v>
          </cell>
        </row>
        <row r="24">
          <cell r="D24">
            <v>2</v>
          </cell>
          <cell r="E24">
            <v>2</v>
          </cell>
          <cell r="G24">
            <v>23</v>
          </cell>
          <cell r="H24">
            <v>11</v>
          </cell>
          <cell r="I24">
            <v>3</v>
          </cell>
          <cell r="J24">
            <v>1</v>
          </cell>
        </row>
        <row r="25">
          <cell r="D25">
            <v>1</v>
          </cell>
          <cell r="G25">
            <v>1</v>
          </cell>
          <cell r="H25">
            <v>7</v>
          </cell>
        </row>
        <row r="26">
          <cell r="D26">
            <v>1</v>
          </cell>
          <cell r="E26">
            <v>20</v>
          </cell>
          <cell r="F26">
            <v>25</v>
          </cell>
          <cell r="G26">
            <v>25</v>
          </cell>
          <cell r="H26">
            <v>30</v>
          </cell>
          <cell r="I26">
            <v>8</v>
          </cell>
          <cell r="J26">
            <v>8</v>
          </cell>
        </row>
        <row r="27">
          <cell r="D27">
            <v>2</v>
          </cell>
          <cell r="E27">
            <v>41</v>
          </cell>
          <cell r="F27">
            <v>53</v>
          </cell>
          <cell r="G27">
            <v>77</v>
          </cell>
          <cell r="H27">
            <v>75</v>
          </cell>
          <cell r="I27">
            <v>15</v>
          </cell>
          <cell r="J27">
            <v>42</v>
          </cell>
        </row>
        <row r="28">
          <cell r="D28">
            <v>1</v>
          </cell>
        </row>
        <row r="29">
          <cell r="D29">
            <v>3</v>
          </cell>
          <cell r="G29">
            <v>2</v>
          </cell>
          <cell r="H29">
            <v>1</v>
          </cell>
          <cell r="I29">
            <v>3</v>
          </cell>
        </row>
        <row r="30">
          <cell r="D30">
            <v>1</v>
          </cell>
        </row>
        <row r="31">
          <cell r="D31">
            <v>1</v>
          </cell>
          <cell r="G31">
            <v>1</v>
          </cell>
          <cell r="I31">
            <v>4</v>
          </cell>
        </row>
        <row r="32">
          <cell r="D32">
            <v>3</v>
          </cell>
          <cell r="F32">
            <v>2</v>
          </cell>
          <cell r="G32">
            <v>200</v>
          </cell>
          <cell r="H32">
            <v>226</v>
          </cell>
        </row>
        <row r="33">
          <cell r="D33">
            <v>1</v>
          </cell>
          <cell r="G33">
            <v>15</v>
          </cell>
          <cell r="H33">
            <v>15</v>
          </cell>
        </row>
        <row r="34">
          <cell r="D34">
            <v>1</v>
          </cell>
          <cell r="E34">
            <v>30</v>
          </cell>
          <cell r="F34">
            <v>20</v>
          </cell>
          <cell r="G34">
            <v>5</v>
          </cell>
          <cell r="H34">
            <v>6</v>
          </cell>
          <cell r="J34">
            <v>4</v>
          </cell>
        </row>
        <row r="35">
          <cell r="D35">
            <v>1</v>
          </cell>
          <cell r="G35">
            <v>90</v>
          </cell>
          <cell r="H35">
            <v>110</v>
          </cell>
        </row>
        <row r="36">
          <cell r="D36">
            <v>1</v>
          </cell>
          <cell r="G36">
            <v>20</v>
          </cell>
          <cell r="H36">
            <v>25</v>
          </cell>
          <cell r="J36">
            <v>12</v>
          </cell>
        </row>
        <row r="37">
          <cell r="D37">
            <v>3</v>
          </cell>
          <cell r="G37">
            <v>28</v>
          </cell>
          <cell r="H37">
            <v>29</v>
          </cell>
        </row>
        <row r="38">
          <cell r="D38">
            <v>4</v>
          </cell>
          <cell r="E38">
            <v>112</v>
          </cell>
          <cell r="F38">
            <v>117</v>
          </cell>
          <cell r="G38">
            <v>244</v>
          </cell>
          <cell r="H38">
            <v>99</v>
          </cell>
          <cell r="I38">
            <v>8</v>
          </cell>
          <cell r="J38">
            <v>24</v>
          </cell>
        </row>
      </sheetData>
      <sheetData sheetId="3">
        <row r="11">
          <cell r="D11">
            <v>1</v>
          </cell>
          <cell r="G11">
            <v>23</v>
          </cell>
          <cell r="H11">
            <v>34</v>
          </cell>
          <cell r="J11">
            <v>1</v>
          </cell>
        </row>
        <row r="12">
          <cell r="D12">
            <v>1</v>
          </cell>
          <cell r="H12">
            <v>12</v>
          </cell>
          <cell r="J12">
            <v>1</v>
          </cell>
        </row>
        <row r="13">
          <cell r="D13">
            <v>4</v>
          </cell>
          <cell r="E13">
            <v>63</v>
          </cell>
          <cell r="F13">
            <v>56</v>
          </cell>
          <cell r="G13">
            <v>189</v>
          </cell>
          <cell r="H13">
            <v>175</v>
          </cell>
          <cell r="I13">
            <v>36</v>
          </cell>
          <cell r="J13">
            <v>28</v>
          </cell>
        </row>
        <row r="14">
          <cell r="D14">
            <v>1</v>
          </cell>
          <cell r="G14">
            <v>11</v>
          </cell>
          <cell r="H14">
            <v>1</v>
          </cell>
          <cell r="I14">
            <v>1</v>
          </cell>
        </row>
        <row r="15">
          <cell r="D15">
            <v>2</v>
          </cell>
          <cell r="G15">
            <v>24</v>
          </cell>
          <cell r="H15">
            <v>20</v>
          </cell>
          <cell r="I15">
            <v>2</v>
          </cell>
          <cell r="J15">
            <v>2</v>
          </cell>
        </row>
        <row r="16">
          <cell r="D16">
            <v>1</v>
          </cell>
          <cell r="J16">
            <v>3</v>
          </cell>
        </row>
        <row r="17">
          <cell r="D17">
            <v>2</v>
          </cell>
          <cell r="H17">
            <v>10</v>
          </cell>
          <cell r="J17">
            <v>36</v>
          </cell>
        </row>
        <row r="18">
          <cell r="D18">
            <v>3</v>
          </cell>
          <cell r="E18">
            <v>1</v>
          </cell>
          <cell r="G18">
            <v>29</v>
          </cell>
          <cell r="H18">
            <v>10</v>
          </cell>
          <cell r="I18">
            <v>6</v>
          </cell>
          <cell r="J18">
            <v>2</v>
          </cell>
        </row>
        <row r="19">
          <cell r="D19">
            <v>6</v>
          </cell>
          <cell r="E19">
            <v>62</v>
          </cell>
          <cell r="F19">
            <v>24</v>
          </cell>
          <cell r="G19">
            <v>122</v>
          </cell>
          <cell r="H19">
            <v>95</v>
          </cell>
          <cell r="I19">
            <v>6</v>
          </cell>
          <cell r="J19">
            <v>7</v>
          </cell>
        </row>
        <row r="20">
          <cell r="D20">
            <v>7</v>
          </cell>
          <cell r="E20">
            <v>2</v>
          </cell>
          <cell r="F20">
            <v>4</v>
          </cell>
          <cell r="G20">
            <v>191</v>
          </cell>
          <cell r="H20">
            <v>193</v>
          </cell>
          <cell r="I20">
            <v>51</v>
          </cell>
          <cell r="J20">
            <v>42</v>
          </cell>
        </row>
        <row r="21">
          <cell r="D21">
            <v>3</v>
          </cell>
          <cell r="E21">
            <v>14</v>
          </cell>
          <cell r="F21">
            <v>24</v>
          </cell>
          <cell r="G21">
            <v>9</v>
          </cell>
          <cell r="H21">
            <v>14</v>
          </cell>
        </row>
        <row r="22">
          <cell r="D22">
            <v>10</v>
          </cell>
          <cell r="G22">
            <v>7</v>
          </cell>
          <cell r="H22">
            <v>63</v>
          </cell>
        </row>
        <row r="23">
          <cell r="D23">
            <v>8</v>
          </cell>
          <cell r="E23">
            <v>18</v>
          </cell>
          <cell r="F23">
            <v>108</v>
          </cell>
          <cell r="G23">
            <v>11</v>
          </cell>
          <cell r="H23">
            <v>22</v>
          </cell>
          <cell r="J23">
            <v>12</v>
          </cell>
        </row>
        <row r="24">
          <cell r="D24">
            <v>7</v>
          </cell>
          <cell r="E24">
            <v>81</v>
          </cell>
          <cell r="F24">
            <v>79</v>
          </cell>
          <cell r="G24">
            <v>174</v>
          </cell>
          <cell r="H24">
            <v>160</v>
          </cell>
          <cell r="I24">
            <v>28</v>
          </cell>
          <cell r="J24">
            <v>120</v>
          </cell>
        </row>
        <row r="25">
          <cell r="D25">
            <v>2</v>
          </cell>
          <cell r="E25">
            <v>4</v>
          </cell>
          <cell r="H25">
            <v>4</v>
          </cell>
        </row>
        <row r="26">
          <cell r="D26">
            <v>3</v>
          </cell>
          <cell r="E26">
            <v>9</v>
          </cell>
          <cell r="F26">
            <v>4</v>
          </cell>
          <cell r="G26">
            <v>22</v>
          </cell>
          <cell r="H26">
            <v>14</v>
          </cell>
        </row>
        <row r="27">
          <cell r="D27">
            <v>3</v>
          </cell>
          <cell r="G27">
            <v>26</v>
          </cell>
          <cell r="H27">
            <v>34</v>
          </cell>
        </row>
        <row r="28">
          <cell r="D28">
            <v>1</v>
          </cell>
          <cell r="G28">
            <v>15</v>
          </cell>
          <cell r="H28">
            <v>15</v>
          </cell>
        </row>
        <row r="29">
          <cell r="D29">
            <v>3</v>
          </cell>
          <cell r="G29">
            <v>59</v>
          </cell>
          <cell r="H29">
            <v>93</v>
          </cell>
        </row>
        <row r="30">
          <cell r="D30">
            <v>3</v>
          </cell>
          <cell r="G30">
            <v>41</v>
          </cell>
          <cell r="H30">
            <v>65</v>
          </cell>
        </row>
        <row r="31">
          <cell r="D31">
            <v>1</v>
          </cell>
          <cell r="G31">
            <v>50</v>
          </cell>
          <cell r="H31">
            <v>70</v>
          </cell>
        </row>
        <row r="32">
          <cell r="D32">
            <v>1</v>
          </cell>
          <cell r="G32">
            <v>10</v>
          </cell>
          <cell r="H32">
            <v>11</v>
          </cell>
        </row>
        <row r="34">
          <cell r="D34">
            <v>4</v>
          </cell>
          <cell r="G34">
            <v>78</v>
          </cell>
          <cell r="H34">
            <v>56</v>
          </cell>
        </row>
        <row r="35">
          <cell r="D35">
            <v>7</v>
          </cell>
          <cell r="F35">
            <v>21</v>
          </cell>
          <cell r="G35">
            <v>99</v>
          </cell>
          <cell r="H35">
            <v>141</v>
          </cell>
          <cell r="I35">
            <v>4</v>
          </cell>
          <cell r="J35">
            <v>6</v>
          </cell>
        </row>
      </sheetData>
      <sheetData sheetId="4">
        <row r="11">
          <cell r="D11">
            <v>2</v>
          </cell>
          <cell r="E11">
            <v>8</v>
          </cell>
          <cell r="F11">
            <v>40</v>
          </cell>
          <cell r="G11">
            <v>139</v>
          </cell>
          <cell r="H11">
            <v>72</v>
          </cell>
          <cell r="I11">
            <v>0</v>
          </cell>
          <cell r="J11">
            <v>4</v>
          </cell>
        </row>
        <row r="12">
          <cell r="D12">
            <v>1</v>
          </cell>
          <cell r="G12">
            <v>2</v>
          </cell>
          <cell r="I12">
            <v>2</v>
          </cell>
          <cell r="J12">
            <v>4</v>
          </cell>
        </row>
        <row r="13">
          <cell r="D13">
            <v>1</v>
          </cell>
          <cell r="E13">
            <v>290</v>
          </cell>
          <cell r="F13">
            <v>240</v>
          </cell>
          <cell r="G13">
            <v>520</v>
          </cell>
          <cell r="H13">
            <v>460</v>
          </cell>
          <cell r="I13">
            <v>160</v>
          </cell>
          <cell r="J13">
            <v>130</v>
          </cell>
        </row>
        <row r="14">
          <cell r="D14">
            <v>1</v>
          </cell>
          <cell r="G14">
            <v>45</v>
          </cell>
          <cell r="H14">
            <v>32</v>
          </cell>
          <cell r="I14">
            <v>10</v>
          </cell>
          <cell r="J14">
            <v>15</v>
          </cell>
        </row>
        <row r="15">
          <cell r="D15">
            <v>6</v>
          </cell>
          <cell r="E15">
            <v>30</v>
          </cell>
          <cell r="F15">
            <v>35</v>
          </cell>
          <cell r="G15">
            <v>26</v>
          </cell>
          <cell r="H15">
            <v>25</v>
          </cell>
          <cell r="I15">
            <v>6</v>
          </cell>
          <cell r="J15">
            <v>8</v>
          </cell>
        </row>
        <row r="16">
          <cell r="D16">
            <v>4</v>
          </cell>
          <cell r="E16">
            <v>2</v>
          </cell>
          <cell r="F16">
            <v>26</v>
          </cell>
          <cell r="G16">
            <v>4</v>
          </cell>
          <cell r="H16">
            <v>18</v>
          </cell>
          <cell r="I16">
            <v>2</v>
          </cell>
        </row>
        <row r="17">
          <cell r="D17">
            <v>8</v>
          </cell>
          <cell r="G17">
            <v>50</v>
          </cell>
          <cell r="H17">
            <v>27</v>
          </cell>
          <cell r="I17">
            <v>3</v>
          </cell>
          <cell r="J17">
            <v>5</v>
          </cell>
        </row>
        <row r="18">
          <cell r="D18">
            <v>4</v>
          </cell>
          <cell r="E18">
            <v>49</v>
          </cell>
          <cell r="F18">
            <v>8</v>
          </cell>
          <cell r="G18">
            <v>13</v>
          </cell>
          <cell r="H18">
            <v>8</v>
          </cell>
          <cell r="I18">
            <v>12</v>
          </cell>
          <cell r="J18">
            <v>1</v>
          </cell>
        </row>
        <row r="19">
          <cell r="D19">
            <v>4</v>
          </cell>
          <cell r="G19">
            <v>47</v>
          </cell>
          <cell r="H19">
            <v>25</v>
          </cell>
        </row>
        <row r="20">
          <cell r="D20">
            <v>8</v>
          </cell>
          <cell r="E20">
            <v>12</v>
          </cell>
          <cell r="F20">
            <v>9</v>
          </cell>
          <cell r="G20">
            <v>65</v>
          </cell>
          <cell r="H20">
            <v>114</v>
          </cell>
          <cell r="I20">
            <v>20</v>
          </cell>
          <cell r="J20">
            <v>47</v>
          </cell>
        </row>
        <row r="21">
          <cell r="D21">
            <v>2</v>
          </cell>
          <cell r="E21">
            <v>1</v>
          </cell>
          <cell r="G21">
            <v>4</v>
          </cell>
          <cell r="H21">
            <v>3</v>
          </cell>
          <cell r="I21">
            <v>1</v>
          </cell>
          <cell r="J21">
            <v>1</v>
          </cell>
        </row>
        <row r="22">
          <cell r="D22">
            <v>1</v>
          </cell>
          <cell r="F22">
            <v>1</v>
          </cell>
          <cell r="G22">
            <v>2</v>
          </cell>
          <cell r="H22">
            <v>2</v>
          </cell>
        </row>
        <row r="24">
          <cell r="D24">
            <v>2</v>
          </cell>
          <cell r="E24">
            <v>9</v>
          </cell>
          <cell r="F24">
            <v>8</v>
          </cell>
          <cell r="G24">
            <v>8</v>
          </cell>
          <cell r="H24">
            <v>8</v>
          </cell>
        </row>
        <row r="25">
          <cell r="D25">
            <v>2</v>
          </cell>
          <cell r="E25">
            <v>80</v>
          </cell>
          <cell r="F25">
            <v>104</v>
          </cell>
          <cell r="H25">
            <v>95</v>
          </cell>
          <cell r="I25">
            <v>60</v>
          </cell>
          <cell r="J25">
            <v>70</v>
          </cell>
        </row>
        <row r="26">
          <cell r="D26">
            <v>1</v>
          </cell>
          <cell r="E26">
            <v>40</v>
          </cell>
          <cell r="F26">
            <v>35</v>
          </cell>
          <cell r="G26">
            <v>32</v>
          </cell>
          <cell r="H26">
            <v>24</v>
          </cell>
          <cell r="I26">
            <v>12</v>
          </cell>
          <cell r="J26">
            <v>18</v>
          </cell>
        </row>
        <row r="27">
          <cell r="D27">
            <v>3</v>
          </cell>
          <cell r="G27">
            <v>236</v>
          </cell>
          <cell r="H27">
            <v>218</v>
          </cell>
        </row>
      </sheetData>
      <sheetData sheetId="5">
        <row r="11">
          <cell r="D11">
            <v>7</v>
          </cell>
          <cell r="E11">
            <v>199</v>
          </cell>
          <cell r="F11">
            <v>139</v>
          </cell>
          <cell r="G11">
            <v>187</v>
          </cell>
          <cell r="H11">
            <v>23</v>
          </cell>
          <cell r="I11">
            <v>30</v>
          </cell>
          <cell r="J11">
            <v>1</v>
          </cell>
        </row>
        <row r="12">
          <cell r="D12">
            <v>1</v>
          </cell>
          <cell r="E12">
            <v>30</v>
          </cell>
          <cell r="F12">
            <v>60</v>
          </cell>
          <cell r="G12">
            <v>100</v>
          </cell>
          <cell r="H12">
            <v>70</v>
          </cell>
        </row>
        <row r="13">
          <cell r="D13">
            <v>1</v>
          </cell>
          <cell r="G13">
            <v>60</v>
          </cell>
          <cell r="H13">
            <v>40</v>
          </cell>
        </row>
        <row r="14">
          <cell r="D14">
            <v>1</v>
          </cell>
          <cell r="E14">
            <v>12</v>
          </cell>
          <cell r="G14">
            <v>80</v>
          </cell>
          <cell r="H14">
            <v>90</v>
          </cell>
          <cell r="I14">
            <v>3</v>
          </cell>
          <cell r="J14">
            <v>5</v>
          </cell>
        </row>
        <row r="15">
          <cell r="D15">
            <v>3</v>
          </cell>
          <cell r="E15">
            <v>75</v>
          </cell>
          <cell r="F15">
            <v>52</v>
          </cell>
          <cell r="G15">
            <v>83</v>
          </cell>
          <cell r="H15">
            <v>72</v>
          </cell>
          <cell r="I15">
            <v>10</v>
          </cell>
          <cell r="J15">
            <v>13</v>
          </cell>
        </row>
        <row r="16">
          <cell r="D16">
            <v>7</v>
          </cell>
          <cell r="E16">
            <v>90</v>
          </cell>
          <cell r="F16">
            <v>86</v>
          </cell>
          <cell r="G16">
            <v>184</v>
          </cell>
          <cell r="H16">
            <v>186</v>
          </cell>
          <cell r="I16">
            <v>40</v>
          </cell>
          <cell r="J16">
            <v>32</v>
          </cell>
        </row>
        <row r="17">
          <cell r="D17">
            <v>7</v>
          </cell>
          <cell r="E17">
            <v>19</v>
          </cell>
          <cell r="F17">
            <v>36</v>
          </cell>
          <cell r="G17">
            <v>121</v>
          </cell>
          <cell r="H17">
            <v>80</v>
          </cell>
          <cell r="I17">
            <v>42</v>
          </cell>
          <cell r="J17">
            <v>39</v>
          </cell>
        </row>
        <row r="18">
          <cell r="D18">
            <v>9</v>
          </cell>
          <cell r="E18">
            <v>45</v>
          </cell>
          <cell r="F18">
            <v>42</v>
          </cell>
          <cell r="G18">
            <v>76</v>
          </cell>
          <cell r="H18">
            <v>32</v>
          </cell>
          <cell r="I18">
            <v>107</v>
          </cell>
          <cell r="J18">
            <v>41</v>
          </cell>
        </row>
        <row r="19">
          <cell r="D19">
            <v>4</v>
          </cell>
          <cell r="E19">
            <v>2</v>
          </cell>
          <cell r="F19">
            <v>23</v>
          </cell>
          <cell r="G19">
            <v>57</v>
          </cell>
          <cell r="H19">
            <v>158</v>
          </cell>
          <cell r="I19">
            <v>59</v>
          </cell>
          <cell r="J19">
            <v>136</v>
          </cell>
        </row>
        <row r="20">
          <cell r="D20">
            <v>11</v>
          </cell>
          <cell r="E20">
            <v>14</v>
          </cell>
          <cell r="F20">
            <v>6</v>
          </cell>
          <cell r="G20">
            <v>100</v>
          </cell>
          <cell r="H20">
            <v>36</v>
          </cell>
          <cell r="I20">
            <v>11</v>
          </cell>
          <cell r="J20">
            <v>69</v>
          </cell>
        </row>
        <row r="21">
          <cell r="D21">
            <v>1</v>
          </cell>
          <cell r="E21">
            <v>2</v>
          </cell>
          <cell r="G21">
            <v>4</v>
          </cell>
          <cell r="H21">
            <v>2</v>
          </cell>
          <cell r="I21">
            <v>4</v>
          </cell>
        </row>
        <row r="22">
          <cell r="D22">
            <v>1</v>
          </cell>
          <cell r="G22">
            <v>23</v>
          </cell>
          <cell r="H22">
            <v>20</v>
          </cell>
        </row>
        <row r="23">
          <cell r="D23">
            <v>2</v>
          </cell>
          <cell r="E23">
            <v>20</v>
          </cell>
          <cell r="G23">
            <v>25</v>
          </cell>
          <cell r="H23">
            <v>3</v>
          </cell>
          <cell r="I23">
            <v>6</v>
          </cell>
          <cell r="J23">
            <v>1</v>
          </cell>
        </row>
        <row r="24">
          <cell r="E24">
            <v>50</v>
          </cell>
          <cell r="F24">
            <v>50</v>
          </cell>
          <cell r="G24">
            <v>15</v>
          </cell>
        </row>
        <row r="25">
          <cell r="D25">
            <v>3</v>
          </cell>
          <cell r="E25">
            <v>20</v>
          </cell>
          <cell r="F25">
            <v>2</v>
          </cell>
          <cell r="G25">
            <v>46</v>
          </cell>
          <cell r="H25">
            <v>27</v>
          </cell>
        </row>
        <row r="26">
          <cell r="D26">
            <v>3</v>
          </cell>
          <cell r="E26">
            <v>93</v>
          </cell>
          <cell r="F26">
            <v>71</v>
          </cell>
          <cell r="G26">
            <v>768</v>
          </cell>
          <cell r="H26">
            <v>446</v>
          </cell>
          <cell r="I26">
            <v>25</v>
          </cell>
          <cell r="J26">
            <v>99</v>
          </cell>
        </row>
        <row r="27">
          <cell r="D27">
            <v>4</v>
          </cell>
          <cell r="E27">
            <v>4</v>
          </cell>
          <cell r="F27">
            <v>10</v>
          </cell>
          <cell r="G27">
            <v>63</v>
          </cell>
          <cell r="H27">
            <v>8</v>
          </cell>
          <cell r="I27">
            <v>1</v>
          </cell>
          <cell r="J27">
            <v>2</v>
          </cell>
        </row>
        <row r="28">
          <cell r="G28">
            <v>15</v>
          </cell>
          <cell r="H28">
            <v>15</v>
          </cell>
        </row>
        <row r="29">
          <cell r="D29">
            <v>1</v>
          </cell>
          <cell r="G29">
            <v>8</v>
          </cell>
          <cell r="H29">
            <v>1</v>
          </cell>
        </row>
        <row r="30">
          <cell r="D30">
            <v>1</v>
          </cell>
          <cell r="G30">
            <v>12</v>
          </cell>
          <cell r="H30">
            <v>8</v>
          </cell>
          <cell r="I30">
            <v>3</v>
          </cell>
          <cell r="J30">
            <v>2</v>
          </cell>
        </row>
        <row r="31">
          <cell r="D31">
            <v>7</v>
          </cell>
          <cell r="E31">
            <v>24</v>
          </cell>
          <cell r="G31">
            <v>141</v>
          </cell>
          <cell r="H31">
            <v>42</v>
          </cell>
          <cell r="I31">
            <v>76</v>
          </cell>
          <cell r="J31">
            <v>47</v>
          </cell>
        </row>
      </sheetData>
      <sheetData sheetId="6">
        <row r="11">
          <cell r="D11">
            <v>11</v>
          </cell>
          <cell r="E11">
            <v>42</v>
          </cell>
          <cell r="F11">
            <v>131</v>
          </cell>
          <cell r="G11">
            <v>62</v>
          </cell>
          <cell r="H11">
            <v>85</v>
          </cell>
          <cell r="I11">
            <v>59</v>
          </cell>
          <cell r="J11">
            <v>53</v>
          </cell>
        </row>
        <row r="12">
          <cell r="D12">
            <v>2</v>
          </cell>
          <cell r="H12">
            <v>2</v>
          </cell>
          <cell r="I12">
            <v>4</v>
          </cell>
          <cell r="J12">
            <v>2</v>
          </cell>
        </row>
        <row r="13">
          <cell r="D13">
            <v>1</v>
          </cell>
          <cell r="I13">
            <v>5</v>
          </cell>
          <cell r="J13">
            <v>4</v>
          </cell>
        </row>
        <row r="14">
          <cell r="D14">
            <v>9</v>
          </cell>
          <cell r="E14">
            <v>33</v>
          </cell>
          <cell r="G14">
            <v>210</v>
          </cell>
          <cell r="H14">
            <v>177</v>
          </cell>
          <cell r="I14">
            <v>21</v>
          </cell>
          <cell r="J14">
            <v>14</v>
          </cell>
        </row>
        <row r="15">
          <cell r="D15">
            <v>2</v>
          </cell>
          <cell r="H15">
            <v>1</v>
          </cell>
          <cell r="I15">
            <v>2</v>
          </cell>
        </row>
        <row r="16">
          <cell r="D16">
            <v>2</v>
          </cell>
          <cell r="G16">
            <v>1</v>
          </cell>
          <cell r="I16">
            <v>4</v>
          </cell>
        </row>
        <row r="17">
          <cell r="D17">
            <v>10</v>
          </cell>
          <cell r="E17">
            <v>194</v>
          </cell>
          <cell r="F17">
            <v>194</v>
          </cell>
          <cell r="G17">
            <v>493</v>
          </cell>
          <cell r="H17">
            <v>421</v>
          </cell>
          <cell r="I17">
            <v>195</v>
          </cell>
          <cell r="J17">
            <v>170</v>
          </cell>
        </row>
        <row r="18">
          <cell r="D18">
            <v>2</v>
          </cell>
          <cell r="E18">
            <v>70</v>
          </cell>
          <cell r="F18">
            <v>59</v>
          </cell>
          <cell r="G18">
            <v>198</v>
          </cell>
          <cell r="H18">
            <v>228</v>
          </cell>
          <cell r="I18">
            <v>63</v>
          </cell>
          <cell r="J18">
            <v>109</v>
          </cell>
        </row>
        <row r="19">
          <cell r="D19">
            <v>2</v>
          </cell>
          <cell r="G19">
            <v>478</v>
          </cell>
          <cell r="H19">
            <v>583</v>
          </cell>
        </row>
        <row r="20">
          <cell r="D20">
            <v>3</v>
          </cell>
          <cell r="E20">
            <v>4</v>
          </cell>
          <cell r="F20">
            <v>10</v>
          </cell>
          <cell r="G20">
            <v>11</v>
          </cell>
          <cell r="H20">
            <v>19</v>
          </cell>
          <cell r="I20">
            <v>60</v>
          </cell>
          <cell r="J20">
            <v>43</v>
          </cell>
        </row>
        <row r="21">
          <cell r="D21">
            <v>1</v>
          </cell>
          <cell r="E21">
            <v>8</v>
          </cell>
          <cell r="F21">
            <v>12</v>
          </cell>
          <cell r="G21">
            <v>5</v>
          </cell>
          <cell r="H21">
            <v>10</v>
          </cell>
        </row>
        <row r="22">
          <cell r="D22">
            <v>23</v>
          </cell>
          <cell r="E22">
            <v>53</v>
          </cell>
          <cell r="F22">
            <v>21</v>
          </cell>
          <cell r="G22">
            <v>392</v>
          </cell>
          <cell r="H22">
            <v>166</v>
          </cell>
          <cell r="I22">
            <v>64</v>
          </cell>
          <cell r="J22">
            <v>51</v>
          </cell>
        </row>
        <row r="23">
          <cell r="D23">
            <v>26</v>
          </cell>
          <cell r="E23">
            <v>72</v>
          </cell>
          <cell r="F23">
            <v>96</v>
          </cell>
          <cell r="G23">
            <v>311</v>
          </cell>
          <cell r="H23">
            <v>502</v>
          </cell>
          <cell r="I23">
            <v>90</v>
          </cell>
          <cell r="J23">
            <v>96</v>
          </cell>
        </row>
        <row r="24">
          <cell r="D24">
            <v>10</v>
          </cell>
          <cell r="F24">
            <v>1</v>
          </cell>
          <cell r="G24">
            <v>59</v>
          </cell>
          <cell r="H24">
            <v>26</v>
          </cell>
          <cell r="I24">
            <v>3</v>
          </cell>
          <cell r="J24">
            <v>6</v>
          </cell>
        </row>
        <row r="25">
          <cell r="D25">
            <v>5</v>
          </cell>
          <cell r="E25">
            <v>44</v>
          </cell>
          <cell r="F25">
            <v>31</v>
          </cell>
          <cell r="G25">
            <v>69</v>
          </cell>
          <cell r="H25">
            <v>81</v>
          </cell>
          <cell r="I25">
            <v>76</v>
          </cell>
          <cell r="J25">
            <v>75</v>
          </cell>
        </row>
        <row r="26">
          <cell r="D26">
            <v>19</v>
          </cell>
          <cell r="E26">
            <v>14</v>
          </cell>
          <cell r="F26">
            <v>15</v>
          </cell>
          <cell r="G26">
            <v>448</v>
          </cell>
          <cell r="H26">
            <v>396</v>
          </cell>
          <cell r="I26">
            <v>45</v>
          </cell>
          <cell r="J26">
            <v>64</v>
          </cell>
        </row>
        <row r="27">
          <cell r="D27">
            <v>3</v>
          </cell>
        </row>
        <row r="28">
          <cell r="D28">
            <v>3</v>
          </cell>
          <cell r="G28">
            <v>15</v>
          </cell>
          <cell r="H28">
            <v>6</v>
          </cell>
          <cell r="I28">
            <v>10</v>
          </cell>
          <cell r="J28">
            <v>9</v>
          </cell>
        </row>
        <row r="29">
          <cell r="D29">
            <v>3</v>
          </cell>
          <cell r="G29">
            <v>122</v>
          </cell>
          <cell r="H29">
            <v>135</v>
          </cell>
          <cell r="I29">
            <v>20</v>
          </cell>
          <cell r="J29">
            <v>46</v>
          </cell>
        </row>
        <row r="30">
          <cell r="D30">
            <v>2</v>
          </cell>
          <cell r="H30">
            <v>3</v>
          </cell>
          <cell r="I30">
            <v>19</v>
          </cell>
          <cell r="J30">
            <v>15</v>
          </cell>
        </row>
        <row r="31">
          <cell r="D31">
            <v>2</v>
          </cell>
          <cell r="I31">
            <v>3</v>
          </cell>
        </row>
        <row r="32">
          <cell r="D32">
            <v>7</v>
          </cell>
          <cell r="E32">
            <v>48</v>
          </cell>
          <cell r="F32">
            <v>55</v>
          </cell>
          <cell r="G32">
            <v>102</v>
          </cell>
          <cell r="H32">
            <v>108</v>
          </cell>
          <cell r="I32">
            <v>27</v>
          </cell>
          <cell r="J32">
            <v>21</v>
          </cell>
        </row>
        <row r="33">
          <cell r="D33">
            <v>5</v>
          </cell>
          <cell r="E33">
            <v>48</v>
          </cell>
          <cell r="F33">
            <v>21</v>
          </cell>
          <cell r="G33">
            <v>63</v>
          </cell>
          <cell r="H33">
            <v>73</v>
          </cell>
          <cell r="I33">
            <v>29</v>
          </cell>
          <cell r="J33">
            <v>16</v>
          </cell>
        </row>
        <row r="34">
          <cell r="D34">
            <v>1</v>
          </cell>
          <cell r="E34">
            <v>20</v>
          </cell>
          <cell r="F34">
            <v>15</v>
          </cell>
          <cell r="G34">
            <v>48</v>
          </cell>
          <cell r="H34">
            <v>52</v>
          </cell>
          <cell r="I34">
            <v>5</v>
          </cell>
          <cell r="J34">
            <v>12</v>
          </cell>
        </row>
        <row r="35">
          <cell r="D35">
            <v>1</v>
          </cell>
          <cell r="G35">
            <v>1</v>
          </cell>
        </row>
        <row r="36">
          <cell r="D36">
            <v>3</v>
          </cell>
          <cell r="G36">
            <v>33</v>
          </cell>
        </row>
        <row r="37">
          <cell r="D37">
            <v>1</v>
          </cell>
          <cell r="G37">
            <v>35</v>
          </cell>
          <cell r="H37">
            <v>40</v>
          </cell>
        </row>
        <row r="38">
          <cell r="D38">
            <v>3</v>
          </cell>
          <cell r="G38">
            <v>1</v>
          </cell>
          <cell r="H38">
            <v>1</v>
          </cell>
          <cell r="I38">
            <v>2</v>
          </cell>
        </row>
        <row r="39">
          <cell r="G39">
            <v>8</v>
          </cell>
        </row>
        <row r="40">
          <cell r="D40">
            <v>1</v>
          </cell>
          <cell r="G40">
            <v>1</v>
          </cell>
          <cell r="I40">
            <v>4</v>
          </cell>
        </row>
        <row r="41">
          <cell r="D41">
            <v>4</v>
          </cell>
          <cell r="F41">
            <v>1</v>
          </cell>
          <cell r="G41">
            <v>64</v>
          </cell>
          <cell r="H41">
            <v>84</v>
          </cell>
        </row>
        <row r="42">
          <cell r="F42">
            <v>102</v>
          </cell>
          <cell r="G42">
            <v>75</v>
          </cell>
          <cell r="H42">
            <v>80</v>
          </cell>
        </row>
        <row r="43">
          <cell r="D43">
            <v>1</v>
          </cell>
          <cell r="G43">
            <v>258</v>
          </cell>
          <cell r="H43">
            <v>113</v>
          </cell>
          <cell r="I43">
            <v>9</v>
          </cell>
          <cell r="J43">
            <v>3</v>
          </cell>
        </row>
        <row r="44">
          <cell r="D44">
            <v>1</v>
          </cell>
          <cell r="G44">
            <v>12</v>
          </cell>
          <cell r="H44">
            <v>15</v>
          </cell>
          <cell r="I44">
            <v>4</v>
          </cell>
          <cell r="J44">
            <v>7</v>
          </cell>
        </row>
        <row r="45">
          <cell r="D45">
            <v>8</v>
          </cell>
          <cell r="E45">
            <v>380</v>
          </cell>
          <cell r="F45">
            <v>592</v>
          </cell>
          <cell r="G45">
            <v>394</v>
          </cell>
          <cell r="H45">
            <v>557</v>
          </cell>
          <cell r="I45">
            <v>129</v>
          </cell>
          <cell r="J45">
            <v>181</v>
          </cell>
        </row>
        <row r="46">
          <cell r="D46">
            <v>5</v>
          </cell>
          <cell r="G46">
            <v>10</v>
          </cell>
          <cell r="H46">
            <v>5</v>
          </cell>
          <cell r="I46">
            <v>6</v>
          </cell>
        </row>
        <row r="47">
          <cell r="G47">
            <v>50</v>
          </cell>
          <cell r="H47">
            <v>70</v>
          </cell>
        </row>
      </sheetData>
      <sheetData sheetId="7">
        <row r="11">
          <cell r="D11">
            <v>3</v>
          </cell>
          <cell r="G11">
            <v>176</v>
          </cell>
          <cell r="H11">
            <v>229</v>
          </cell>
        </row>
        <row r="12">
          <cell r="D12">
            <v>3</v>
          </cell>
          <cell r="G12">
            <v>8</v>
          </cell>
          <cell r="H12">
            <v>7</v>
          </cell>
          <cell r="I12">
            <v>10</v>
          </cell>
          <cell r="J12">
            <v>2</v>
          </cell>
        </row>
        <row r="13">
          <cell r="D13">
            <v>9</v>
          </cell>
          <cell r="G13">
            <v>6</v>
          </cell>
          <cell r="H13">
            <v>56</v>
          </cell>
        </row>
        <row r="14">
          <cell r="D14">
            <v>3</v>
          </cell>
          <cell r="G14">
            <v>11</v>
          </cell>
          <cell r="H14">
            <v>10</v>
          </cell>
        </row>
        <row r="15">
          <cell r="D15">
            <v>7</v>
          </cell>
          <cell r="G15">
            <v>101</v>
          </cell>
          <cell r="H15">
            <v>109</v>
          </cell>
        </row>
        <row r="16">
          <cell r="D16">
            <v>2</v>
          </cell>
          <cell r="G16">
            <v>2</v>
          </cell>
          <cell r="H16">
            <v>11</v>
          </cell>
        </row>
      </sheetData>
      <sheetData sheetId="8">
        <row r="11">
          <cell r="D11">
            <v>1</v>
          </cell>
          <cell r="F11">
            <v>1</v>
          </cell>
          <cell r="G11">
            <v>4</v>
          </cell>
          <cell r="H11">
            <v>1</v>
          </cell>
          <cell r="J11">
            <v>2</v>
          </cell>
        </row>
        <row r="12">
          <cell r="D12">
            <v>1</v>
          </cell>
          <cell r="G12">
            <v>50</v>
          </cell>
          <cell r="H12">
            <v>95</v>
          </cell>
          <cell r="I12">
            <v>5</v>
          </cell>
          <cell r="J12">
            <v>25</v>
          </cell>
        </row>
        <row r="13">
          <cell r="D13">
            <v>1</v>
          </cell>
          <cell r="E13">
            <v>45</v>
          </cell>
          <cell r="F13">
            <v>50</v>
          </cell>
          <cell r="G13">
            <v>30</v>
          </cell>
          <cell r="H13">
            <v>20</v>
          </cell>
        </row>
        <row r="14">
          <cell r="D14">
            <v>2</v>
          </cell>
          <cell r="E14">
            <v>14</v>
          </cell>
          <cell r="F14">
            <v>9</v>
          </cell>
          <cell r="G14">
            <v>32</v>
          </cell>
          <cell r="H14">
            <v>40</v>
          </cell>
          <cell r="I14">
            <v>13</v>
          </cell>
          <cell r="J14">
            <v>9</v>
          </cell>
        </row>
        <row r="15">
          <cell r="D15">
            <v>5</v>
          </cell>
          <cell r="E15">
            <v>82</v>
          </cell>
          <cell r="F15">
            <v>83</v>
          </cell>
          <cell r="G15">
            <v>97</v>
          </cell>
          <cell r="H15">
            <v>107</v>
          </cell>
          <cell r="I15">
            <v>13</v>
          </cell>
          <cell r="J15">
            <v>12</v>
          </cell>
        </row>
        <row r="16">
          <cell r="D16">
            <v>2</v>
          </cell>
          <cell r="E16">
            <v>2</v>
          </cell>
          <cell r="F16">
            <v>6</v>
          </cell>
          <cell r="G16">
            <v>3</v>
          </cell>
          <cell r="I16">
            <v>4</v>
          </cell>
        </row>
        <row r="17">
          <cell r="D17">
            <v>1</v>
          </cell>
          <cell r="G17">
            <v>15</v>
          </cell>
          <cell r="I17">
            <v>5</v>
          </cell>
        </row>
        <row r="18">
          <cell r="D18">
            <v>6</v>
          </cell>
          <cell r="E18">
            <v>8</v>
          </cell>
          <cell r="F18">
            <v>10</v>
          </cell>
          <cell r="G18">
            <v>27</v>
          </cell>
          <cell r="H18">
            <v>18</v>
          </cell>
        </row>
        <row r="19">
          <cell r="D19">
            <v>1</v>
          </cell>
          <cell r="F19">
            <v>9</v>
          </cell>
          <cell r="G19">
            <v>21</v>
          </cell>
        </row>
        <row r="20">
          <cell r="D20">
            <v>2</v>
          </cell>
          <cell r="G20">
            <v>31</v>
          </cell>
          <cell r="H20">
            <v>31</v>
          </cell>
        </row>
        <row r="21">
          <cell r="D21">
            <v>4</v>
          </cell>
          <cell r="G21">
            <v>6</v>
          </cell>
          <cell r="H21">
            <v>22</v>
          </cell>
        </row>
        <row r="22">
          <cell r="D22">
            <v>1</v>
          </cell>
          <cell r="E22">
            <v>7</v>
          </cell>
          <cell r="F22">
            <v>10</v>
          </cell>
          <cell r="G22">
            <v>4</v>
          </cell>
          <cell r="H22">
            <v>2</v>
          </cell>
        </row>
        <row r="23">
          <cell r="D23">
            <v>3</v>
          </cell>
          <cell r="E23">
            <v>38</v>
          </cell>
          <cell r="F23">
            <v>36</v>
          </cell>
          <cell r="G23">
            <v>117</v>
          </cell>
          <cell r="H23">
            <v>121</v>
          </cell>
          <cell r="I23">
            <v>27</v>
          </cell>
          <cell r="J23">
            <v>40</v>
          </cell>
        </row>
        <row r="24">
          <cell r="D24">
            <v>1</v>
          </cell>
          <cell r="F24">
            <v>2</v>
          </cell>
          <cell r="G24">
            <v>7</v>
          </cell>
          <cell r="H24">
            <v>1</v>
          </cell>
          <cell r="I24">
            <v>1</v>
          </cell>
        </row>
        <row r="25">
          <cell r="D25">
            <v>3</v>
          </cell>
          <cell r="G25">
            <v>43</v>
          </cell>
          <cell r="H25">
            <v>34</v>
          </cell>
        </row>
        <row r="26">
          <cell r="D26">
            <v>1</v>
          </cell>
          <cell r="G26">
            <v>5</v>
          </cell>
          <cell r="H26">
            <v>4</v>
          </cell>
        </row>
        <row r="27">
          <cell r="D27">
            <v>1</v>
          </cell>
          <cell r="E27">
            <v>2</v>
          </cell>
          <cell r="G27">
            <v>79</v>
          </cell>
          <cell r="H27">
            <v>83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8"/>
  <sheetViews>
    <sheetView tabSelected="1" workbookViewId="0">
      <selection activeCell="E8" sqref="E8"/>
    </sheetView>
  </sheetViews>
  <sheetFormatPr baseColWidth="10" defaultRowHeight="15" x14ac:dyDescent="0.25"/>
  <cols>
    <col min="4" max="4" width="21" customWidth="1"/>
    <col min="5" max="5" width="15.5703125" customWidth="1"/>
  </cols>
  <sheetData>
    <row r="2" spans="3:5" x14ac:dyDescent="0.25">
      <c r="C2" s="99" t="s">
        <v>105</v>
      </c>
    </row>
    <row r="4" spans="3:5" ht="15.75" thickBot="1" x14ac:dyDescent="0.3">
      <c r="C4" s="174" t="s">
        <v>106</v>
      </c>
      <c r="D4" s="175" t="s">
        <v>8</v>
      </c>
      <c r="E4" s="175" t="s">
        <v>107</v>
      </c>
    </row>
    <row r="5" spans="3:5" ht="15.75" thickBot="1" x14ac:dyDescent="0.3">
      <c r="C5" s="176">
        <v>2015</v>
      </c>
      <c r="D5" s="177">
        <v>1945</v>
      </c>
      <c r="E5" s="177">
        <v>40769</v>
      </c>
    </row>
    <row r="6" spans="3:5" ht="15.75" thickBot="1" x14ac:dyDescent="0.3">
      <c r="C6" s="176">
        <v>2016</v>
      </c>
      <c r="D6" s="177">
        <v>1048</v>
      </c>
      <c r="E6" s="177">
        <v>48317</v>
      </c>
    </row>
    <row r="7" spans="3:5" ht="15.75" thickBot="1" x14ac:dyDescent="0.3">
      <c r="C7" s="176">
        <v>2017</v>
      </c>
      <c r="D7" s="177">
        <v>995</v>
      </c>
      <c r="E7" s="177">
        <v>102914</v>
      </c>
    </row>
    <row r="8" spans="3:5" ht="15.75" thickBot="1" x14ac:dyDescent="0.3">
      <c r="C8" s="176" t="s">
        <v>108</v>
      </c>
      <c r="D8" s="178">
        <f>SUM(D5:D7)</f>
        <v>3988</v>
      </c>
      <c r="E8" s="178">
        <f>SUM(E5:E7)</f>
        <v>192000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zoomScale="70" zoomScaleNormal="70" workbookViewId="0">
      <pane xSplit="4" ySplit="9" topLeftCell="E37" activePane="bottomRight" state="frozen"/>
      <selection pane="topRight" activeCell="E1" sqref="E1"/>
      <selection pane="bottomLeft" activeCell="A10" sqref="A10"/>
      <selection pane="bottomRight" activeCell="I49" sqref="I49:J50"/>
    </sheetView>
  </sheetViews>
  <sheetFormatPr baseColWidth="10" defaultColWidth="11.42578125" defaultRowHeight="16.5" x14ac:dyDescent="0.25"/>
  <cols>
    <col min="1" max="1" width="6.5703125" style="4" bestFit="1" customWidth="1"/>
    <col min="2" max="2" width="21.85546875" style="26" customWidth="1"/>
    <col min="3" max="3" width="24.5703125" style="26" customWidth="1"/>
    <col min="4" max="4" width="13.42578125" style="4" customWidth="1"/>
    <col min="5" max="5" width="10.42578125" style="10" customWidth="1"/>
    <col min="6" max="6" width="11.42578125" style="10" customWidth="1"/>
    <col min="7" max="8" width="10.7109375" style="10" customWidth="1"/>
    <col min="9" max="9" width="12" style="10" customWidth="1"/>
    <col min="10" max="10" width="12.85546875" style="10" customWidth="1"/>
    <col min="11" max="11" width="12.140625" style="10" customWidth="1"/>
    <col min="12" max="12" width="8.28515625" style="4" customWidth="1"/>
    <col min="13" max="13" width="15.5703125" style="4" customWidth="1"/>
    <col min="14" max="16384" width="11.42578125" style="4"/>
  </cols>
  <sheetData>
    <row r="1" spans="1:11" s="8" customFormat="1" ht="22.5" customHeight="1" x14ac:dyDescent="0.25">
      <c r="A1" s="7"/>
      <c r="B1" s="127" t="s">
        <v>0</v>
      </c>
      <c r="C1" s="127"/>
      <c r="D1" s="127"/>
      <c r="E1" s="127"/>
      <c r="F1" s="127"/>
      <c r="G1" s="127"/>
      <c r="H1" s="127"/>
      <c r="I1" s="127"/>
      <c r="J1" s="127"/>
      <c r="K1" s="127"/>
    </row>
    <row r="2" spans="1:11" s="10" customFormat="1" ht="25.5" customHeight="1" x14ac:dyDescent="0.25">
      <c r="A2" s="9"/>
      <c r="B2" s="127" t="s">
        <v>1</v>
      </c>
      <c r="C2" s="127"/>
      <c r="D2" s="127"/>
      <c r="E2" s="127"/>
      <c r="F2" s="127"/>
      <c r="G2" s="127"/>
      <c r="H2" s="127"/>
      <c r="I2" s="127"/>
      <c r="J2" s="127"/>
      <c r="K2" s="127"/>
    </row>
    <row r="3" spans="1:11" s="10" customFormat="1" ht="13.5" customHeight="1" thickBot="1" x14ac:dyDescent="0.3">
      <c r="A3" s="9"/>
      <c r="B3" s="27"/>
      <c r="C3" s="27"/>
      <c r="D3" s="28"/>
      <c r="E3" s="28"/>
      <c r="F3" s="28"/>
      <c r="G3" s="28"/>
      <c r="H3" s="28"/>
      <c r="I3" s="28"/>
      <c r="J3" s="28"/>
      <c r="K3" s="28"/>
    </row>
    <row r="4" spans="1:11" s="11" customFormat="1" ht="30" customHeight="1" x14ac:dyDescent="0.25">
      <c r="B4" s="128" t="s">
        <v>2</v>
      </c>
      <c r="C4" s="129"/>
      <c r="D4" s="130" t="s">
        <v>3</v>
      </c>
      <c r="E4" s="130"/>
      <c r="F4" s="130"/>
      <c r="G4" s="130"/>
      <c r="H4" s="130"/>
      <c r="I4" s="130"/>
      <c r="J4" s="130"/>
      <c r="K4" s="130"/>
    </row>
    <row r="5" spans="1:11" s="10" customFormat="1" ht="27.75" customHeight="1" x14ac:dyDescent="0.25">
      <c r="A5" s="12"/>
      <c r="B5" s="131" t="s">
        <v>4</v>
      </c>
      <c r="C5" s="132"/>
      <c r="D5" s="133" t="s">
        <v>62</v>
      </c>
      <c r="E5" s="133"/>
      <c r="F5" s="133"/>
      <c r="G5" s="133"/>
      <c r="H5" s="133"/>
      <c r="I5" s="133"/>
      <c r="J5" s="133"/>
      <c r="K5" s="133"/>
    </row>
    <row r="6" spans="1:11" s="13" customFormat="1" ht="15.75" customHeight="1" x14ac:dyDescent="0.25">
      <c r="A6" s="12"/>
      <c r="B6" s="29"/>
      <c r="C6" s="30"/>
      <c r="D6" s="31"/>
      <c r="E6" s="31"/>
      <c r="F6" s="31"/>
      <c r="G6" s="31"/>
      <c r="H6" s="31"/>
      <c r="I6" s="31"/>
      <c r="J6" s="31"/>
      <c r="K6" s="31"/>
    </row>
    <row r="7" spans="1:11" x14ac:dyDescent="0.25">
      <c r="A7" s="118" t="s">
        <v>5</v>
      </c>
      <c r="B7" s="121" t="s">
        <v>6</v>
      </c>
      <c r="C7" s="118" t="s">
        <v>7</v>
      </c>
      <c r="D7" s="118" t="s">
        <v>8</v>
      </c>
      <c r="E7" s="124" t="s">
        <v>9</v>
      </c>
      <c r="F7" s="124"/>
      <c r="G7" s="124"/>
      <c r="H7" s="124"/>
      <c r="I7" s="124"/>
      <c r="J7" s="124"/>
      <c r="K7" s="124"/>
    </row>
    <row r="8" spans="1:11" x14ac:dyDescent="0.25">
      <c r="A8" s="119"/>
      <c r="B8" s="122"/>
      <c r="C8" s="119"/>
      <c r="D8" s="119"/>
      <c r="E8" s="125" t="s">
        <v>10</v>
      </c>
      <c r="F8" s="126"/>
      <c r="G8" s="125" t="s">
        <v>61</v>
      </c>
      <c r="H8" s="126"/>
      <c r="I8" s="125" t="s">
        <v>11</v>
      </c>
      <c r="J8" s="126"/>
      <c r="K8" s="118" t="s">
        <v>12</v>
      </c>
    </row>
    <row r="9" spans="1:11" x14ac:dyDescent="0.25">
      <c r="A9" s="120"/>
      <c r="B9" s="123"/>
      <c r="C9" s="120"/>
      <c r="D9" s="120"/>
      <c r="E9" s="14" t="s">
        <v>13</v>
      </c>
      <c r="F9" s="15" t="s">
        <v>14</v>
      </c>
      <c r="G9" s="14" t="s">
        <v>13</v>
      </c>
      <c r="H9" s="15" t="s">
        <v>14</v>
      </c>
      <c r="I9" s="15" t="s">
        <v>13</v>
      </c>
      <c r="J9" s="15" t="s">
        <v>14</v>
      </c>
      <c r="K9" s="120"/>
    </row>
    <row r="10" spans="1:11" ht="24.95" customHeight="1" x14ac:dyDescent="0.25">
      <c r="A10" s="16">
        <v>1</v>
      </c>
      <c r="B10" s="17" t="s">
        <v>15</v>
      </c>
      <c r="C10" s="18" t="s">
        <v>15</v>
      </c>
      <c r="D10" s="2">
        <f>[1]Participación!D11+[1]Educación!D11+[1]Prevención!D11+[1]Empleabilidad!D11+'[1]Salud y Medio ambiente'!D11+'[1] Arte y cultura'!D11</f>
        <v>19</v>
      </c>
      <c r="E10" s="2">
        <f>[1]Participación!E11+[1]Educación!E11+[1]Prevención!E11+[1]Empleabilidad!E11+'[1]Salud y Medio ambiente'!E11+'[1] Arte y cultura'!E11</f>
        <v>403</v>
      </c>
      <c r="F10" s="2">
        <f>[1]Participación!F11+[1]Educación!F11+[1]Prevención!F11+[1]Empleabilidad!F11+'[1]Salud y Medio ambiente'!F11+'[1] Arte y cultura'!F11</f>
        <v>410</v>
      </c>
      <c r="G10" s="2">
        <f>[1]Participación!G11+[1]Educación!G11+[1]Prevención!G11+[1]Empleabilidad!G11+'[1]Salud y Medio ambiente'!G11+'[1] Arte y cultura'!G11</f>
        <v>1937</v>
      </c>
      <c r="H10" s="2">
        <f>[1]Participación!H11+[1]Educación!H11+[1]Prevención!H11+[1]Empleabilidad!H11+'[1]Salud y Medio ambiente'!H11+'[1] Arte y cultura'!H11</f>
        <v>2103</v>
      </c>
      <c r="I10" s="2">
        <f>[1]Participación!I11+[1]Educación!I11+[1]Prevención!I11+[1]Empleabilidad!I11+'[1]Salud y Medio ambiente'!I11+'[1] Arte y cultura'!I11</f>
        <v>726</v>
      </c>
      <c r="J10" s="2">
        <f>[1]Participación!J11+[1]Educación!J11+[1]Prevención!J11+[1]Empleabilidad!J11+'[1]Salud y Medio ambiente'!J11+'[1] Arte y cultura'!J11</f>
        <v>654</v>
      </c>
      <c r="K10" s="1">
        <f>SUM(E10:J10)</f>
        <v>6233</v>
      </c>
    </row>
    <row r="11" spans="1:11" ht="24.95" customHeight="1" x14ac:dyDescent="0.25">
      <c r="A11" s="19">
        <v>2</v>
      </c>
      <c r="B11" s="17" t="s">
        <v>16</v>
      </c>
      <c r="C11" s="20" t="s">
        <v>17</v>
      </c>
      <c r="D11" s="2">
        <f>[1]Educación!D12+[1]Prevención!D12+'[1]Salud y Medio ambiente'!D12</f>
        <v>5</v>
      </c>
      <c r="E11" s="2">
        <f>[1]Educación!E12+[1]Prevención!E12+'[1]Salud y Medio ambiente'!E12</f>
        <v>24</v>
      </c>
      <c r="F11" s="2">
        <f>[1]Educación!F12+[1]Prevención!F12+'[1]Salud y Medio ambiente'!F12</f>
        <v>35</v>
      </c>
      <c r="G11" s="2">
        <f>[1]Educación!G12+[1]Prevención!G12+'[1]Salud y Medio ambiente'!G12</f>
        <v>52</v>
      </c>
      <c r="H11" s="2">
        <f>[1]Educación!H12+[1]Prevención!H12+'[1]Salud y Medio ambiente'!H12</f>
        <v>57</v>
      </c>
      <c r="I11" s="2">
        <f>[1]Educación!I12+[1]Prevención!I12+'[1]Salud y Medio ambiente'!I12</f>
        <v>34</v>
      </c>
      <c r="J11" s="2">
        <f>[1]Educación!J12+[1]Prevención!J12+'[1]Salud y Medio ambiente'!J12</f>
        <v>39</v>
      </c>
      <c r="K11" s="1">
        <f t="shared" ref="K11:K46" si="0">SUM(E11:J11)</f>
        <v>241</v>
      </c>
    </row>
    <row r="12" spans="1:11" ht="24.95" customHeight="1" x14ac:dyDescent="0.25">
      <c r="A12" s="16">
        <v>3</v>
      </c>
      <c r="B12" s="113" t="s">
        <v>19</v>
      </c>
      <c r="C12" s="21" t="s">
        <v>18</v>
      </c>
      <c r="D12" s="2">
        <f>[1]Educación!D13+[1]Prevención!D13+'[1]Deporte y recreación'!D11</f>
        <v>8</v>
      </c>
      <c r="E12" s="2">
        <f>[1]Educación!E13+[1]Prevención!E13+'[1]Deporte y recreación'!E11</f>
        <v>0</v>
      </c>
      <c r="F12" s="2">
        <f>[1]Educación!F13+[1]Prevención!F13+'[1]Deporte y recreación'!F11</f>
        <v>0</v>
      </c>
      <c r="G12" s="2">
        <f>[1]Educación!G13+[1]Prevención!G13+'[1]Deporte y recreación'!G11</f>
        <v>4</v>
      </c>
      <c r="H12" s="2">
        <f>[1]Educación!H13+[1]Prevención!H13+'[1]Deporte y recreación'!H11</f>
        <v>31</v>
      </c>
      <c r="I12" s="2">
        <f>[1]Educación!I13+[1]Prevención!I13+'[1]Deporte y recreación'!I11</f>
        <v>94</v>
      </c>
      <c r="J12" s="2">
        <f>[1]Educación!J13+[1]Prevención!J13+'[1]Deporte y recreación'!J11</f>
        <v>0</v>
      </c>
      <c r="K12" s="1">
        <f t="shared" si="0"/>
        <v>129</v>
      </c>
    </row>
    <row r="13" spans="1:11" ht="24.95" customHeight="1" x14ac:dyDescent="0.25">
      <c r="A13" s="19">
        <v>4</v>
      </c>
      <c r="B13" s="114"/>
      <c r="C13" s="21" t="s">
        <v>19</v>
      </c>
      <c r="D13" s="2">
        <f>[1]Participación!D12+'[1]Salud y Medio ambiente'!D13+'[1] Arte y cultura'!D12+'[1]Deporte y recreación'!D12</f>
        <v>5</v>
      </c>
      <c r="E13" s="2">
        <f>[1]Participación!E12+'[1]Salud y Medio ambiente'!E13+'[1] Arte y cultura'!E12+'[1]Deporte y recreación'!E12</f>
        <v>0</v>
      </c>
      <c r="F13" s="2">
        <f>[1]Participación!F12+'[1]Salud y Medio ambiente'!F13+'[1] Arte y cultura'!F12+'[1]Deporte y recreación'!F12</f>
        <v>1</v>
      </c>
      <c r="G13" s="2">
        <f>[1]Participación!G12+'[1]Salud y Medio ambiente'!G13+'[1] Arte y cultura'!G12+'[1]Deporte y recreación'!G12</f>
        <v>34</v>
      </c>
      <c r="H13" s="2">
        <f>[1]Participación!H12+'[1]Salud y Medio ambiente'!H13+'[1] Arte y cultura'!H12+'[1]Deporte y recreación'!H12</f>
        <v>18</v>
      </c>
      <c r="I13" s="2">
        <f>[1]Participación!I12+'[1]Salud y Medio ambiente'!I13+'[1] Arte y cultura'!I12+'[1]Deporte y recreación'!I12</f>
        <v>9</v>
      </c>
      <c r="J13" s="2">
        <f>[1]Participación!J12+'[1]Salud y Medio ambiente'!J13+'[1] Arte y cultura'!J12+'[1]Deporte y recreación'!J12</f>
        <v>0</v>
      </c>
      <c r="K13" s="1">
        <f t="shared" si="0"/>
        <v>62</v>
      </c>
    </row>
    <row r="14" spans="1:11" ht="24.95" customHeight="1" x14ac:dyDescent="0.25">
      <c r="A14" s="16">
        <v>5</v>
      </c>
      <c r="B14" s="112" t="s">
        <v>20</v>
      </c>
      <c r="C14" s="21" t="s">
        <v>21</v>
      </c>
      <c r="D14" s="2">
        <f>[1]Participación!D13+[1]Prevención!D14+'[1]Salud y Medio ambiente'!D14+'[1]Deporte y recreación'!D13</f>
        <v>11</v>
      </c>
      <c r="E14" s="2">
        <f>[1]Participación!E13+[1]Prevención!E14+'[1]Salud y Medio ambiente'!E14+'[1]Deporte y recreación'!E13</f>
        <v>93</v>
      </c>
      <c r="F14" s="2">
        <f>[1]Participación!F13+[1]Prevención!F14+'[1]Salud y Medio ambiente'!F14+'[1]Deporte y recreación'!F13</f>
        <v>68</v>
      </c>
      <c r="G14" s="2">
        <f>[1]Participación!G13+[1]Prevención!G14+'[1]Salud y Medio ambiente'!G14+'[1]Deporte y recreación'!G13</f>
        <v>212</v>
      </c>
      <c r="H14" s="2">
        <f>[1]Participación!H13+[1]Prevención!H14+'[1]Salud y Medio ambiente'!H14+'[1]Deporte y recreación'!H13</f>
        <v>163</v>
      </c>
      <c r="I14" s="2">
        <f>[1]Participación!I13+[1]Prevención!I14+'[1]Salud y Medio ambiente'!I14+'[1]Deporte y recreación'!I13</f>
        <v>111</v>
      </c>
      <c r="J14" s="2">
        <f>[1]Participación!J13+[1]Prevención!J14+'[1]Salud y Medio ambiente'!J14+'[1]Deporte y recreación'!J13</f>
        <v>110</v>
      </c>
      <c r="K14" s="1">
        <f t="shared" si="0"/>
        <v>757</v>
      </c>
    </row>
    <row r="15" spans="1:11" ht="24.95" customHeight="1" x14ac:dyDescent="0.25">
      <c r="A15" s="19">
        <v>6</v>
      </c>
      <c r="B15" s="113"/>
      <c r="C15" s="22" t="s">
        <v>22</v>
      </c>
      <c r="D15" s="2">
        <f>[1]Prevención!D15</f>
        <v>1</v>
      </c>
      <c r="E15" s="2">
        <f>[1]Prevención!E15</f>
        <v>0</v>
      </c>
      <c r="F15" s="2">
        <f>[1]Prevención!F15</f>
        <v>0</v>
      </c>
      <c r="G15" s="2">
        <f>[1]Prevención!G15</f>
        <v>1</v>
      </c>
      <c r="H15" s="2">
        <f>[1]Prevención!H15</f>
        <v>1</v>
      </c>
      <c r="I15" s="2">
        <f>[1]Prevención!I15</f>
        <v>7</v>
      </c>
      <c r="J15" s="2">
        <f>[1]Prevención!J15</f>
        <v>11</v>
      </c>
      <c r="K15" s="1">
        <f t="shared" si="0"/>
        <v>20</v>
      </c>
    </row>
    <row r="16" spans="1:11" ht="24.95" customHeight="1" x14ac:dyDescent="0.25">
      <c r="A16" s="16">
        <v>7</v>
      </c>
      <c r="B16" s="113"/>
      <c r="C16" s="22" t="s">
        <v>23</v>
      </c>
      <c r="D16" s="2">
        <f>[1]Prevención!D16</f>
        <v>2</v>
      </c>
      <c r="E16" s="2">
        <f>[1]Prevención!E16</f>
        <v>4</v>
      </c>
      <c r="F16" s="2">
        <f>[1]Prevención!F16</f>
        <v>4</v>
      </c>
      <c r="G16" s="2">
        <f>[1]Prevención!G16</f>
        <v>60</v>
      </c>
      <c r="H16" s="2">
        <f>[1]Prevención!H16</f>
        <v>41</v>
      </c>
      <c r="I16" s="2">
        <f>[1]Prevención!I16</f>
        <v>6</v>
      </c>
      <c r="J16" s="2">
        <f>[1]Prevención!J16</f>
        <v>7</v>
      </c>
      <c r="K16" s="1">
        <f t="shared" si="0"/>
        <v>122</v>
      </c>
    </row>
    <row r="17" spans="1:11" ht="24.95" customHeight="1" x14ac:dyDescent="0.25">
      <c r="A17" s="19">
        <v>8</v>
      </c>
      <c r="B17" s="113"/>
      <c r="C17" s="21" t="s">
        <v>24</v>
      </c>
      <c r="D17" s="2">
        <f>[1]Educación!D14+[1]Prevención!D17</f>
        <v>3</v>
      </c>
      <c r="E17" s="2">
        <f>[1]Educación!E14+[1]Prevención!E17</f>
        <v>0</v>
      </c>
      <c r="F17" s="2">
        <f>[1]Educación!F14+[1]Prevención!F17</f>
        <v>1</v>
      </c>
      <c r="G17" s="2">
        <f>[1]Educación!G14+[1]Prevención!G17</f>
        <v>11</v>
      </c>
      <c r="H17" s="2">
        <f>[1]Educación!H14+[1]Prevención!H17</f>
        <v>32</v>
      </c>
      <c r="I17" s="2">
        <f>[1]Educación!I14+[1]Prevención!I17</f>
        <v>3</v>
      </c>
      <c r="J17" s="2">
        <f>[1]Educación!J14+[1]Prevención!J17</f>
        <v>4</v>
      </c>
      <c r="K17" s="1">
        <f t="shared" si="0"/>
        <v>51</v>
      </c>
    </row>
    <row r="18" spans="1:11" ht="24.95" customHeight="1" x14ac:dyDescent="0.25">
      <c r="A18" s="16">
        <v>9</v>
      </c>
      <c r="B18" s="113"/>
      <c r="C18" s="21" t="s">
        <v>25</v>
      </c>
      <c r="D18" s="2">
        <f>[1]Prevención!D18</f>
        <v>1</v>
      </c>
      <c r="E18" s="2">
        <f>[1]Prevención!E18</f>
        <v>0</v>
      </c>
      <c r="F18" s="2">
        <f>[1]Prevención!F18</f>
        <v>0</v>
      </c>
      <c r="G18" s="2">
        <f>[1]Prevención!G18</f>
        <v>5</v>
      </c>
      <c r="H18" s="2">
        <f>[1]Prevención!H18</f>
        <v>4</v>
      </c>
      <c r="I18" s="2">
        <f>[1]Prevención!I18</f>
        <v>1</v>
      </c>
      <c r="J18" s="2">
        <f>[1]Prevención!J18</f>
        <v>3</v>
      </c>
      <c r="K18" s="1">
        <f t="shared" si="0"/>
        <v>13</v>
      </c>
    </row>
    <row r="19" spans="1:11" ht="24.95" customHeight="1" x14ac:dyDescent="0.25">
      <c r="A19" s="19">
        <v>10</v>
      </c>
      <c r="B19" s="113"/>
      <c r="C19" s="21" t="s">
        <v>26</v>
      </c>
      <c r="D19" s="2">
        <f>[1]Participación!D14+[1]Prevención!D19+'[1] Arte y cultura'!D13+'[1]Deporte y recreación'!D14</f>
        <v>10</v>
      </c>
      <c r="E19" s="2">
        <f>[1]Participación!E14+[1]Prevención!E19+'[1] Arte y cultura'!E13+'[1]Deporte y recreación'!E14</f>
        <v>80</v>
      </c>
      <c r="F19" s="2">
        <f>[1]Participación!F14+[1]Prevención!F19+'[1] Arte y cultura'!F13+'[1]Deporte y recreación'!F14</f>
        <v>69</v>
      </c>
      <c r="G19" s="2">
        <f>[1]Participación!G14+[1]Prevención!G19+'[1] Arte y cultura'!G13+'[1]Deporte y recreación'!G14</f>
        <v>166</v>
      </c>
      <c r="H19" s="2">
        <f>[1]Participación!H14+[1]Prevención!H19+'[1] Arte y cultura'!H13+'[1]Deporte y recreación'!H14</f>
        <v>173</v>
      </c>
      <c r="I19" s="2">
        <f>[1]Participación!I14+[1]Prevención!I19+'[1] Arte y cultura'!I13+'[1]Deporte y recreación'!I14</f>
        <v>58</v>
      </c>
      <c r="J19" s="2">
        <f>[1]Participación!J14+[1]Prevención!J19+'[1] Arte y cultura'!J13+'[1]Deporte y recreación'!J14</f>
        <v>63</v>
      </c>
      <c r="K19" s="1">
        <f t="shared" si="0"/>
        <v>609</v>
      </c>
    </row>
    <row r="20" spans="1:11" ht="24.95" customHeight="1" x14ac:dyDescent="0.25">
      <c r="A20" s="16">
        <v>11</v>
      </c>
      <c r="B20" s="114"/>
      <c r="C20" s="21" t="s">
        <v>27</v>
      </c>
      <c r="D20" s="2">
        <f>[1]Participación!D15+[1]Educación!D15+[1]Prevención!D20</f>
        <v>18</v>
      </c>
      <c r="E20" s="2">
        <f>[1]Participación!E15+[1]Educación!E15+[1]Prevención!E20</f>
        <v>0</v>
      </c>
      <c r="F20" s="2">
        <f>[1]Participación!F15+[1]Educación!F15+[1]Prevención!F20</f>
        <v>7</v>
      </c>
      <c r="G20" s="2">
        <f>[1]Participación!G15+[1]Educación!G15+[1]Prevención!G20</f>
        <v>272</v>
      </c>
      <c r="H20" s="2">
        <f>[1]Participación!H15+[1]Educación!H15+[1]Prevención!H20</f>
        <v>190</v>
      </c>
      <c r="I20" s="2">
        <f>[1]Participación!I15+[1]Educación!I15+[1]Prevención!I20</f>
        <v>74</v>
      </c>
      <c r="J20" s="2">
        <f>[1]Participación!J15+[1]Educación!J15+[1]Prevención!J20</f>
        <v>60</v>
      </c>
      <c r="K20" s="1">
        <f t="shared" si="0"/>
        <v>603</v>
      </c>
    </row>
    <row r="21" spans="1:11" ht="24.95" customHeight="1" x14ac:dyDescent="0.25">
      <c r="A21" s="19">
        <v>12</v>
      </c>
      <c r="B21" s="112" t="s">
        <v>28</v>
      </c>
      <c r="C21" s="22" t="s">
        <v>28</v>
      </c>
      <c r="D21" s="2">
        <f>[1]Participación!D16+[1]Educación!D16+[1]Prevención!D21+[1]Empleabilidad!D12+'[1]Salud y Medio ambiente'!D15+'[1] Arte y cultura'!D14+'[1]Deporte y recreación'!D15</f>
        <v>93</v>
      </c>
      <c r="E21" s="2">
        <f>[1]Participación!E16+[1]Educación!E16+[1]Prevención!E21+[1]Empleabilidad!E12+'[1]Salud y Medio ambiente'!E15+'[1] Arte y cultura'!E14+'[1]Deporte y recreación'!E15</f>
        <v>374</v>
      </c>
      <c r="F21" s="2">
        <f>[1]Participación!F16+[1]Educación!F16+[1]Prevención!F21+[1]Empleabilidad!F12+'[1]Salud y Medio ambiente'!F15+'[1] Arte y cultura'!F14+'[1]Deporte y recreación'!F15</f>
        <v>1125</v>
      </c>
      <c r="G21" s="2">
        <f>[1]Participación!G16+[1]Educación!G16+[1]Prevención!G21+[1]Empleabilidad!G12+'[1]Salud y Medio ambiente'!G15+'[1] Arte y cultura'!G14+'[1]Deporte y recreación'!G15</f>
        <v>1813</v>
      </c>
      <c r="H21" s="2">
        <f>[1]Participación!H16+[1]Educación!H16+[1]Prevención!H21+[1]Empleabilidad!H12+'[1]Salud y Medio ambiente'!H15+'[1] Arte y cultura'!H14+'[1]Deporte y recreación'!H15</f>
        <v>1655</v>
      </c>
      <c r="I21" s="2">
        <f>[1]Participación!I16+[1]Educación!I16+[1]Prevención!I21+[1]Empleabilidad!I12+'[1]Salud y Medio ambiente'!I15+'[1] Arte y cultura'!I14+'[1]Deporte y recreación'!I15</f>
        <v>1196</v>
      </c>
      <c r="J21" s="2">
        <f>[1]Participación!J16+[1]Educación!J16+[1]Prevención!J21+[1]Empleabilidad!J12+'[1]Salud y Medio ambiente'!J15+'[1] Arte y cultura'!J14+'[1]Deporte y recreación'!J15</f>
        <v>1591</v>
      </c>
      <c r="K21" s="1">
        <f t="shared" si="0"/>
        <v>7754</v>
      </c>
    </row>
    <row r="22" spans="1:11" ht="24.95" customHeight="1" x14ac:dyDescent="0.25">
      <c r="A22" s="16">
        <v>13</v>
      </c>
      <c r="B22" s="113"/>
      <c r="C22" s="22" t="s">
        <v>29</v>
      </c>
      <c r="D22" s="2">
        <f>[1]Participación!D17+[1]Educación!D17+[1]Prevención!D22+[1]Empleabilidad!D13+'[1] Arte y cultura'!D15+'[1]Deporte y recreación'!D16</f>
        <v>34</v>
      </c>
      <c r="E22" s="2">
        <f>[1]Participación!E17+[1]Educación!E17+[1]Prevención!E22+[1]Empleabilidad!E13+'[1] Arte y cultura'!E15+'[1]Deporte y recreación'!E16</f>
        <v>185</v>
      </c>
      <c r="F22" s="2">
        <f>[1]Participación!F17+[1]Educación!F17+[1]Prevención!F22+[1]Empleabilidad!F13+'[1] Arte y cultura'!F15+'[1]Deporte y recreación'!F16</f>
        <v>215</v>
      </c>
      <c r="G22" s="2">
        <f>[1]Participación!G17+[1]Educación!G17+[1]Prevención!G22+[1]Empleabilidad!G13+'[1] Arte y cultura'!G15+'[1]Deporte y recreación'!G16</f>
        <v>310</v>
      </c>
      <c r="H22" s="2">
        <f>[1]Participación!H17+[1]Educación!H17+[1]Prevención!H22+[1]Empleabilidad!H13+'[1] Arte y cultura'!H15+'[1]Deporte y recreación'!H16</f>
        <v>376</v>
      </c>
      <c r="I22" s="2">
        <f>[1]Participación!I17+[1]Educación!I17+[1]Prevención!I22+[1]Empleabilidad!I13+'[1] Arte y cultura'!I15+'[1]Deporte y recreación'!I16</f>
        <v>315</v>
      </c>
      <c r="J22" s="2">
        <f>[1]Participación!J17+[1]Educación!J17+[1]Prevención!J22+[1]Empleabilidad!J13+'[1] Arte y cultura'!J15+'[1]Deporte y recreación'!J16</f>
        <v>306</v>
      </c>
      <c r="K22" s="1">
        <f t="shared" si="0"/>
        <v>1707</v>
      </c>
    </row>
    <row r="23" spans="1:11" ht="24.95" customHeight="1" x14ac:dyDescent="0.25">
      <c r="A23" s="19">
        <v>14</v>
      </c>
      <c r="B23" s="113"/>
      <c r="C23" s="22" t="s">
        <v>30</v>
      </c>
      <c r="D23" s="2">
        <f>[1]Participación!D18+[1]Empleabilidad!D14+'[1]Salud y Medio ambiente'!D16+'[1] Arte y cultura'!D17+'[1]Deporte y recreación'!D17</f>
        <v>30</v>
      </c>
      <c r="E23" s="2">
        <f>[1]Participación!E18+[1]Empleabilidad!E14+'[1]Salud y Medio ambiente'!E16+'[1] Arte y cultura'!E17+'[1]Deporte y recreación'!E17</f>
        <v>31</v>
      </c>
      <c r="F23" s="2">
        <f>[1]Participación!F18+[1]Empleabilidad!F14+'[1]Salud y Medio ambiente'!F16+'[1] Arte y cultura'!F17+'[1]Deporte y recreación'!F17</f>
        <v>35</v>
      </c>
      <c r="G23" s="2">
        <f>[1]Participación!G18+[1]Empleabilidad!G14+'[1]Salud y Medio ambiente'!G16+'[1] Arte y cultura'!G17+'[1]Deporte y recreación'!G17</f>
        <v>163</v>
      </c>
      <c r="H23" s="2">
        <f>[1]Participación!H18+[1]Empleabilidad!H14+'[1]Salud y Medio ambiente'!H16+'[1] Arte y cultura'!H17+'[1]Deporte y recreación'!H17</f>
        <v>149</v>
      </c>
      <c r="I23" s="2">
        <f>[1]Participación!I18+[1]Empleabilidad!I14+'[1]Salud y Medio ambiente'!I16+'[1] Arte y cultura'!I17+'[1]Deporte y recreación'!I17</f>
        <v>18</v>
      </c>
      <c r="J23" s="2">
        <f>[1]Participación!J18+[1]Empleabilidad!J14+'[1]Salud y Medio ambiente'!J16+'[1] Arte y cultura'!J17+'[1]Deporte y recreación'!J17</f>
        <v>45</v>
      </c>
      <c r="K23" s="1">
        <f t="shared" si="0"/>
        <v>441</v>
      </c>
    </row>
    <row r="24" spans="1:11" ht="24.95" customHeight="1" x14ac:dyDescent="0.25">
      <c r="A24" s="16">
        <v>15</v>
      </c>
      <c r="B24" s="113"/>
      <c r="C24" s="22" t="s">
        <v>31</v>
      </c>
      <c r="D24" s="2">
        <f>[1]Participación!D19+[1]Educación!D20+[1]Prevención!D23+'[1]Salud y Medio ambiente'!D17+'[1] Arte y cultura'!D16+'[1]Deporte y recreación'!D18</f>
        <v>6</v>
      </c>
      <c r="E24" s="2">
        <f>[1]Participación!E19+[1]Educación!E20+[1]Prevención!E23+'[1]Salud y Medio ambiente'!E17+'[1] Arte y cultura'!E16+'[1]Deporte y recreación'!E18</f>
        <v>15</v>
      </c>
      <c r="F24" s="2">
        <f>[1]Participación!F19+[1]Educación!F20+[1]Prevención!F23+'[1]Salud y Medio ambiente'!F17+'[1] Arte y cultura'!F16+'[1]Deporte y recreación'!F18</f>
        <v>43</v>
      </c>
      <c r="G24" s="2">
        <f>[1]Participación!G19+[1]Educación!G20+[1]Prevención!G23+'[1]Salud y Medio ambiente'!G17+'[1] Arte y cultura'!G16+'[1]Deporte y recreación'!G18</f>
        <v>148</v>
      </c>
      <c r="H24" s="2">
        <f>[1]Participación!H19+[1]Educación!H20+[1]Prevención!H23+'[1]Salud y Medio ambiente'!H17+'[1] Arte y cultura'!H16+'[1]Deporte y recreación'!H18</f>
        <v>71</v>
      </c>
      <c r="I24" s="2">
        <f>[1]Participación!I19+[1]Educación!I20+[1]Prevención!I23+'[1]Salud y Medio ambiente'!I17+'[1] Arte y cultura'!I16+'[1]Deporte y recreación'!I18</f>
        <v>7</v>
      </c>
      <c r="J24" s="2">
        <f>[1]Participación!J19+[1]Educación!J20+[1]Prevención!J23+'[1]Salud y Medio ambiente'!J17+'[1] Arte y cultura'!J16+'[1]Deporte y recreación'!J18</f>
        <v>48</v>
      </c>
      <c r="K24" s="1">
        <f t="shared" si="0"/>
        <v>332</v>
      </c>
    </row>
    <row r="25" spans="1:11" ht="24.95" customHeight="1" x14ac:dyDescent="0.25">
      <c r="A25" s="19">
        <v>16</v>
      </c>
      <c r="B25" s="113"/>
      <c r="C25" s="21" t="s">
        <v>32</v>
      </c>
      <c r="D25" s="2">
        <f>[1]Participación!D20+[1]Educación!D18+[1]Prevención!D24</f>
        <v>18</v>
      </c>
      <c r="E25" s="2">
        <f>[1]Participación!E20+[1]Educación!E18+[1]Prevención!E24</f>
        <v>200</v>
      </c>
      <c r="F25" s="2">
        <f>[1]Participación!F20+[1]Educación!F18+[1]Prevención!F24</f>
        <v>306</v>
      </c>
      <c r="G25" s="2">
        <f>[1]Participación!G20+[1]Educación!G18+[1]Prevención!G24</f>
        <v>838</v>
      </c>
      <c r="H25" s="2">
        <f>[1]Participación!H20+[1]Educación!H18+[1]Prevención!H24</f>
        <v>537</v>
      </c>
      <c r="I25" s="2">
        <f>[1]Participación!I20+[1]Educación!I18+[1]Prevención!I24</f>
        <v>230</v>
      </c>
      <c r="J25" s="2">
        <f>[1]Participación!J20+[1]Educación!J18+[1]Prevención!J24</f>
        <v>228</v>
      </c>
      <c r="K25" s="1">
        <f t="shared" si="0"/>
        <v>2339</v>
      </c>
    </row>
    <row r="26" spans="1:11" ht="24.95" customHeight="1" x14ac:dyDescent="0.25">
      <c r="A26" s="16">
        <v>17</v>
      </c>
      <c r="B26" s="113"/>
      <c r="C26" s="22" t="s">
        <v>33</v>
      </c>
      <c r="D26" s="2">
        <f>[1]Participación!D21+[1]Educación!D19+[1]Prevención!D25+[1]Empleabilidad!D15+'[1] Arte y cultura'!D18+'[1]Deporte y recreación'!D19</f>
        <v>33</v>
      </c>
      <c r="E26" s="2">
        <f>[1]Participación!E21+[1]Educación!E19+[1]Prevención!E25+[1]Empleabilidad!E15+'[1] Arte y cultura'!E18+'[1]Deporte y recreación'!E19</f>
        <v>3</v>
      </c>
      <c r="F26" s="2">
        <f>[1]Participación!F21+[1]Educación!F19+[1]Prevención!F25+[1]Empleabilidad!F15+'[1] Arte y cultura'!F18+'[1]Deporte y recreación'!F19</f>
        <v>3</v>
      </c>
      <c r="G26" s="2">
        <f>[1]Participación!G21+[1]Educación!G19+[1]Prevención!G25+[1]Empleabilidad!G15+'[1] Arte y cultura'!G18+'[1]Deporte y recreación'!G19</f>
        <v>241</v>
      </c>
      <c r="H26" s="2">
        <f>[1]Participación!H21+[1]Educación!H19+[1]Prevención!H25+[1]Empleabilidad!H15+'[1] Arte y cultura'!H18+'[1]Deporte y recreación'!H19</f>
        <v>221</v>
      </c>
      <c r="I26" s="2">
        <f>[1]Participación!I21+[1]Educación!I19+[1]Prevención!I25+[1]Empleabilidad!I15+'[1] Arte y cultura'!I18+'[1]Deporte y recreación'!I19</f>
        <v>76</v>
      </c>
      <c r="J26" s="2">
        <f>[1]Participación!J21+[1]Educación!J19+[1]Prevención!J25+[1]Empleabilidad!J15+'[1] Arte y cultura'!J18+'[1]Deporte y recreación'!J19</f>
        <v>108</v>
      </c>
      <c r="K26" s="1">
        <f t="shared" si="0"/>
        <v>652</v>
      </c>
    </row>
    <row r="27" spans="1:11" ht="24.95" customHeight="1" x14ac:dyDescent="0.25">
      <c r="A27" s="19">
        <v>18</v>
      </c>
      <c r="B27" s="113"/>
      <c r="C27" s="22" t="s">
        <v>34</v>
      </c>
      <c r="D27" s="2">
        <f>[1]Prevención!D26+[1]Empleabilidad!D16</f>
        <v>4</v>
      </c>
      <c r="E27" s="2">
        <f>[1]Prevención!E26+[1]Empleabilidad!E16</f>
        <v>0</v>
      </c>
      <c r="F27" s="2">
        <f>[1]Prevención!F26+[1]Empleabilidad!F16</f>
        <v>0</v>
      </c>
      <c r="G27" s="2">
        <f>[1]Prevención!G26+[1]Empleabilidad!G16</f>
        <v>5</v>
      </c>
      <c r="H27" s="2">
        <f>[1]Prevención!H26+[1]Empleabilidad!H16</f>
        <v>0</v>
      </c>
      <c r="I27" s="2">
        <f>[1]Prevención!I26+[1]Empleabilidad!I16</f>
        <v>47</v>
      </c>
      <c r="J27" s="2">
        <f>[1]Prevención!J26+[1]Empleabilidad!J16</f>
        <v>69</v>
      </c>
      <c r="K27" s="1">
        <f t="shared" si="0"/>
        <v>121</v>
      </c>
    </row>
    <row r="28" spans="1:11" ht="24.95" customHeight="1" x14ac:dyDescent="0.25">
      <c r="A28" s="16">
        <v>19</v>
      </c>
      <c r="B28" s="113"/>
      <c r="C28" s="21" t="s">
        <v>35</v>
      </c>
      <c r="D28" s="2">
        <f>[1]Participación!D22+[1]Educación!D21+[1]Prevención!D27+'[1]Salud y Medio ambiente'!D18</f>
        <v>31</v>
      </c>
      <c r="E28" s="2">
        <f>[1]Participación!E22+[1]Educación!E21+[1]Prevención!E27+'[1]Salud y Medio ambiente'!E18</f>
        <v>25</v>
      </c>
      <c r="F28" s="2">
        <f>[1]Participación!F22+[1]Educación!F21+[1]Prevención!F27+'[1]Salud y Medio ambiente'!F18</f>
        <v>22</v>
      </c>
      <c r="G28" s="2">
        <f>[1]Participación!G22+[1]Educación!G21+[1]Prevención!G27+'[1]Salud y Medio ambiente'!G18</f>
        <v>101</v>
      </c>
      <c r="H28" s="2">
        <f>[1]Participación!H22+[1]Educación!H21+[1]Prevención!H27+'[1]Salud y Medio ambiente'!H18</f>
        <v>132</v>
      </c>
      <c r="I28" s="2">
        <f>[1]Participación!I22+[1]Educación!I21+[1]Prevención!I27+'[1]Salud y Medio ambiente'!I18</f>
        <v>50</v>
      </c>
      <c r="J28" s="2">
        <f>[1]Participación!J22+[1]Educación!J21+[1]Prevención!J27+'[1]Salud y Medio ambiente'!J18</f>
        <v>84</v>
      </c>
      <c r="K28" s="1">
        <f t="shared" si="0"/>
        <v>414</v>
      </c>
    </row>
    <row r="29" spans="1:11" ht="24.95" customHeight="1" x14ac:dyDescent="0.25">
      <c r="A29" s="19">
        <v>20</v>
      </c>
      <c r="B29" s="113"/>
      <c r="C29" s="22" t="s">
        <v>36</v>
      </c>
      <c r="D29" s="2">
        <f>[1]Prevención!D28+'[1] Arte y cultura'!D19+'[1]Deporte y recreación'!D20</f>
        <v>6</v>
      </c>
      <c r="E29" s="2">
        <f>[1]Prevención!E28+'[1] Arte y cultura'!E19+'[1]Deporte y recreación'!E20</f>
        <v>3</v>
      </c>
      <c r="F29" s="2">
        <f>[1]Prevención!F28+'[1] Arte y cultura'!F19+'[1]Deporte y recreación'!F20</f>
        <v>21</v>
      </c>
      <c r="G29" s="2">
        <f>[1]Prevención!G28+'[1] Arte y cultura'!G19+'[1]Deporte y recreación'!G20</f>
        <v>84</v>
      </c>
      <c r="H29" s="2">
        <f>[1]Prevención!H28+'[1] Arte y cultura'!H19+'[1]Deporte y recreación'!H20</f>
        <v>33</v>
      </c>
      <c r="I29" s="2">
        <f>[1]Prevención!I28+'[1] Arte y cultura'!I19+'[1]Deporte y recreación'!I20</f>
        <v>38</v>
      </c>
      <c r="J29" s="2">
        <f>[1]Prevención!J28+'[1] Arte y cultura'!J19+'[1]Deporte y recreación'!J20</f>
        <v>17</v>
      </c>
      <c r="K29" s="1">
        <f t="shared" si="0"/>
        <v>196</v>
      </c>
    </row>
    <row r="30" spans="1:11" ht="24.95" customHeight="1" x14ac:dyDescent="0.25">
      <c r="A30" s="16">
        <v>21</v>
      </c>
      <c r="B30" s="113"/>
      <c r="C30" s="22" t="s">
        <v>37</v>
      </c>
      <c r="D30" s="2">
        <f>[1]Participación!D23+[1]Prevención!D29+[1]Empleabilidad!D17+'[1]Deporte y recreación'!D21</f>
        <v>14</v>
      </c>
      <c r="E30" s="2">
        <f>[1]Participación!E23+[1]Prevención!E29+[1]Empleabilidad!E17+'[1]Deporte y recreación'!E21</f>
        <v>119</v>
      </c>
      <c r="F30" s="2">
        <f>[1]Participación!F23+[1]Prevención!F29+[1]Empleabilidad!F17+'[1]Deporte y recreación'!F21</f>
        <v>63</v>
      </c>
      <c r="G30" s="2">
        <f>[1]Participación!G23+[1]Prevención!G29+[1]Empleabilidad!G17+'[1]Deporte y recreación'!G21</f>
        <v>135</v>
      </c>
      <c r="H30" s="2">
        <f>[1]Participación!H23+[1]Prevención!H29+[1]Empleabilidad!H17+'[1]Deporte y recreación'!H21</f>
        <v>59</v>
      </c>
      <c r="I30" s="2">
        <f>[1]Participación!I23+[1]Prevención!I29+[1]Empleabilidad!I17+'[1]Deporte y recreación'!I21</f>
        <v>75</v>
      </c>
      <c r="J30" s="2">
        <f>[1]Participación!J23+[1]Prevención!J29+[1]Empleabilidad!J17+'[1]Deporte y recreación'!J21</f>
        <v>93</v>
      </c>
      <c r="K30" s="1">
        <f t="shared" si="0"/>
        <v>544</v>
      </c>
    </row>
    <row r="31" spans="1:11" ht="24.95" customHeight="1" x14ac:dyDescent="0.25">
      <c r="A31" s="19">
        <v>22</v>
      </c>
      <c r="B31" s="114"/>
      <c r="C31" s="21" t="s">
        <v>38</v>
      </c>
      <c r="D31" s="2">
        <f>[1]Prevención!D30</f>
        <v>2</v>
      </c>
      <c r="E31" s="2">
        <f>[1]Prevención!E30</f>
        <v>0</v>
      </c>
      <c r="F31" s="2">
        <f>[1]Prevención!F30</f>
        <v>0</v>
      </c>
      <c r="G31" s="2">
        <f>[1]Prevención!G30</f>
        <v>0</v>
      </c>
      <c r="H31" s="2">
        <f>[1]Prevención!H30</f>
        <v>0</v>
      </c>
      <c r="I31" s="2">
        <f>[1]Prevención!I30</f>
        <v>12</v>
      </c>
      <c r="J31" s="2">
        <f>[1]Prevención!J30</f>
        <v>16</v>
      </c>
      <c r="K31" s="1">
        <f t="shared" si="0"/>
        <v>28</v>
      </c>
    </row>
    <row r="32" spans="1:11" ht="24.95" customHeight="1" x14ac:dyDescent="0.25">
      <c r="A32" s="16">
        <v>23</v>
      </c>
      <c r="B32" s="23" t="s">
        <v>39</v>
      </c>
      <c r="C32" s="22" t="s">
        <v>40</v>
      </c>
      <c r="D32" s="2">
        <f>[1]Educación!D22</f>
        <v>1</v>
      </c>
      <c r="E32" s="2">
        <f>[1]Educación!E22</f>
        <v>5</v>
      </c>
      <c r="F32" s="2">
        <f>[1]Educación!F22</f>
        <v>10</v>
      </c>
      <c r="G32" s="2">
        <f>[1]Educación!G22</f>
        <v>25</v>
      </c>
      <c r="H32" s="2">
        <f>[1]Educación!H22</f>
        <v>40</v>
      </c>
      <c r="I32" s="2">
        <f>[1]Educación!I22</f>
        <v>0</v>
      </c>
      <c r="J32" s="2">
        <f>[1]Educación!J22</f>
        <v>0</v>
      </c>
      <c r="K32" s="1">
        <f t="shared" si="0"/>
        <v>80</v>
      </c>
    </row>
    <row r="33" spans="1:11" ht="24.95" customHeight="1" x14ac:dyDescent="0.25">
      <c r="A33" s="19">
        <v>24</v>
      </c>
      <c r="B33" s="112" t="s">
        <v>41</v>
      </c>
      <c r="C33" s="21" t="s">
        <v>42</v>
      </c>
      <c r="D33" s="2">
        <f>[1]Participación!D24+[1]Educación!D23+[1]Prevención!D31+'[1]Salud y Medio ambiente'!D19+'[1]Deporte y recreación'!D22</f>
        <v>10</v>
      </c>
      <c r="E33" s="2">
        <f>[1]Participación!E24+[1]Educación!E23+[1]Prevención!E31+'[1]Salud y Medio ambiente'!E19+'[1]Deporte y recreación'!E22</f>
        <v>154</v>
      </c>
      <c r="F33" s="2">
        <f>[1]Participación!F24+[1]Educación!F23+[1]Prevención!F31+'[1]Salud y Medio ambiente'!F19+'[1]Deporte y recreación'!F22</f>
        <v>129</v>
      </c>
      <c r="G33" s="2">
        <f>[1]Participación!G24+[1]Educación!G23+[1]Prevención!G31+'[1]Salud y Medio ambiente'!G19+'[1]Deporte y recreación'!G22</f>
        <v>91</v>
      </c>
      <c r="H33" s="2">
        <f>[1]Participación!H24+[1]Educación!H23+[1]Prevención!H31+'[1]Salud y Medio ambiente'!H19+'[1]Deporte y recreación'!H22</f>
        <v>80</v>
      </c>
      <c r="I33" s="2">
        <f>[1]Participación!I24+[1]Educación!I23+[1]Prevención!I31+'[1]Salud y Medio ambiente'!I19+'[1]Deporte y recreación'!I22</f>
        <v>50</v>
      </c>
      <c r="J33" s="2">
        <f>[1]Participación!J24+[1]Educación!J23+[1]Prevención!J31+'[1]Salud y Medio ambiente'!J19+'[1]Deporte y recreación'!J22</f>
        <v>59</v>
      </c>
      <c r="K33" s="1">
        <f t="shared" si="0"/>
        <v>563</v>
      </c>
    </row>
    <row r="34" spans="1:11" ht="24.95" customHeight="1" x14ac:dyDescent="0.25">
      <c r="A34" s="16">
        <v>25</v>
      </c>
      <c r="B34" s="113"/>
      <c r="C34" s="21" t="s">
        <v>43</v>
      </c>
      <c r="D34" s="2">
        <f>[1]Participación!D25+[1]Educación!D24+[1]Prevención!D32+'[1]Salud y Medio ambiente'!D20+'[1] Arte y cultura'!D20</f>
        <v>16</v>
      </c>
      <c r="E34" s="2">
        <f>[1]Participación!E25+[1]Educación!E24+[1]Prevención!E32+'[1]Salud y Medio ambiente'!E20+'[1] Arte y cultura'!E20</f>
        <v>58</v>
      </c>
      <c r="F34" s="2">
        <f>[1]Participación!F25+[1]Educación!F24+[1]Prevención!F32+'[1]Salud y Medio ambiente'!F20+'[1] Arte y cultura'!F20</f>
        <v>76</v>
      </c>
      <c r="G34" s="2">
        <f>[1]Participación!G25+[1]Educación!G24+[1]Prevención!G32+'[1]Salud y Medio ambiente'!G20+'[1] Arte y cultura'!G20</f>
        <v>63</v>
      </c>
      <c r="H34" s="2">
        <f>[1]Participación!H25+[1]Educación!H24+[1]Prevención!H32+'[1]Salud y Medio ambiente'!H20+'[1] Arte y cultura'!H20</f>
        <v>142</v>
      </c>
      <c r="I34" s="2">
        <f>[1]Participación!I25+[1]Educación!I24+[1]Prevención!I32+'[1]Salud y Medio ambiente'!I20+'[1] Arte y cultura'!I20</f>
        <v>12</v>
      </c>
      <c r="J34" s="2">
        <f>[1]Participación!J25+[1]Educación!J24+[1]Prevención!J32+'[1]Salud y Medio ambiente'!J20+'[1] Arte y cultura'!J20</f>
        <v>66</v>
      </c>
      <c r="K34" s="1">
        <f t="shared" si="0"/>
        <v>417</v>
      </c>
    </row>
    <row r="35" spans="1:11" ht="24.95" customHeight="1" x14ac:dyDescent="0.25">
      <c r="A35" s="19">
        <v>26</v>
      </c>
      <c r="B35" s="114"/>
      <c r="C35" s="21" t="s">
        <v>44</v>
      </c>
      <c r="D35" s="2">
        <f>[1]Educación!D25+'[1] Arte y cultura'!D21</f>
        <v>2</v>
      </c>
      <c r="E35" s="2">
        <f>[1]Educación!E25+'[1] Arte y cultura'!E21</f>
        <v>0</v>
      </c>
      <c r="F35" s="2">
        <f>[1]Educación!F25+'[1] Arte y cultura'!F21</f>
        <v>0</v>
      </c>
      <c r="G35" s="2">
        <f>[1]Educación!G25+'[1] Arte y cultura'!G21</f>
        <v>102</v>
      </c>
      <c r="H35" s="2">
        <f>[1]Educación!H25+'[1] Arte y cultura'!H21</f>
        <v>101</v>
      </c>
      <c r="I35" s="2">
        <f>[1]Educación!I25+'[1] Arte y cultura'!I21</f>
        <v>151</v>
      </c>
      <c r="J35" s="2">
        <f>[1]Educación!J25+'[1] Arte y cultura'!J21</f>
        <v>151</v>
      </c>
      <c r="K35" s="1">
        <f t="shared" si="0"/>
        <v>505</v>
      </c>
    </row>
    <row r="36" spans="1:11" ht="24.95" customHeight="1" x14ac:dyDescent="0.25">
      <c r="A36" s="16">
        <v>27</v>
      </c>
      <c r="B36" s="24" t="s">
        <v>45</v>
      </c>
      <c r="C36" s="21" t="s">
        <v>46</v>
      </c>
      <c r="D36" s="2">
        <f>[1]Educación!D26+[1]Prevención!D33+'[1]Salud y Medio ambiente'!D21+'[1] Arte y cultura'!D22</f>
        <v>13</v>
      </c>
      <c r="E36" s="2">
        <f>[1]Educación!E26+[1]Prevención!E33+'[1]Salud y Medio ambiente'!E21+'[1] Arte y cultura'!E22</f>
        <v>0</v>
      </c>
      <c r="F36" s="2">
        <f>[1]Educación!F26+[1]Prevención!F33+'[1]Salud y Medio ambiente'!F21+'[1] Arte y cultura'!F22</f>
        <v>0</v>
      </c>
      <c r="G36" s="2">
        <f>[1]Educación!G26+[1]Prevención!G33+'[1]Salud y Medio ambiente'!G21+'[1] Arte y cultura'!G22</f>
        <v>86</v>
      </c>
      <c r="H36" s="2">
        <f>[1]Educación!H26+[1]Prevención!H33+'[1]Salud y Medio ambiente'!H21+'[1] Arte y cultura'!H22</f>
        <v>72</v>
      </c>
      <c r="I36" s="2">
        <f>[1]Educación!I26+[1]Prevención!I33+'[1]Salud y Medio ambiente'!I21+'[1] Arte y cultura'!I22</f>
        <v>11</v>
      </c>
      <c r="J36" s="2">
        <f>[1]Educación!J26+[1]Prevención!J33+'[1]Salud y Medio ambiente'!J21+'[1] Arte y cultura'!J22</f>
        <v>20</v>
      </c>
      <c r="K36" s="1">
        <f t="shared" si="0"/>
        <v>189</v>
      </c>
    </row>
    <row r="37" spans="1:11" ht="24.95" customHeight="1" x14ac:dyDescent="0.25">
      <c r="A37" s="19">
        <v>28</v>
      </c>
      <c r="B37" s="25" t="s">
        <v>47</v>
      </c>
      <c r="C37" s="21" t="s">
        <v>47</v>
      </c>
      <c r="D37" s="2">
        <f>'[1]Deporte y recreación'!D23</f>
        <v>1</v>
      </c>
      <c r="E37" s="2">
        <f>'[1]Deporte y recreación'!E23</f>
        <v>6</v>
      </c>
      <c r="F37" s="2">
        <f>'[1]Deporte y recreación'!F23</f>
        <v>5</v>
      </c>
      <c r="G37" s="2">
        <f>'[1]Deporte y recreación'!G23</f>
        <v>11</v>
      </c>
      <c r="H37" s="2">
        <f>'[1]Deporte y recreación'!H23</f>
        <v>9</v>
      </c>
      <c r="I37" s="2">
        <f>'[1]Deporte y recreación'!I23</f>
        <v>1</v>
      </c>
      <c r="J37" s="2">
        <f>'[1]Deporte y recreación'!J23</f>
        <v>3</v>
      </c>
      <c r="K37" s="1">
        <f t="shared" si="0"/>
        <v>35</v>
      </c>
    </row>
    <row r="38" spans="1:11" ht="24.95" customHeight="1" x14ac:dyDescent="0.25">
      <c r="A38" s="16">
        <v>29</v>
      </c>
      <c r="B38" s="112" t="s">
        <v>48</v>
      </c>
      <c r="C38" s="21" t="s">
        <v>49</v>
      </c>
      <c r="D38" s="2">
        <f>[1]Prevención!D34</f>
        <v>1</v>
      </c>
      <c r="E38" s="2">
        <f>[1]Prevención!E34</f>
        <v>0</v>
      </c>
      <c r="F38" s="2">
        <f>[1]Prevención!F34</f>
        <v>0</v>
      </c>
      <c r="G38" s="2">
        <f>[1]Prevención!G34</f>
        <v>0</v>
      </c>
      <c r="H38" s="2">
        <f>[1]Prevención!H34</f>
        <v>0</v>
      </c>
      <c r="I38" s="2">
        <f>[1]Prevención!I34</f>
        <v>18</v>
      </c>
      <c r="J38" s="2">
        <f>[1]Prevención!J34</f>
        <v>14</v>
      </c>
      <c r="K38" s="1">
        <f t="shared" si="0"/>
        <v>32</v>
      </c>
    </row>
    <row r="39" spans="1:11" ht="24.95" customHeight="1" x14ac:dyDescent="0.25">
      <c r="A39" s="19">
        <v>30</v>
      </c>
      <c r="B39" s="113"/>
      <c r="C39" s="21" t="s">
        <v>50</v>
      </c>
      <c r="D39" s="2">
        <f>[1]Prevención!D35+'[1]Salud y Medio ambiente'!D22+'[1] Arte y cultura'!D23</f>
        <v>6</v>
      </c>
      <c r="E39" s="2">
        <f>[1]Prevención!E35+'[1]Salud y Medio ambiente'!E22+'[1] Arte y cultura'!E23</f>
        <v>34</v>
      </c>
      <c r="F39" s="2">
        <f>[1]Prevención!F35+'[1]Salud y Medio ambiente'!F22+'[1] Arte y cultura'!F23</f>
        <v>25</v>
      </c>
      <c r="G39" s="2">
        <f>[1]Prevención!G35+'[1]Salud y Medio ambiente'!G22+'[1] Arte y cultura'!G23</f>
        <v>46</v>
      </c>
      <c r="H39" s="2">
        <f>[1]Prevención!H35+'[1]Salud y Medio ambiente'!H22+'[1] Arte y cultura'!H23</f>
        <v>35</v>
      </c>
      <c r="I39" s="2">
        <f>[1]Prevención!I35+'[1]Salud y Medio ambiente'!I22+'[1] Arte y cultura'!I23</f>
        <v>18</v>
      </c>
      <c r="J39" s="2">
        <f>[1]Prevención!J35+'[1]Salud y Medio ambiente'!J22+'[1] Arte y cultura'!J23</f>
        <v>23</v>
      </c>
      <c r="K39" s="1">
        <f t="shared" si="0"/>
        <v>181</v>
      </c>
    </row>
    <row r="40" spans="1:11" ht="24.95" customHeight="1" x14ac:dyDescent="0.25">
      <c r="A40" s="16">
        <v>31</v>
      </c>
      <c r="B40" s="113"/>
      <c r="C40" s="21" t="s">
        <v>51</v>
      </c>
      <c r="D40" s="2">
        <f>[1]Prevención!D36</f>
        <v>1</v>
      </c>
      <c r="E40" s="2">
        <f>[1]Prevención!E36</f>
        <v>0</v>
      </c>
      <c r="F40" s="2">
        <f>[1]Prevención!F36</f>
        <v>0</v>
      </c>
      <c r="G40" s="2">
        <f>[1]Prevención!G36</f>
        <v>9</v>
      </c>
      <c r="H40" s="2">
        <f>[1]Prevención!H36</f>
        <v>16</v>
      </c>
      <c r="I40" s="2">
        <f>[1]Prevención!I36</f>
        <v>7</v>
      </c>
      <c r="J40" s="2">
        <f>[1]Prevención!J36</f>
        <v>2</v>
      </c>
      <c r="K40" s="1">
        <f t="shared" si="0"/>
        <v>34</v>
      </c>
    </row>
    <row r="41" spans="1:11" ht="24.95" customHeight="1" x14ac:dyDescent="0.25">
      <c r="A41" s="19">
        <v>32</v>
      </c>
      <c r="B41" s="113"/>
      <c r="C41" s="21" t="s">
        <v>52</v>
      </c>
      <c r="D41" s="2">
        <f>'[1]Deporte y recreación'!D26</f>
        <v>1</v>
      </c>
      <c r="E41" s="2">
        <f>'[1]Deporte y recreación'!E26</f>
        <v>0</v>
      </c>
      <c r="F41" s="2">
        <f>'[1]Deporte y recreación'!F26</f>
        <v>0</v>
      </c>
      <c r="G41" s="2">
        <f>'[1]Deporte y recreación'!G26</f>
        <v>90</v>
      </c>
      <c r="H41" s="2">
        <f>'[1]Deporte y recreación'!H26</f>
        <v>1</v>
      </c>
      <c r="I41" s="2">
        <f>'[1]Deporte y recreación'!I26</f>
        <v>0</v>
      </c>
      <c r="J41" s="2">
        <f>'[1]Deporte y recreación'!J26</f>
        <v>0</v>
      </c>
      <c r="K41" s="1">
        <f t="shared" si="0"/>
        <v>91</v>
      </c>
    </row>
    <row r="42" spans="1:11" ht="24.95" customHeight="1" x14ac:dyDescent="0.25">
      <c r="A42" s="16">
        <v>33</v>
      </c>
      <c r="B42" s="114"/>
      <c r="C42" s="22" t="s">
        <v>53</v>
      </c>
      <c r="D42" s="2">
        <f>[1]Prevención!D37+[1]Empleabilidad!D18</f>
        <v>2</v>
      </c>
      <c r="E42" s="2">
        <f>[1]Prevención!E37+[1]Empleabilidad!E18</f>
        <v>0</v>
      </c>
      <c r="F42" s="2">
        <f>[1]Prevención!F37+[1]Empleabilidad!F18</f>
        <v>0</v>
      </c>
      <c r="G42" s="2">
        <f>[1]Prevención!G37+[1]Empleabilidad!G18</f>
        <v>77</v>
      </c>
      <c r="H42" s="2">
        <f>[1]Prevención!H37+[1]Empleabilidad!H18</f>
        <v>49</v>
      </c>
      <c r="I42" s="2">
        <f>[1]Prevención!I37+[1]Empleabilidad!I18</f>
        <v>5</v>
      </c>
      <c r="J42" s="2">
        <f>[1]Prevención!J37+[1]Empleabilidad!J18</f>
        <v>7</v>
      </c>
      <c r="K42" s="1">
        <f t="shared" si="0"/>
        <v>138</v>
      </c>
    </row>
    <row r="43" spans="1:11" ht="24.95" customHeight="1" x14ac:dyDescent="0.25">
      <c r="A43" s="19">
        <v>34</v>
      </c>
      <c r="B43" s="112" t="s">
        <v>54</v>
      </c>
      <c r="C43" s="21" t="s">
        <v>54</v>
      </c>
      <c r="D43" s="2">
        <f>[1]Participación!D26+[1]Prevención!D38+'[1] Arte y cultura'!D24+'[1]Deporte y recreación'!D24</f>
        <v>5</v>
      </c>
      <c r="E43" s="2">
        <f>[1]Participación!E26+[1]Prevención!E38+'[1] Arte y cultura'!E24+'[1]Deporte y recreación'!E24</f>
        <v>3</v>
      </c>
      <c r="F43" s="2">
        <f>[1]Participación!F26+[1]Prevención!F38+'[1] Arte y cultura'!F24+'[1]Deporte y recreación'!F24</f>
        <v>5</v>
      </c>
      <c r="G43" s="2">
        <f>[1]Participación!G26+[1]Prevención!G38+'[1] Arte y cultura'!G24+'[1]Deporte y recreación'!G24</f>
        <v>40</v>
      </c>
      <c r="H43" s="2">
        <f>[1]Participación!H26+[1]Prevención!H38+'[1] Arte y cultura'!H24+'[1]Deporte y recreación'!H24</f>
        <v>20</v>
      </c>
      <c r="I43" s="2">
        <f>[1]Participación!I26+[1]Prevención!I38+'[1] Arte y cultura'!I24+'[1]Deporte y recreación'!I24</f>
        <v>6</v>
      </c>
      <c r="J43" s="2">
        <f>[1]Participación!J26+[1]Prevención!J38+'[1] Arte y cultura'!J24+'[1]Deporte y recreación'!J24</f>
        <v>28</v>
      </c>
      <c r="K43" s="1">
        <f t="shared" si="0"/>
        <v>102</v>
      </c>
    </row>
    <row r="44" spans="1:11" ht="24.95" customHeight="1" x14ac:dyDescent="0.25">
      <c r="A44" s="16">
        <v>35</v>
      </c>
      <c r="B44" s="113"/>
      <c r="C44" s="21" t="s">
        <v>55</v>
      </c>
      <c r="D44" s="2">
        <f>'[1] Arte y cultura'!D25</f>
        <v>2</v>
      </c>
      <c r="E44" s="2">
        <f>'[1] Arte y cultura'!E25</f>
        <v>0</v>
      </c>
      <c r="F44" s="2">
        <f>'[1] Arte y cultura'!F25</f>
        <v>0</v>
      </c>
      <c r="G44" s="2">
        <f>'[1] Arte y cultura'!G25</f>
        <v>10</v>
      </c>
      <c r="H44" s="2">
        <f>'[1] Arte y cultura'!H25</f>
        <v>6</v>
      </c>
      <c r="I44" s="2">
        <f>'[1] Arte y cultura'!I25</f>
        <v>4</v>
      </c>
      <c r="J44" s="2">
        <f>'[1] Arte y cultura'!J25</f>
        <v>0</v>
      </c>
      <c r="K44" s="1">
        <f t="shared" si="0"/>
        <v>20</v>
      </c>
    </row>
    <row r="45" spans="1:11" ht="24.95" customHeight="1" x14ac:dyDescent="0.25">
      <c r="A45" s="19">
        <v>36</v>
      </c>
      <c r="B45" s="114"/>
      <c r="C45" s="21" t="s">
        <v>56</v>
      </c>
      <c r="D45" s="2">
        <f>[1]Educación!D27+[1]Prevención!D40+'[1]Salud y Medio ambiente'!D23+'[1]Deporte y recreación'!D25</f>
        <v>12</v>
      </c>
      <c r="E45" s="2">
        <f>[1]Educación!E27+[1]Prevención!E40+'[1]Salud y Medio ambiente'!E23+'[1]Deporte y recreación'!E25</f>
        <v>33</v>
      </c>
      <c r="F45" s="2">
        <f>[1]Educación!F27+[1]Prevención!F40+'[1]Salud y Medio ambiente'!F23+'[1]Deporte y recreación'!F25</f>
        <v>2</v>
      </c>
      <c r="G45" s="2">
        <f>[1]Educación!G27+[1]Prevención!G40+'[1]Salud y Medio ambiente'!G23+'[1]Deporte y recreación'!G25</f>
        <v>221</v>
      </c>
      <c r="H45" s="2">
        <f>[1]Educación!H27+[1]Prevención!H40+'[1]Salud y Medio ambiente'!H23+'[1]Deporte y recreación'!H25</f>
        <v>208</v>
      </c>
      <c r="I45" s="2">
        <f>[1]Educación!I27+[1]Prevención!I40+'[1]Salud y Medio ambiente'!I23+'[1]Deporte y recreación'!I25</f>
        <v>1</v>
      </c>
      <c r="J45" s="2">
        <f>[1]Educación!J27+[1]Prevención!J40+'[1]Salud y Medio ambiente'!J23+'[1]Deporte y recreación'!J25</f>
        <v>0</v>
      </c>
      <c r="K45" s="1">
        <f t="shared" si="0"/>
        <v>465</v>
      </c>
    </row>
    <row r="46" spans="1:11" ht="24.95" customHeight="1" x14ac:dyDescent="0.25">
      <c r="A46" s="16">
        <v>37</v>
      </c>
      <c r="B46" s="24" t="s">
        <v>57</v>
      </c>
      <c r="C46" s="21" t="s">
        <v>57</v>
      </c>
      <c r="D46" s="2">
        <f>[1]Participación!D27+[1]Educación!D28+[1]Prevención!D41+[1]Empleabilidad!D19+'[1]Salud y Medio ambiente'!D24+'[1] Arte y cultura'!D26+'[1]Deporte y recreación'!D27</f>
        <v>27</v>
      </c>
      <c r="E46" s="2">
        <f>[1]Participación!E27+[1]Educación!E28+[1]Prevención!E41+[1]Empleabilidad!E19+'[1]Salud y Medio ambiente'!E24+'[1] Arte y cultura'!E26+'[1]Deporte y recreación'!E27</f>
        <v>118</v>
      </c>
      <c r="F46" s="2">
        <f>[1]Participación!F27+[1]Educación!F28+[1]Prevención!F41+[1]Empleabilidad!F19+'[1]Salud y Medio ambiente'!F24+'[1] Arte y cultura'!F26+'[1]Deporte y recreación'!F27</f>
        <v>126</v>
      </c>
      <c r="G46" s="2">
        <f>[1]Participación!G27+[1]Educación!G28+[1]Prevención!G41+[1]Empleabilidad!G19+'[1]Salud y Medio ambiente'!G24+'[1] Arte y cultura'!G26+'[1]Deporte y recreación'!G27</f>
        <v>325</v>
      </c>
      <c r="H46" s="2">
        <f>[1]Participación!H27+[1]Educación!H28+[1]Prevención!H41+[1]Empleabilidad!H19+'[1]Salud y Medio ambiente'!H24+'[1] Arte y cultura'!H26+'[1]Deporte y recreación'!H27</f>
        <v>197</v>
      </c>
      <c r="I46" s="2">
        <f>[1]Participación!I27+[1]Educación!I28+[1]Prevención!I41+[1]Empleabilidad!I19+'[1]Salud y Medio ambiente'!I24+'[1] Arte y cultura'!I26+'[1]Deporte y recreación'!I27</f>
        <v>97</v>
      </c>
      <c r="J46" s="2">
        <f>[1]Participación!J27+[1]Educación!J28+[1]Prevención!J41+[1]Empleabilidad!J19+'[1]Salud y Medio ambiente'!J24+'[1] Arte y cultura'!J26+'[1]Deporte y recreación'!J27</f>
        <v>54</v>
      </c>
      <c r="K46" s="1">
        <f t="shared" si="0"/>
        <v>917</v>
      </c>
    </row>
    <row r="47" spans="1:11" ht="24.95" customHeight="1" x14ac:dyDescent="0.25">
      <c r="A47" s="115" t="s">
        <v>58</v>
      </c>
      <c r="B47" s="116"/>
      <c r="C47" s="117"/>
      <c r="D47" s="5">
        <f t="shared" ref="D47:K47" si="1">SUM(D10:D46)</f>
        <v>454</v>
      </c>
      <c r="E47" s="5">
        <f t="shared" si="1"/>
        <v>1970</v>
      </c>
      <c r="F47" s="5">
        <f t="shared" si="1"/>
        <v>2806</v>
      </c>
      <c r="G47" s="5">
        <f t="shared" si="1"/>
        <v>7788</v>
      </c>
      <c r="H47" s="5">
        <f t="shared" si="1"/>
        <v>7022</v>
      </c>
      <c r="I47" s="5">
        <f t="shared" si="1"/>
        <v>3568</v>
      </c>
      <c r="J47" s="5">
        <f t="shared" si="1"/>
        <v>3983</v>
      </c>
      <c r="K47" s="6">
        <f t="shared" si="1"/>
        <v>27137</v>
      </c>
    </row>
    <row r="49" spans="9:11" x14ac:dyDescent="0.25">
      <c r="I49" s="6" t="s">
        <v>59</v>
      </c>
      <c r="J49" s="6" t="s">
        <v>60</v>
      </c>
      <c r="K49" s="4"/>
    </row>
    <row r="50" spans="9:11" x14ac:dyDescent="0.25">
      <c r="I50" s="3">
        <f>E47+G47+I47</f>
        <v>13326</v>
      </c>
      <c r="J50" s="3">
        <f>F47+H47+J47</f>
        <v>13811</v>
      </c>
    </row>
  </sheetData>
  <mergeCells count="22">
    <mergeCell ref="B1:K1"/>
    <mergeCell ref="B2:K2"/>
    <mergeCell ref="B4:C4"/>
    <mergeCell ref="D4:K4"/>
    <mergeCell ref="B5:C5"/>
    <mergeCell ref="D5:K5"/>
    <mergeCell ref="A7:A9"/>
    <mergeCell ref="B7:B9"/>
    <mergeCell ref="C7:C9"/>
    <mergeCell ref="D7:D9"/>
    <mergeCell ref="E7:K7"/>
    <mergeCell ref="E8:F8"/>
    <mergeCell ref="G8:H8"/>
    <mergeCell ref="I8:J8"/>
    <mergeCell ref="K8:K9"/>
    <mergeCell ref="B38:B42"/>
    <mergeCell ref="B43:B45"/>
    <mergeCell ref="A47:C47"/>
    <mergeCell ref="B12:B13"/>
    <mergeCell ref="B14:B20"/>
    <mergeCell ref="B21:B31"/>
    <mergeCell ref="B33:B35"/>
  </mergeCells>
  <pageMargins left="0.25" right="0.25" top="0.75" bottom="0.75" header="0.3" footer="0.3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G63"/>
  <sheetViews>
    <sheetView zoomScale="80" zoomScaleNormal="80" workbookViewId="0">
      <pane xSplit="4" ySplit="7" topLeftCell="E45" activePane="bottomRight" state="frozen"/>
      <selection pane="topRight" activeCell="E1" sqref="E1"/>
      <selection pane="bottomLeft" activeCell="A8" sqref="A8"/>
      <selection pane="bottomRight" activeCell="I54" sqref="I54:J56"/>
    </sheetView>
  </sheetViews>
  <sheetFormatPr baseColWidth="10" defaultRowHeight="15" x14ac:dyDescent="0.25"/>
  <cols>
    <col min="2" max="2" width="15.85546875" customWidth="1"/>
    <col min="3" max="3" width="21.140625" customWidth="1"/>
    <col min="4" max="4" width="12.28515625" style="79" customWidth="1"/>
  </cols>
  <sheetData>
    <row r="1" spans="1:33" s="35" customFormat="1" ht="20.25" customHeight="1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3"/>
      <c r="AE1" s="34"/>
      <c r="AF1" s="34"/>
      <c r="AG1" s="34"/>
    </row>
    <row r="2" spans="1:33" s="39" customFormat="1" ht="16.5" customHeight="1" x14ac:dyDescent="0.25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7"/>
      <c r="AE2" s="38"/>
      <c r="AF2" s="38"/>
      <c r="AG2" s="38"/>
    </row>
    <row r="3" spans="1:33" s="43" customFormat="1" ht="18" x14ac:dyDescent="0.25">
      <c r="A3" s="136" t="s">
        <v>2</v>
      </c>
      <c r="B3" s="137"/>
      <c r="C3" s="138" t="s">
        <v>63</v>
      </c>
      <c r="D3" s="138"/>
      <c r="E3" s="138"/>
      <c r="F3" s="138"/>
      <c r="G3" s="138"/>
      <c r="H3" s="138"/>
      <c r="I3" s="138"/>
      <c r="J3" s="138"/>
      <c r="K3" s="138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1"/>
      <c r="AE3" s="42"/>
      <c r="AF3" s="42"/>
      <c r="AG3" s="42"/>
    </row>
    <row r="4" spans="1:33" s="47" customFormat="1" ht="18" x14ac:dyDescent="0.25">
      <c r="A4" s="139" t="s">
        <v>64</v>
      </c>
      <c r="B4" s="140"/>
      <c r="C4" s="141" t="s">
        <v>65</v>
      </c>
      <c r="D4" s="141"/>
      <c r="E4" s="141"/>
      <c r="F4" s="141"/>
      <c r="G4" s="141"/>
      <c r="H4" s="141"/>
      <c r="I4" s="141"/>
      <c r="J4" s="141"/>
      <c r="K4" s="141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5"/>
      <c r="AE4" s="46"/>
      <c r="AF4" s="46"/>
      <c r="AG4" s="46"/>
    </row>
    <row r="5" spans="1:33" ht="15.75" x14ac:dyDescent="0.25">
      <c r="A5" s="145" t="s">
        <v>5</v>
      </c>
      <c r="B5" s="145" t="s">
        <v>6</v>
      </c>
      <c r="C5" s="145" t="s">
        <v>7</v>
      </c>
      <c r="D5" s="145" t="s">
        <v>8</v>
      </c>
      <c r="E5" s="142" t="s">
        <v>9</v>
      </c>
      <c r="F5" s="142"/>
      <c r="G5" s="142"/>
      <c r="H5" s="142"/>
      <c r="I5" s="142"/>
      <c r="J5" s="142"/>
      <c r="K5" s="142"/>
    </row>
    <row r="6" spans="1:33" ht="30.75" customHeight="1" x14ac:dyDescent="0.25">
      <c r="A6" s="149"/>
      <c r="B6" s="149"/>
      <c r="C6" s="149"/>
      <c r="D6" s="149"/>
      <c r="E6" s="143" t="s">
        <v>10</v>
      </c>
      <c r="F6" s="144"/>
      <c r="G6" s="143" t="s">
        <v>66</v>
      </c>
      <c r="H6" s="144"/>
      <c r="I6" s="143" t="s">
        <v>11</v>
      </c>
      <c r="J6" s="144"/>
      <c r="K6" s="145" t="s">
        <v>12</v>
      </c>
    </row>
    <row r="7" spans="1:33" ht="15.75" x14ac:dyDescent="0.25">
      <c r="A7" s="146"/>
      <c r="B7" s="146"/>
      <c r="C7" s="146"/>
      <c r="D7" s="146"/>
      <c r="E7" s="48" t="s">
        <v>13</v>
      </c>
      <c r="F7" s="49" t="s">
        <v>14</v>
      </c>
      <c r="G7" s="48" t="s">
        <v>13</v>
      </c>
      <c r="H7" s="49" t="s">
        <v>14</v>
      </c>
      <c r="I7" s="49" t="s">
        <v>13</v>
      </c>
      <c r="J7" s="49" t="s">
        <v>14</v>
      </c>
      <c r="K7" s="146"/>
    </row>
    <row r="8" spans="1:33" ht="16.5" x14ac:dyDescent="0.25">
      <c r="A8" s="50">
        <v>1</v>
      </c>
      <c r="B8" s="150" t="s">
        <v>15</v>
      </c>
      <c r="C8" s="51" t="s">
        <v>15</v>
      </c>
      <c r="D8" s="52">
        <v>17</v>
      </c>
      <c r="E8" s="53">
        <v>194</v>
      </c>
      <c r="F8" s="53">
        <v>87</v>
      </c>
      <c r="G8" s="53">
        <v>370</v>
      </c>
      <c r="H8" s="53">
        <v>185</v>
      </c>
      <c r="I8" s="53">
        <v>83</v>
      </c>
      <c r="J8" s="53">
        <v>169</v>
      </c>
      <c r="K8" s="54">
        <f>J8+I8+H8+G8+F8+E8</f>
        <v>1088</v>
      </c>
    </row>
    <row r="9" spans="1:33" ht="16.5" x14ac:dyDescent="0.25">
      <c r="A9" s="55">
        <v>2</v>
      </c>
      <c r="B9" s="151"/>
      <c r="C9" s="51" t="s">
        <v>67</v>
      </c>
      <c r="D9" s="56">
        <v>6</v>
      </c>
      <c r="E9" s="53">
        <v>50</v>
      </c>
      <c r="F9" s="53">
        <v>39</v>
      </c>
      <c r="G9" s="53">
        <v>22</v>
      </c>
      <c r="H9" s="53">
        <v>22</v>
      </c>
      <c r="I9" s="53">
        <v>48</v>
      </c>
      <c r="J9" s="53">
        <v>97</v>
      </c>
      <c r="K9" s="54">
        <f t="shared" ref="K9:K51" si="0">J9+I9+H9+G9+F9+E9</f>
        <v>278</v>
      </c>
    </row>
    <row r="10" spans="1:33" ht="16.5" x14ac:dyDescent="0.25">
      <c r="A10" s="55">
        <v>3</v>
      </c>
      <c r="B10" s="151"/>
      <c r="C10" s="51" t="s">
        <v>68</v>
      </c>
      <c r="D10" s="56">
        <v>2</v>
      </c>
      <c r="E10" s="53">
        <v>10</v>
      </c>
      <c r="F10" s="53">
        <v>18</v>
      </c>
      <c r="G10" s="53">
        <v>12</v>
      </c>
      <c r="H10" s="53">
        <v>26</v>
      </c>
      <c r="I10" s="53">
        <v>45</v>
      </c>
      <c r="J10" s="53">
        <v>99</v>
      </c>
      <c r="K10" s="54">
        <f t="shared" si="0"/>
        <v>210</v>
      </c>
    </row>
    <row r="11" spans="1:33" ht="16.5" x14ac:dyDescent="0.25">
      <c r="A11" s="55">
        <v>5</v>
      </c>
      <c r="B11" s="150" t="s">
        <v>16</v>
      </c>
      <c r="C11" s="57" t="s">
        <v>17</v>
      </c>
      <c r="D11" s="56">
        <v>2</v>
      </c>
      <c r="E11" s="53"/>
      <c r="F11" s="53"/>
      <c r="G11" s="53">
        <v>32</v>
      </c>
      <c r="H11" s="53">
        <v>16</v>
      </c>
      <c r="I11" s="53"/>
      <c r="J11" s="53"/>
      <c r="K11" s="54">
        <f t="shared" si="0"/>
        <v>48</v>
      </c>
    </row>
    <row r="12" spans="1:33" ht="15.75" x14ac:dyDescent="0.25">
      <c r="A12" s="55">
        <v>9</v>
      </c>
      <c r="B12" s="152"/>
      <c r="C12" s="58" t="s">
        <v>69</v>
      </c>
      <c r="D12" s="59">
        <v>5</v>
      </c>
      <c r="E12" s="60">
        <v>16</v>
      </c>
      <c r="F12" s="60">
        <v>5</v>
      </c>
      <c r="G12" s="60">
        <v>77</v>
      </c>
      <c r="H12" s="60">
        <v>135</v>
      </c>
      <c r="I12" s="60">
        <v>30</v>
      </c>
      <c r="J12" s="60">
        <v>10</v>
      </c>
      <c r="K12" s="54">
        <f t="shared" si="0"/>
        <v>273</v>
      </c>
    </row>
    <row r="13" spans="1:33" ht="15.75" x14ac:dyDescent="0.25">
      <c r="A13" s="50">
        <v>10</v>
      </c>
      <c r="B13" s="147" t="s">
        <v>70</v>
      </c>
      <c r="C13" s="58" t="s">
        <v>71</v>
      </c>
      <c r="D13" s="59">
        <v>1</v>
      </c>
      <c r="E13" s="60">
        <v>0</v>
      </c>
      <c r="F13" s="60">
        <v>0</v>
      </c>
      <c r="G13" s="60">
        <v>35</v>
      </c>
      <c r="H13" s="60">
        <v>12</v>
      </c>
      <c r="I13" s="60">
        <v>1</v>
      </c>
      <c r="J13" s="60">
        <v>0</v>
      </c>
      <c r="K13" s="54">
        <f t="shared" si="0"/>
        <v>48</v>
      </c>
    </row>
    <row r="14" spans="1:33" ht="16.5" x14ac:dyDescent="0.25">
      <c r="A14" s="55">
        <v>14</v>
      </c>
      <c r="B14" s="153"/>
      <c r="C14" s="58" t="s">
        <v>19</v>
      </c>
      <c r="D14" s="61">
        <v>17</v>
      </c>
      <c r="E14" s="62">
        <v>270</v>
      </c>
      <c r="F14" s="62">
        <v>313</v>
      </c>
      <c r="G14" s="62">
        <v>246</v>
      </c>
      <c r="H14" s="62">
        <v>216</v>
      </c>
      <c r="I14" s="62">
        <v>47</v>
      </c>
      <c r="J14" s="62">
        <v>35</v>
      </c>
      <c r="K14" s="54">
        <f t="shared" si="0"/>
        <v>1127</v>
      </c>
    </row>
    <row r="15" spans="1:33" ht="16.5" x14ac:dyDescent="0.25">
      <c r="A15" s="55">
        <v>15</v>
      </c>
      <c r="B15" s="147" t="s">
        <v>20</v>
      </c>
      <c r="C15" s="58" t="s">
        <v>21</v>
      </c>
      <c r="D15" s="61">
        <v>16</v>
      </c>
      <c r="E15" s="62">
        <v>136</v>
      </c>
      <c r="F15" s="62">
        <v>109</v>
      </c>
      <c r="G15" s="62">
        <v>413</v>
      </c>
      <c r="H15" s="62">
        <v>331</v>
      </c>
      <c r="I15" s="62">
        <v>98</v>
      </c>
      <c r="J15" s="62">
        <v>106</v>
      </c>
      <c r="K15" s="54">
        <f t="shared" si="0"/>
        <v>1193</v>
      </c>
    </row>
    <row r="16" spans="1:33" ht="15.75" x14ac:dyDescent="0.25">
      <c r="A16" s="50">
        <v>16</v>
      </c>
      <c r="B16" s="148"/>
      <c r="C16" s="58" t="s">
        <v>22</v>
      </c>
      <c r="D16" s="59">
        <v>9</v>
      </c>
      <c r="E16" s="60">
        <v>25</v>
      </c>
      <c r="F16" s="60">
        <v>32</v>
      </c>
      <c r="G16" s="60">
        <v>30</v>
      </c>
      <c r="H16" s="60">
        <v>37</v>
      </c>
      <c r="I16" s="60">
        <v>37</v>
      </c>
      <c r="J16" s="60">
        <v>42</v>
      </c>
      <c r="K16" s="54">
        <f t="shared" si="0"/>
        <v>203</v>
      </c>
    </row>
    <row r="17" spans="1:20" ht="16.5" x14ac:dyDescent="0.25">
      <c r="A17" s="55">
        <v>18</v>
      </c>
      <c r="B17" s="148"/>
      <c r="C17" s="58" t="s">
        <v>24</v>
      </c>
      <c r="D17" s="61">
        <v>12</v>
      </c>
      <c r="E17" s="62">
        <v>7</v>
      </c>
      <c r="F17" s="62">
        <v>11</v>
      </c>
      <c r="G17" s="62">
        <v>34</v>
      </c>
      <c r="H17" s="62">
        <v>75</v>
      </c>
      <c r="I17" s="62">
        <v>44</v>
      </c>
      <c r="J17" s="62">
        <v>8</v>
      </c>
      <c r="K17" s="54">
        <f t="shared" si="0"/>
        <v>179</v>
      </c>
    </row>
    <row r="18" spans="1:20" ht="16.5" x14ac:dyDescent="0.25">
      <c r="A18" s="50">
        <v>19</v>
      </c>
      <c r="B18" s="148"/>
      <c r="C18" s="58" t="s">
        <v>25</v>
      </c>
      <c r="D18" s="61">
        <v>3</v>
      </c>
      <c r="E18" s="62">
        <v>8</v>
      </c>
      <c r="F18" s="62">
        <v>5</v>
      </c>
      <c r="G18" s="62">
        <v>14</v>
      </c>
      <c r="H18" s="62">
        <v>9</v>
      </c>
      <c r="I18" s="62">
        <v>28</v>
      </c>
      <c r="J18" s="62">
        <v>32</v>
      </c>
      <c r="K18" s="54">
        <f t="shared" si="0"/>
        <v>96</v>
      </c>
    </row>
    <row r="19" spans="1:20" ht="16.5" x14ac:dyDescent="0.25">
      <c r="A19" s="55">
        <v>20</v>
      </c>
      <c r="B19" s="148"/>
      <c r="C19" s="58" t="s">
        <v>26</v>
      </c>
      <c r="D19" s="61">
        <v>7</v>
      </c>
      <c r="E19" s="62">
        <v>71</v>
      </c>
      <c r="F19" s="62">
        <v>54</v>
      </c>
      <c r="G19" s="62">
        <v>84</v>
      </c>
      <c r="H19" s="62">
        <v>92</v>
      </c>
      <c r="I19" s="62">
        <v>52</v>
      </c>
      <c r="J19" s="62">
        <v>67</v>
      </c>
      <c r="K19" s="54">
        <f t="shared" si="0"/>
        <v>420</v>
      </c>
    </row>
    <row r="20" spans="1:20" ht="16.5" x14ac:dyDescent="0.25">
      <c r="A20" s="55">
        <v>21</v>
      </c>
      <c r="B20" s="153"/>
      <c r="C20" s="63" t="s">
        <v>27</v>
      </c>
      <c r="D20" s="61">
        <v>8</v>
      </c>
      <c r="E20" s="62">
        <v>16</v>
      </c>
      <c r="F20" s="62">
        <v>11</v>
      </c>
      <c r="G20" s="62">
        <v>22</v>
      </c>
      <c r="H20" s="62">
        <v>13</v>
      </c>
      <c r="I20" s="62">
        <v>5</v>
      </c>
      <c r="J20" s="62">
        <v>10</v>
      </c>
      <c r="K20" s="54">
        <f t="shared" si="0"/>
        <v>77</v>
      </c>
    </row>
    <row r="21" spans="1:20" ht="16.5" x14ac:dyDescent="0.25">
      <c r="A21" s="50">
        <v>22</v>
      </c>
      <c r="B21" s="147" t="s">
        <v>28</v>
      </c>
      <c r="C21" s="63" t="s">
        <v>28</v>
      </c>
      <c r="D21" s="2">
        <v>147</v>
      </c>
      <c r="E21" s="62">
        <v>335</v>
      </c>
      <c r="F21" s="62">
        <v>331</v>
      </c>
      <c r="G21" s="62">
        <v>1617</v>
      </c>
      <c r="H21" s="62">
        <v>1748</v>
      </c>
      <c r="I21" s="62">
        <v>452</v>
      </c>
      <c r="J21" s="62">
        <v>656</v>
      </c>
      <c r="K21" s="54">
        <f t="shared" si="0"/>
        <v>5139</v>
      </c>
    </row>
    <row r="22" spans="1:20" ht="16.5" x14ac:dyDescent="0.25">
      <c r="A22" s="55">
        <v>23</v>
      </c>
      <c r="B22" s="148"/>
      <c r="C22" s="58" t="s">
        <v>29</v>
      </c>
      <c r="D22" s="61">
        <v>97</v>
      </c>
      <c r="E22" s="62">
        <v>348</v>
      </c>
      <c r="F22" s="62">
        <v>341</v>
      </c>
      <c r="G22" s="62">
        <v>759</v>
      </c>
      <c r="H22" s="62">
        <v>681</v>
      </c>
      <c r="I22" s="62">
        <v>486</v>
      </c>
      <c r="J22" s="62">
        <v>601</v>
      </c>
      <c r="K22" s="54">
        <f t="shared" si="0"/>
        <v>3216</v>
      </c>
    </row>
    <row r="23" spans="1:20" ht="16.5" x14ac:dyDescent="0.25">
      <c r="A23" s="55">
        <v>24</v>
      </c>
      <c r="B23" s="148"/>
      <c r="C23" s="58" t="s">
        <v>30</v>
      </c>
      <c r="D23" s="61">
        <v>89</v>
      </c>
      <c r="E23" s="62">
        <v>403</v>
      </c>
      <c r="F23" s="62">
        <v>356</v>
      </c>
      <c r="G23" s="62">
        <v>934</v>
      </c>
      <c r="H23" s="62">
        <v>759</v>
      </c>
      <c r="I23" s="62">
        <v>433</v>
      </c>
      <c r="J23" s="62">
        <v>489</v>
      </c>
      <c r="K23" s="54">
        <f t="shared" si="0"/>
        <v>3374</v>
      </c>
    </row>
    <row r="24" spans="1:20" ht="16.5" x14ac:dyDescent="0.25">
      <c r="A24" s="55">
        <v>26</v>
      </c>
      <c r="B24" s="148"/>
      <c r="C24" s="58" t="s">
        <v>31</v>
      </c>
      <c r="D24" s="61">
        <v>14</v>
      </c>
      <c r="E24" s="62">
        <v>26</v>
      </c>
      <c r="F24" s="62">
        <v>73</v>
      </c>
      <c r="G24" s="62">
        <v>96</v>
      </c>
      <c r="H24" s="62">
        <v>56</v>
      </c>
      <c r="I24" s="62">
        <v>20</v>
      </c>
      <c r="J24" s="62">
        <v>55</v>
      </c>
      <c r="K24" s="54">
        <f t="shared" si="0"/>
        <v>326</v>
      </c>
    </row>
    <row r="25" spans="1:20" ht="16.5" x14ac:dyDescent="0.25">
      <c r="A25" s="55">
        <v>27</v>
      </c>
      <c r="B25" s="148"/>
      <c r="C25" s="58" t="s">
        <v>32</v>
      </c>
      <c r="D25" s="61">
        <v>26</v>
      </c>
      <c r="E25" s="62">
        <v>30</v>
      </c>
      <c r="F25" s="62">
        <v>31</v>
      </c>
      <c r="G25" s="62">
        <v>308</v>
      </c>
      <c r="H25" s="62">
        <v>209</v>
      </c>
      <c r="I25" s="62">
        <v>28</v>
      </c>
      <c r="J25" s="62">
        <v>891</v>
      </c>
      <c r="K25" s="54">
        <f t="shared" si="0"/>
        <v>1497</v>
      </c>
    </row>
    <row r="26" spans="1:20" ht="16.5" x14ac:dyDescent="0.25">
      <c r="A26" s="50">
        <v>28</v>
      </c>
      <c r="B26" s="148"/>
      <c r="C26" s="58" t="s">
        <v>72</v>
      </c>
      <c r="D26" s="61">
        <v>10</v>
      </c>
      <c r="E26" s="64">
        <v>96</v>
      </c>
      <c r="F26" s="64">
        <v>82</v>
      </c>
      <c r="G26" s="64">
        <v>292</v>
      </c>
      <c r="H26" s="64">
        <v>373</v>
      </c>
      <c r="I26" s="64">
        <v>6</v>
      </c>
      <c r="J26" s="64">
        <v>12</v>
      </c>
      <c r="K26" s="54">
        <f t="shared" si="0"/>
        <v>861</v>
      </c>
    </row>
    <row r="27" spans="1:20" ht="16.5" x14ac:dyDescent="0.25">
      <c r="A27" s="55">
        <v>29</v>
      </c>
      <c r="B27" s="148"/>
      <c r="C27" s="58" t="s">
        <v>33</v>
      </c>
      <c r="D27" s="61">
        <v>58</v>
      </c>
      <c r="E27" s="62">
        <v>83</v>
      </c>
      <c r="F27" s="62">
        <v>67</v>
      </c>
      <c r="G27" s="62">
        <v>955</v>
      </c>
      <c r="H27" s="62">
        <v>516</v>
      </c>
      <c r="I27" s="62">
        <v>162</v>
      </c>
      <c r="J27" s="62">
        <v>365</v>
      </c>
      <c r="K27" s="54">
        <f t="shared" si="0"/>
        <v>2148</v>
      </c>
    </row>
    <row r="28" spans="1:20" ht="16.5" x14ac:dyDescent="0.25">
      <c r="A28" s="55">
        <v>30</v>
      </c>
      <c r="B28" s="148"/>
      <c r="C28" s="58" t="s">
        <v>73</v>
      </c>
      <c r="D28" s="56">
        <v>1</v>
      </c>
      <c r="E28" s="65"/>
      <c r="F28" s="65"/>
      <c r="G28" s="66">
        <v>6</v>
      </c>
      <c r="H28" s="67">
        <v>2</v>
      </c>
      <c r="I28" s="65"/>
      <c r="J28" s="65"/>
      <c r="K28" s="54">
        <f t="shared" si="0"/>
        <v>8</v>
      </c>
    </row>
    <row r="29" spans="1:20" ht="16.5" x14ac:dyDescent="0.25">
      <c r="A29" s="50">
        <v>31</v>
      </c>
      <c r="B29" s="148"/>
      <c r="C29" s="58" t="s">
        <v>34</v>
      </c>
      <c r="D29" s="56">
        <v>2</v>
      </c>
      <c r="E29" s="68">
        <v>14</v>
      </c>
      <c r="F29" s="68">
        <v>18</v>
      </c>
      <c r="G29" s="68">
        <v>11</v>
      </c>
      <c r="H29" s="68">
        <v>16</v>
      </c>
      <c r="I29" s="68">
        <v>4</v>
      </c>
      <c r="J29" s="68">
        <v>10</v>
      </c>
      <c r="K29" s="54">
        <f t="shared" si="0"/>
        <v>73</v>
      </c>
      <c r="T29">
        <f>T21+T22</f>
        <v>0</v>
      </c>
    </row>
    <row r="30" spans="1:20" ht="16.5" x14ac:dyDescent="0.25">
      <c r="A30" s="55">
        <v>32</v>
      </c>
      <c r="B30" s="148"/>
      <c r="C30" s="58" t="s">
        <v>35</v>
      </c>
      <c r="D30" s="61">
        <v>79</v>
      </c>
      <c r="E30" s="62">
        <v>107</v>
      </c>
      <c r="F30" s="62">
        <v>86</v>
      </c>
      <c r="G30" s="62">
        <v>560</v>
      </c>
      <c r="H30" s="62">
        <v>341</v>
      </c>
      <c r="I30" s="62">
        <v>192</v>
      </c>
      <c r="J30" s="62">
        <v>311</v>
      </c>
      <c r="K30" s="54">
        <f t="shared" si="0"/>
        <v>1597</v>
      </c>
    </row>
    <row r="31" spans="1:20" ht="16.5" x14ac:dyDescent="0.25">
      <c r="A31" s="55">
        <v>33</v>
      </c>
      <c r="B31" s="148"/>
      <c r="C31" s="58" t="s">
        <v>36</v>
      </c>
      <c r="D31" s="61">
        <v>16</v>
      </c>
      <c r="E31" s="62">
        <v>162</v>
      </c>
      <c r="F31" s="62">
        <v>178</v>
      </c>
      <c r="G31" s="62">
        <v>245</v>
      </c>
      <c r="H31" s="62">
        <v>286</v>
      </c>
      <c r="I31" s="62">
        <v>115</v>
      </c>
      <c r="J31" s="62">
        <v>207</v>
      </c>
      <c r="K31" s="54">
        <f t="shared" si="0"/>
        <v>1193</v>
      </c>
    </row>
    <row r="32" spans="1:20" ht="16.5" x14ac:dyDescent="0.25">
      <c r="A32" s="50">
        <v>34</v>
      </c>
      <c r="B32" s="148"/>
      <c r="C32" s="58" t="s">
        <v>37</v>
      </c>
      <c r="D32" s="61">
        <v>37</v>
      </c>
      <c r="E32" s="62">
        <v>11</v>
      </c>
      <c r="F32" s="62">
        <v>8</v>
      </c>
      <c r="G32" s="62">
        <v>201</v>
      </c>
      <c r="H32" s="62">
        <v>119</v>
      </c>
      <c r="I32" s="62">
        <v>8</v>
      </c>
      <c r="J32" s="62">
        <v>19</v>
      </c>
      <c r="K32" s="54">
        <f t="shared" si="0"/>
        <v>366</v>
      </c>
    </row>
    <row r="33" spans="1:11" ht="16.5" x14ac:dyDescent="0.25">
      <c r="A33" s="55">
        <v>35</v>
      </c>
      <c r="B33" s="148"/>
      <c r="C33" s="58" t="s">
        <v>74</v>
      </c>
      <c r="D33" s="56">
        <v>1</v>
      </c>
      <c r="E33" s="69"/>
      <c r="F33" s="69"/>
      <c r="G33" s="69">
        <v>2</v>
      </c>
      <c r="H33" s="69"/>
      <c r="I33" s="69">
        <v>1</v>
      </c>
      <c r="J33" s="69">
        <v>3</v>
      </c>
      <c r="K33" s="54">
        <f t="shared" si="0"/>
        <v>6</v>
      </c>
    </row>
    <row r="34" spans="1:11" ht="16.5" x14ac:dyDescent="0.25">
      <c r="A34" s="55">
        <v>36</v>
      </c>
      <c r="B34" s="153"/>
      <c r="C34" s="58" t="s">
        <v>38</v>
      </c>
      <c r="D34" s="61">
        <v>11</v>
      </c>
      <c r="E34" s="62">
        <v>46</v>
      </c>
      <c r="F34" s="62">
        <v>63</v>
      </c>
      <c r="G34" s="62">
        <v>118</v>
      </c>
      <c r="H34" s="62">
        <v>141</v>
      </c>
      <c r="I34" s="62">
        <v>36</v>
      </c>
      <c r="J34" s="62">
        <v>18</v>
      </c>
      <c r="K34" s="54">
        <f t="shared" si="0"/>
        <v>422</v>
      </c>
    </row>
    <row r="35" spans="1:11" ht="16.5" x14ac:dyDescent="0.25">
      <c r="A35" s="55">
        <v>38</v>
      </c>
      <c r="B35" s="147" t="s">
        <v>41</v>
      </c>
      <c r="C35" s="58" t="s">
        <v>42</v>
      </c>
      <c r="D35" s="61">
        <v>13</v>
      </c>
      <c r="E35" s="62">
        <v>134</v>
      </c>
      <c r="F35" s="62">
        <v>120</v>
      </c>
      <c r="G35" s="62">
        <v>59</v>
      </c>
      <c r="H35" s="62">
        <v>45</v>
      </c>
      <c r="I35" s="62">
        <v>25</v>
      </c>
      <c r="J35" s="62">
        <v>225</v>
      </c>
      <c r="K35" s="54">
        <f t="shared" si="0"/>
        <v>608</v>
      </c>
    </row>
    <row r="36" spans="1:11" ht="16.5" x14ac:dyDescent="0.25">
      <c r="A36" s="55">
        <v>39</v>
      </c>
      <c r="B36" s="148"/>
      <c r="C36" s="58" t="s">
        <v>75</v>
      </c>
      <c r="D36" s="56">
        <v>1</v>
      </c>
      <c r="E36" s="66">
        <v>3</v>
      </c>
      <c r="F36" s="66">
        <v>7</v>
      </c>
      <c r="G36" s="66"/>
      <c r="H36" s="66">
        <v>50</v>
      </c>
      <c r="I36" s="66">
        <v>10</v>
      </c>
      <c r="J36" s="66">
        <v>55</v>
      </c>
      <c r="K36" s="54">
        <f t="shared" si="0"/>
        <v>125</v>
      </c>
    </row>
    <row r="37" spans="1:11" ht="16.5" x14ac:dyDescent="0.25">
      <c r="A37" s="50">
        <v>40</v>
      </c>
      <c r="B37" s="148"/>
      <c r="C37" s="58" t="s">
        <v>43</v>
      </c>
      <c r="D37" s="61">
        <v>15</v>
      </c>
      <c r="E37" s="62">
        <v>192</v>
      </c>
      <c r="F37" s="62">
        <v>221</v>
      </c>
      <c r="G37" s="62">
        <v>178</v>
      </c>
      <c r="H37" s="62">
        <v>180</v>
      </c>
      <c r="I37" s="62">
        <v>13</v>
      </c>
      <c r="J37" s="62">
        <v>30</v>
      </c>
      <c r="K37" s="54">
        <f t="shared" si="0"/>
        <v>814</v>
      </c>
    </row>
    <row r="38" spans="1:11" ht="16.5" x14ac:dyDescent="0.25">
      <c r="A38" s="55">
        <v>42</v>
      </c>
      <c r="B38" s="70" t="s">
        <v>45</v>
      </c>
      <c r="C38" s="58" t="s">
        <v>46</v>
      </c>
      <c r="D38" s="61">
        <v>9</v>
      </c>
      <c r="E38" s="62">
        <v>38</v>
      </c>
      <c r="F38" s="62">
        <v>107</v>
      </c>
      <c r="G38" s="62">
        <v>59</v>
      </c>
      <c r="H38" s="62">
        <v>118</v>
      </c>
      <c r="I38" s="62">
        <v>5</v>
      </c>
      <c r="J38" s="62">
        <v>45</v>
      </c>
      <c r="K38" s="54">
        <f t="shared" si="0"/>
        <v>372</v>
      </c>
    </row>
    <row r="39" spans="1:11" ht="16.5" x14ac:dyDescent="0.25">
      <c r="A39" s="50">
        <v>43</v>
      </c>
      <c r="B39" s="154" t="s">
        <v>47</v>
      </c>
      <c r="C39" s="58" t="s">
        <v>47</v>
      </c>
      <c r="D39" s="61">
        <v>18</v>
      </c>
      <c r="E39" s="62">
        <v>12</v>
      </c>
      <c r="F39" s="62">
        <v>24</v>
      </c>
      <c r="G39" s="62">
        <v>148</v>
      </c>
      <c r="H39" s="62">
        <v>125</v>
      </c>
      <c r="I39" s="62">
        <v>32</v>
      </c>
      <c r="J39" s="62">
        <v>33</v>
      </c>
      <c r="K39" s="54">
        <f t="shared" si="0"/>
        <v>374</v>
      </c>
    </row>
    <row r="40" spans="1:11" ht="16.5" x14ac:dyDescent="0.25">
      <c r="A40" s="55">
        <v>44</v>
      </c>
      <c r="B40" s="155"/>
      <c r="C40" s="58" t="s">
        <v>76</v>
      </c>
      <c r="D40" s="61">
        <v>1</v>
      </c>
      <c r="E40" s="62">
        <v>5</v>
      </c>
      <c r="F40" s="62">
        <v>7</v>
      </c>
      <c r="G40" s="62">
        <v>10</v>
      </c>
      <c r="H40" s="62">
        <v>12</v>
      </c>
      <c r="I40" s="62">
        <v>7</v>
      </c>
      <c r="J40" s="62">
        <v>5</v>
      </c>
      <c r="K40" s="54">
        <f t="shared" si="0"/>
        <v>46</v>
      </c>
    </row>
    <row r="41" spans="1:11" ht="16.5" x14ac:dyDescent="0.25">
      <c r="A41" s="55">
        <v>45</v>
      </c>
      <c r="B41" s="155"/>
      <c r="C41" s="71" t="s">
        <v>77</v>
      </c>
      <c r="D41" s="56">
        <v>3</v>
      </c>
      <c r="E41" s="65"/>
      <c r="F41" s="65"/>
      <c r="G41" s="66">
        <v>15</v>
      </c>
      <c r="H41" s="67">
        <v>9</v>
      </c>
      <c r="I41" s="65"/>
      <c r="J41" s="65"/>
      <c r="K41" s="54">
        <f t="shared" si="0"/>
        <v>24</v>
      </c>
    </row>
    <row r="42" spans="1:11" ht="16.5" x14ac:dyDescent="0.25">
      <c r="A42" s="50">
        <v>46</v>
      </c>
      <c r="B42" s="156"/>
      <c r="C42" s="71" t="s">
        <v>78</v>
      </c>
      <c r="D42" s="56">
        <v>1</v>
      </c>
      <c r="E42" s="65"/>
      <c r="F42" s="65"/>
      <c r="G42" s="66">
        <v>5</v>
      </c>
      <c r="H42" s="67">
        <v>4</v>
      </c>
      <c r="I42" s="65"/>
      <c r="J42" s="65"/>
      <c r="K42" s="54">
        <f t="shared" si="0"/>
        <v>9</v>
      </c>
    </row>
    <row r="43" spans="1:11" ht="16.5" x14ac:dyDescent="0.25">
      <c r="A43" s="55">
        <v>50</v>
      </c>
      <c r="B43" s="148" t="s">
        <v>48</v>
      </c>
      <c r="C43" s="58" t="s">
        <v>50</v>
      </c>
      <c r="D43" s="61">
        <v>15</v>
      </c>
      <c r="E43" s="62">
        <v>102</v>
      </c>
      <c r="F43" s="62">
        <v>90</v>
      </c>
      <c r="G43" s="62">
        <v>136</v>
      </c>
      <c r="H43" s="62">
        <v>137</v>
      </c>
      <c r="I43" s="62">
        <v>9</v>
      </c>
      <c r="J43" s="62">
        <v>31</v>
      </c>
      <c r="K43" s="54">
        <f>J43+I43+H43+G43+F43+E43</f>
        <v>505</v>
      </c>
    </row>
    <row r="44" spans="1:11" ht="16.5" x14ac:dyDescent="0.25">
      <c r="A44" s="55">
        <v>51</v>
      </c>
      <c r="B44" s="148"/>
      <c r="C44" s="58" t="s">
        <v>52</v>
      </c>
      <c r="D44" s="61">
        <v>3</v>
      </c>
      <c r="E44" s="62"/>
      <c r="F44" s="62"/>
      <c r="G44" s="62">
        <v>11</v>
      </c>
      <c r="H44" s="62">
        <v>13</v>
      </c>
      <c r="I44" s="62">
        <v>3</v>
      </c>
      <c r="J44" s="62"/>
      <c r="K44" s="54">
        <f t="shared" si="0"/>
        <v>27</v>
      </c>
    </row>
    <row r="45" spans="1:11" ht="16.5" x14ac:dyDescent="0.25">
      <c r="A45" s="55">
        <v>52</v>
      </c>
      <c r="B45" s="153"/>
      <c r="C45" s="58" t="s">
        <v>53</v>
      </c>
      <c r="D45" s="56">
        <v>1</v>
      </c>
      <c r="E45" s="66"/>
      <c r="F45" s="66"/>
      <c r="G45" s="66">
        <v>8</v>
      </c>
      <c r="H45" s="72"/>
      <c r="I45" s="72"/>
      <c r="J45" s="72"/>
      <c r="K45" s="54">
        <f t="shared" si="0"/>
        <v>8</v>
      </c>
    </row>
    <row r="46" spans="1:11" ht="16.5" x14ac:dyDescent="0.25">
      <c r="A46" s="55">
        <v>53</v>
      </c>
      <c r="B46" s="147" t="s">
        <v>54</v>
      </c>
      <c r="C46" s="58" t="s">
        <v>54</v>
      </c>
      <c r="D46" s="61">
        <v>5</v>
      </c>
      <c r="E46" s="62">
        <v>8</v>
      </c>
      <c r="F46" s="62">
        <v>10</v>
      </c>
      <c r="G46" s="62">
        <v>23</v>
      </c>
      <c r="H46" s="62">
        <v>29</v>
      </c>
      <c r="I46" s="62">
        <v>7</v>
      </c>
      <c r="J46" s="62">
        <v>0</v>
      </c>
      <c r="K46" s="54">
        <f t="shared" si="0"/>
        <v>77</v>
      </c>
    </row>
    <row r="47" spans="1:11" ht="16.5" x14ac:dyDescent="0.25">
      <c r="A47" s="55">
        <v>54</v>
      </c>
      <c r="B47" s="153"/>
      <c r="C47" s="58" t="s">
        <v>56</v>
      </c>
      <c r="D47" s="61">
        <v>13</v>
      </c>
      <c r="E47" s="62">
        <v>40</v>
      </c>
      <c r="F47" s="62">
        <v>53</v>
      </c>
      <c r="G47" s="62">
        <v>442</v>
      </c>
      <c r="H47" s="62">
        <v>437</v>
      </c>
      <c r="I47" s="62"/>
      <c r="J47" s="62"/>
      <c r="K47" s="54">
        <f t="shared" si="0"/>
        <v>972</v>
      </c>
    </row>
    <row r="48" spans="1:11" ht="16.5" x14ac:dyDescent="0.25">
      <c r="A48" s="55">
        <v>55</v>
      </c>
      <c r="B48" s="70" t="s">
        <v>57</v>
      </c>
      <c r="C48" s="58" t="s">
        <v>57</v>
      </c>
      <c r="D48" s="61">
        <v>17</v>
      </c>
      <c r="E48" s="62">
        <v>24</v>
      </c>
      <c r="F48" s="62">
        <v>0</v>
      </c>
      <c r="G48" s="62">
        <v>354</v>
      </c>
      <c r="H48" s="62">
        <v>188</v>
      </c>
      <c r="I48" s="62">
        <v>67</v>
      </c>
      <c r="J48" s="62">
        <v>84</v>
      </c>
      <c r="K48" s="54">
        <f t="shared" si="0"/>
        <v>717</v>
      </c>
    </row>
    <row r="49" spans="1:11" ht="16.5" x14ac:dyDescent="0.25">
      <c r="A49" s="55">
        <v>56</v>
      </c>
      <c r="B49" s="138" t="s">
        <v>79</v>
      </c>
      <c r="C49" s="73" t="s">
        <v>80</v>
      </c>
      <c r="D49" s="56">
        <v>1</v>
      </c>
      <c r="E49" s="66"/>
      <c r="F49" s="66"/>
      <c r="G49" s="66">
        <v>4</v>
      </c>
      <c r="H49" s="66">
        <v>3</v>
      </c>
      <c r="I49" s="66"/>
      <c r="J49" s="66"/>
      <c r="K49" s="54">
        <f>J49+I49+H49+G49+F49+E49</f>
        <v>7</v>
      </c>
    </row>
    <row r="50" spans="1:11" ht="16.5" x14ac:dyDescent="0.25">
      <c r="A50" s="55">
        <v>57</v>
      </c>
      <c r="B50" s="138"/>
      <c r="C50" s="58" t="s">
        <v>81</v>
      </c>
      <c r="D50" s="56">
        <v>1</v>
      </c>
      <c r="E50" s="65"/>
      <c r="F50" s="65"/>
      <c r="G50" s="66">
        <v>7</v>
      </c>
      <c r="H50" s="67">
        <v>7</v>
      </c>
      <c r="I50" s="65"/>
      <c r="J50" s="65"/>
      <c r="K50" s="54">
        <f t="shared" si="0"/>
        <v>14</v>
      </c>
    </row>
    <row r="51" spans="1:11" ht="16.5" x14ac:dyDescent="0.25">
      <c r="A51" s="55">
        <v>58</v>
      </c>
      <c r="B51" s="70" t="s">
        <v>82</v>
      </c>
      <c r="C51" s="73" t="s">
        <v>83</v>
      </c>
      <c r="D51" s="61">
        <v>13</v>
      </c>
      <c r="E51" s="64">
        <v>3</v>
      </c>
      <c r="F51" s="64">
        <v>6</v>
      </c>
      <c r="G51" s="64">
        <v>128</v>
      </c>
      <c r="H51" s="64">
        <v>98</v>
      </c>
      <c r="I51" s="64">
        <v>5</v>
      </c>
      <c r="J51" s="64">
        <v>3</v>
      </c>
      <c r="K51" s="54">
        <f t="shared" si="0"/>
        <v>243</v>
      </c>
    </row>
    <row r="52" spans="1:11" ht="20.25" x14ac:dyDescent="0.25">
      <c r="A52" s="157" t="s">
        <v>58</v>
      </c>
      <c r="B52" s="158"/>
      <c r="C52" s="159"/>
      <c r="D52" s="74">
        <f>SUM(D8:D51)</f>
        <v>823</v>
      </c>
      <c r="E52" s="75">
        <f t="shared" ref="E52:I52" si="1">SUM(E8:E51)</f>
        <v>3025</v>
      </c>
      <c r="F52" s="75">
        <f t="shared" si="1"/>
        <v>2963</v>
      </c>
      <c r="G52" s="75">
        <f t="shared" si="1"/>
        <v>9082</v>
      </c>
      <c r="H52" s="75">
        <f t="shared" si="1"/>
        <v>7871</v>
      </c>
      <c r="I52" s="75">
        <f t="shared" si="1"/>
        <v>2644</v>
      </c>
      <c r="J52" s="75">
        <f>SUM(J8:J51)</f>
        <v>4823</v>
      </c>
      <c r="K52" s="76">
        <f>SUM(K8:K51)</f>
        <v>30408</v>
      </c>
    </row>
    <row r="54" spans="1:11" ht="15.75" x14ac:dyDescent="0.25">
      <c r="I54" s="6" t="s">
        <v>59</v>
      </c>
      <c r="J54" s="6" t="s">
        <v>60</v>
      </c>
    </row>
    <row r="55" spans="1:11" ht="15.75" x14ac:dyDescent="0.25">
      <c r="I55" s="3">
        <f>E52+G52+I52</f>
        <v>14751</v>
      </c>
      <c r="J55" s="3">
        <f>F52+H52+J52</f>
        <v>15657</v>
      </c>
    </row>
    <row r="56" spans="1:11" x14ac:dyDescent="0.25">
      <c r="I56" s="109">
        <f>I55/K52</f>
        <v>0.48510260457774268</v>
      </c>
      <c r="J56" s="109">
        <f>J55/K52</f>
        <v>0.51489739542225732</v>
      </c>
    </row>
    <row r="61" spans="1:11" x14ac:dyDescent="0.25">
      <c r="B61" s="77"/>
      <c r="C61" s="78"/>
      <c r="E61" s="80"/>
    </row>
    <row r="62" spans="1:11" x14ac:dyDescent="0.25">
      <c r="B62" s="77"/>
      <c r="C62" s="77"/>
    </row>
    <row r="63" spans="1:11" x14ac:dyDescent="0.25">
      <c r="B63" s="77"/>
      <c r="C63" s="77"/>
    </row>
  </sheetData>
  <mergeCells count="26">
    <mergeCell ref="B39:B42"/>
    <mergeCell ref="B43:B45"/>
    <mergeCell ref="B46:B47"/>
    <mergeCell ref="B49:B50"/>
    <mergeCell ref="A52:C52"/>
    <mergeCell ref="B35:B37"/>
    <mergeCell ref="A5:A7"/>
    <mergeCell ref="B5:B7"/>
    <mergeCell ref="C5:C7"/>
    <mergeCell ref="D5:D7"/>
    <mergeCell ref="B8:B10"/>
    <mergeCell ref="B11:B12"/>
    <mergeCell ref="B13:B14"/>
    <mergeCell ref="B15:B20"/>
    <mergeCell ref="B21:B34"/>
    <mergeCell ref="E5:K5"/>
    <mergeCell ref="E6:F6"/>
    <mergeCell ref="G6:H6"/>
    <mergeCell ref="I6:J6"/>
    <mergeCell ref="K6:K7"/>
    <mergeCell ref="A1:K1"/>
    <mergeCell ref="A2:K2"/>
    <mergeCell ref="A3:B3"/>
    <mergeCell ref="C3:K3"/>
    <mergeCell ref="A4:B4"/>
    <mergeCell ref="C4:K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G88"/>
  <sheetViews>
    <sheetView zoomScale="80" zoomScaleNormal="8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I65" sqref="I65:J65"/>
    </sheetView>
  </sheetViews>
  <sheetFormatPr baseColWidth="10" defaultRowHeight="15" x14ac:dyDescent="0.25"/>
  <cols>
    <col min="1" max="1" width="7.7109375" customWidth="1"/>
    <col min="2" max="2" width="13.85546875" customWidth="1"/>
    <col min="3" max="3" width="21.140625" customWidth="1"/>
    <col min="4" max="4" width="12.28515625" style="79" customWidth="1"/>
    <col min="5" max="5" width="12" customWidth="1"/>
    <col min="6" max="6" width="9.85546875" customWidth="1"/>
    <col min="7" max="7" width="9.140625" customWidth="1"/>
    <col min="8" max="8" width="11.7109375" customWidth="1"/>
    <col min="9" max="9" width="10.85546875" customWidth="1"/>
    <col min="10" max="10" width="11.140625" customWidth="1"/>
    <col min="11" max="11" width="20" style="79" customWidth="1"/>
    <col min="16" max="16" width="12.5703125" customWidth="1"/>
  </cols>
  <sheetData>
    <row r="1" spans="1:33" s="35" customFormat="1" ht="20.25" customHeight="1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3"/>
      <c r="AE1" s="34"/>
      <c r="AF1" s="34"/>
      <c r="AG1" s="34"/>
    </row>
    <row r="2" spans="1:33" s="39" customFormat="1" ht="16.5" customHeight="1" x14ac:dyDescent="0.25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7"/>
      <c r="AE2" s="38"/>
      <c r="AF2" s="38"/>
      <c r="AG2" s="38"/>
    </row>
    <row r="3" spans="1:33" s="43" customFormat="1" ht="18" x14ac:dyDescent="0.25">
      <c r="A3" s="136" t="s">
        <v>2</v>
      </c>
      <c r="B3" s="137"/>
      <c r="C3" s="138" t="s">
        <v>63</v>
      </c>
      <c r="D3" s="138"/>
      <c r="E3" s="138"/>
      <c r="F3" s="138"/>
      <c r="G3" s="138"/>
      <c r="H3" s="138"/>
      <c r="I3" s="138"/>
      <c r="J3" s="138"/>
      <c r="K3" s="138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1"/>
      <c r="AE3" s="42"/>
      <c r="AF3" s="42"/>
      <c r="AG3" s="42"/>
    </row>
    <row r="4" spans="1:33" s="47" customFormat="1" ht="18" x14ac:dyDescent="0.25">
      <c r="A4" s="139" t="s">
        <v>64</v>
      </c>
      <c r="B4" s="140"/>
      <c r="C4" s="141" t="s">
        <v>84</v>
      </c>
      <c r="D4" s="141"/>
      <c r="E4" s="141"/>
      <c r="F4" s="141"/>
      <c r="G4" s="141"/>
      <c r="H4" s="141"/>
      <c r="I4" s="141"/>
      <c r="J4" s="141"/>
      <c r="K4" s="141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5"/>
      <c r="AE4" s="46"/>
      <c r="AF4" s="46"/>
      <c r="AG4" s="46"/>
    </row>
    <row r="5" spans="1:33" ht="15.75" x14ac:dyDescent="0.25">
      <c r="A5" s="168" t="s">
        <v>5</v>
      </c>
      <c r="B5" s="168" t="s">
        <v>6</v>
      </c>
      <c r="C5" s="168" t="s">
        <v>7</v>
      </c>
      <c r="D5" s="168" t="s">
        <v>8</v>
      </c>
      <c r="E5" s="171" t="s">
        <v>9</v>
      </c>
      <c r="F5" s="171"/>
      <c r="G5" s="171"/>
      <c r="H5" s="171"/>
      <c r="I5" s="171"/>
      <c r="J5" s="171"/>
      <c r="K5" s="171"/>
    </row>
    <row r="6" spans="1:33" ht="33.75" customHeight="1" x14ac:dyDescent="0.25">
      <c r="A6" s="169"/>
      <c r="B6" s="169"/>
      <c r="C6" s="169"/>
      <c r="D6" s="169"/>
      <c r="E6" s="172" t="s">
        <v>10</v>
      </c>
      <c r="F6" s="173"/>
      <c r="G6" s="172" t="s">
        <v>66</v>
      </c>
      <c r="H6" s="173"/>
      <c r="I6" s="172" t="s">
        <v>11</v>
      </c>
      <c r="J6" s="173"/>
      <c r="K6" s="168" t="s">
        <v>12</v>
      </c>
    </row>
    <row r="7" spans="1:33" ht="15.75" x14ac:dyDescent="0.25">
      <c r="A7" s="170"/>
      <c r="B7" s="170"/>
      <c r="C7" s="170"/>
      <c r="D7" s="170"/>
      <c r="E7" s="81" t="s">
        <v>14</v>
      </c>
      <c r="F7" s="82" t="s">
        <v>13</v>
      </c>
      <c r="G7" s="81" t="s">
        <v>14</v>
      </c>
      <c r="H7" s="82" t="s">
        <v>13</v>
      </c>
      <c r="I7" s="82" t="s">
        <v>14</v>
      </c>
      <c r="J7" s="82" t="s">
        <v>13</v>
      </c>
      <c r="K7" s="170"/>
    </row>
    <row r="8" spans="1:33" ht="15.75" x14ac:dyDescent="0.25">
      <c r="A8" s="83">
        <v>1</v>
      </c>
      <c r="B8" s="166" t="s">
        <v>15</v>
      </c>
      <c r="C8" s="84" t="s">
        <v>15</v>
      </c>
      <c r="D8" s="59">
        <f>[2]Participación!D11+[2]Educación!D11+'[2]Arte y Cultura'!D11+'[2]Deporte y Recreación '!D11+[2]Prevencion!D11+[2]Salud!D11</f>
        <v>26</v>
      </c>
      <c r="E8" s="85">
        <f>[2]Prevencion!E11+'[2]Deporte y Recreación '!E11+'[2]Arte y Cultura'!E11+[2]Educación!E11+[2]Participación!E11</f>
        <v>249</v>
      </c>
      <c r="F8" s="85">
        <f>[2]Salud!F11+[2]Prevencion!F11+'[2]Deporte y Recreación '!F11+'[2]Arte y Cultura'!F11+[2]Educación!F11</f>
        <v>311</v>
      </c>
      <c r="G8" s="85">
        <f>[2]Salud!G11+[2]Prevencion!G11+'[2]Deporte y Recreación '!G11+'[2]Arte y Cultura'!G11+[2]Educación!G11+[2]Participación!G11</f>
        <v>424</v>
      </c>
      <c r="H8" s="85">
        <f>[2]Salud!H11+[2]Prevencion!H11+'[2]Deporte y Recreación '!H11+'[2]Arte y Cultura'!H11+[2]Educación!H11+[2]Participación!H11</f>
        <v>224</v>
      </c>
      <c r="I8" s="85">
        <f>[2]Salud!I11+[2]Prevencion!I11+'[2]Deporte y Recreación '!I11+'[2]Arte y Cultura'!I11+[2]Educación!I11+[2]Participación!I11</f>
        <v>98</v>
      </c>
      <c r="J8" s="85">
        <f>[2]Salud!J11+[2]Prevencion!J11+'[2]Deporte y Recreación '!J11+'[2]Arte y Cultura'!J11+[2]Educación!J11+[2]Participación!J11</f>
        <v>65</v>
      </c>
      <c r="K8" s="86">
        <f t="shared" ref="K8:K57" si="0">E8+F8+G8+H8+I8+J8</f>
        <v>1371</v>
      </c>
    </row>
    <row r="9" spans="1:33" ht="15.75" x14ac:dyDescent="0.25">
      <c r="A9" s="87">
        <v>2</v>
      </c>
      <c r="B9" s="164"/>
      <c r="C9" s="84" t="s">
        <v>85</v>
      </c>
      <c r="D9" s="59">
        <f>[2]Participación!D12+'[2]Deporte y Recreación '!D13</f>
        <v>2</v>
      </c>
      <c r="E9" s="88">
        <f>'[2]Deporte y Recreación '!E13+[2]Participación!E12</f>
        <v>30</v>
      </c>
      <c r="F9" s="88">
        <f>'[2]Deporte y Recreación '!F13+[2]Participación!F12</f>
        <v>55</v>
      </c>
      <c r="G9" s="88">
        <f>'[2]Deporte y Recreación '!G13+[2]Participación!G12</f>
        <v>145</v>
      </c>
      <c r="H9" s="88">
        <f>'[2]Deporte y Recreación '!H13+[2]Participación!H12</f>
        <v>135</v>
      </c>
      <c r="I9" s="88">
        <f>'[2]Deporte y Recreación '!I13+[2]Participación!I12</f>
        <v>15</v>
      </c>
      <c r="J9" s="88">
        <f>'[2]Deporte y Recreación '!J13+[2]Participación!J12</f>
        <v>20</v>
      </c>
      <c r="K9" s="86">
        <f t="shared" si="0"/>
        <v>400</v>
      </c>
    </row>
    <row r="10" spans="1:33" ht="15.75" x14ac:dyDescent="0.25">
      <c r="A10" s="87">
        <v>3</v>
      </c>
      <c r="B10" s="164"/>
      <c r="C10" s="84" t="s">
        <v>86</v>
      </c>
      <c r="D10" s="59">
        <f>[2]Participación!D13+[2]Prevencion!D15</f>
        <v>5</v>
      </c>
      <c r="E10" s="85"/>
      <c r="F10" s="85"/>
      <c r="G10" s="85"/>
      <c r="H10" s="85">
        <f>[2]Prevencion!H15</f>
        <v>1</v>
      </c>
      <c r="I10" s="85">
        <f>[2]Prevencion!I15+[2]Participación!I13</f>
        <v>8</v>
      </c>
      <c r="J10" s="85">
        <f>[2]Participación!J13</f>
        <v>2</v>
      </c>
      <c r="K10" s="86">
        <f t="shared" si="0"/>
        <v>11</v>
      </c>
    </row>
    <row r="11" spans="1:33" ht="15.75" x14ac:dyDescent="0.25">
      <c r="A11" s="83">
        <v>4</v>
      </c>
      <c r="B11" s="166" t="s">
        <v>16</v>
      </c>
      <c r="C11" s="89" t="s">
        <v>17</v>
      </c>
      <c r="D11" s="59">
        <f>[2]Participación!D15+[2]Prevencion!D13</f>
        <v>4</v>
      </c>
      <c r="E11" s="85">
        <f>[2]Prevencion!E13+[2]Participación!E15</f>
        <v>60</v>
      </c>
      <c r="F11" s="85">
        <f>[2]Prevencion!F13+[2]Participación!F15</f>
        <v>80</v>
      </c>
      <c r="G11" s="85">
        <f>[2]Prevencion!G12+[2]Participación!G15</f>
        <v>82</v>
      </c>
      <c r="H11" s="85">
        <f>[2]Prevencion!H13+[2]Participación!H15</f>
        <v>89</v>
      </c>
      <c r="I11" s="85">
        <f>[2]Prevencion!I13+[2]Participación!I15</f>
        <v>55</v>
      </c>
      <c r="J11" s="85">
        <f>[2]Participación!J15+[2]Prevencion!J13</f>
        <v>66</v>
      </c>
      <c r="K11" s="86">
        <f t="shared" si="0"/>
        <v>432</v>
      </c>
    </row>
    <row r="12" spans="1:33" ht="15.75" x14ac:dyDescent="0.25">
      <c r="A12" s="87">
        <v>5</v>
      </c>
      <c r="B12" s="164"/>
      <c r="C12" s="89" t="s">
        <v>87</v>
      </c>
      <c r="D12" s="59">
        <f>[2]Educación!D12+'[2]Deporte y Recreación '!D12+[2]Salud!D13</f>
        <v>3</v>
      </c>
      <c r="E12" s="85">
        <f>[2]Salud!E13+'[2]Deporte y Recreación '!E12+[2]Educación!E12</f>
        <v>75</v>
      </c>
      <c r="F12" s="85">
        <f>[2]Salud!F13+'[2]Deporte y Recreación '!F12+[2]Educación!F12</f>
        <v>110</v>
      </c>
      <c r="G12" s="85">
        <f>[2]Salud!G13+'[2]Deporte y Recreación '!G12+[2]Educación!G12</f>
        <v>130</v>
      </c>
      <c r="H12" s="85">
        <f>[2]Salud!H13+'[2]Deporte y Recreación '!H12+[2]Educación!H12</f>
        <v>102</v>
      </c>
      <c r="I12" s="85"/>
      <c r="J12" s="85">
        <f>[2]Educación!J12</f>
        <v>1</v>
      </c>
      <c r="K12" s="86">
        <f t="shared" si="0"/>
        <v>418</v>
      </c>
    </row>
    <row r="13" spans="1:33" ht="15.75" x14ac:dyDescent="0.25">
      <c r="A13" s="87">
        <v>6</v>
      </c>
      <c r="B13" s="164"/>
      <c r="C13" s="89" t="s">
        <v>88</v>
      </c>
      <c r="D13" s="59">
        <f>'[2]Deporte y Recreación '!D14+[2]Prevencion!D14+[2]Salud!D12</f>
        <v>11</v>
      </c>
      <c r="E13" s="90">
        <f>'[2]Deporte y Recreación '!E14+[2]Prevencion!E14</f>
        <v>45</v>
      </c>
      <c r="F13" s="90">
        <f>[2]Prevencion!E14+'[2]Deporte y Recreación '!E14</f>
        <v>45</v>
      </c>
      <c r="G13" s="90">
        <f>'[2]Deporte y Recreación '!G14+[2]Prevencion!G14+[2]Salud!G12</f>
        <v>340</v>
      </c>
      <c r="H13" s="90">
        <f>'[2]Deporte y Recreación '!H14+[2]Prevencion!H14+[2]Salud!H12</f>
        <v>362</v>
      </c>
      <c r="I13" s="90">
        <f>'[2]Deporte y Recreación '!I14+[2]Prevencion!I14+[2]Salud!I12</f>
        <v>29</v>
      </c>
      <c r="J13" s="90">
        <f>'[2]Deporte y Recreación '!J14+[2]Prevencion!J14+[2]Salud!J12</f>
        <v>44</v>
      </c>
      <c r="K13" s="86">
        <f t="shared" si="0"/>
        <v>865</v>
      </c>
    </row>
    <row r="14" spans="1:33" ht="15.75" x14ac:dyDescent="0.25">
      <c r="A14" s="83">
        <v>7</v>
      </c>
      <c r="B14" s="165"/>
      <c r="C14" s="63" t="s">
        <v>69</v>
      </c>
      <c r="D14" s="59">
        <f>[2]Participación!D14+'[2]Arte y Cultura'!D12+[2]Prevencion!D12</f>
        <v>11</v>
      </c>
      <c r="E14" s="88">
        <f>[2]Participación!E14</f>
        <v>23</v>
      </c>
      <c r="F14" s="88">
        <f>[2]Participación!F14</f>
        <v>31</v>
      </c>
      <c r="G14" s="88">
        <f>'[2]Arte y Cultura'!G12+[2]Participación!G14</f>
        <v>103</v>
      </c>
      <c r="H14" s="88">
        <f>[2]Prevencion!H12+[2]Participación!H14</f>
        <v>130</v>
      </c>
      <c r="I14" s="88">
        <f>[2]Prevencion!I12+'[2]Arte y Cultura'!I12+[2]Participación!I14</f>
        <v>42</v>
      </c>
      <c r="J14" s="88">
        <f>[2]Prevencion!J12+'[2]Arte y Cultura'!J12+[2]Participación!J14</f>
        <v>51</v>
      </c>
      <c r="K14" s="86">
        <f>E14+F14+G14+H14+I14+J14</f>
        <v>380</v>
      </c>
    </row>
    <row r="15" spans="1:33" ht="15.75" x14ac:dyDescent="0.25">
      <c r="A15" s="87">
        <v>8</v>
      </c>
      <c r="B15" s="164" t="s">
        <v>19</v>
      </c>
      <c r="C15" s="63" t="s">
        <v>89</v>
      </c>
      <c r="D15" s="59">
        <f>[2]Participación!D16+[2]Salud!D15</f>
        <v>6</v>
      </c>
      <c r="E15" s="85">
        <f>[2]Salud!E15</f>
        <v>82</v>
      </c>
      <c r="F15" s="85">
        <f>[2]Salud!F15</f>
        <v>83</v>
      </c>
      <c r="G15" s="85">
        <f>[2]Salud!G15+[2]Participación!G16</f>
        <v>100</v>
      </c>
      <c r="H15" s="85">
        <f>[2]Salud!H15+[2]Participación!H16</f>
        <v>112</v>
      </c>
      <c r="I15" s="85">
        <f>[2]Salud!I15+[2]Participación!I16</f>
        <v>31</v>
      </c>
      <c r="J15" s="85">
        <f>[2]Salud!J15+[2]Participación!J16</f>
        <v>19</v>
      </c>
      <c r="K15" s="86">
        <f t="shared" si="0"/>
        <v>427</v>
      </c>
    </row>
    <row r="16" spans="1:33" ht="15.75" x14ac:dyDescent="0.25">
      <c r="A16" s="87">
        <v>9</v>
      </c>
      <c r="B16" s="164"/>
      <c r="C16" s="63" t="s">
        <v>18</v>
      </c>
      <c r="D16" s="59">
        <f>[2]Prevencion!D16</f>
        <v>2</v>
      </c>
      <c r="E16" s="85"/>
      <c r="F16" s="85"/>
      <c r="G16" s="85">
        <f>[2]Prevencion!G16</f>
        <v>1</v>
      </c>
      <c r="H16" s="85"/>
      <c r="I16" s="85">
        <f>[2]Prevencion!I16</f>
        <v>4</v>
      </c>
      <c r="J16" s="85"/>
      <c r="K16" s="86">
        <f t="shared" si="0"/>
        <v>5</v>
      </c>
    </row>
    <row r="17" spans="1:12" ht="15.75" x14ac:dyDescent="0.25">
      <c r="A17" s="83">
        <v>10</v>
      </c>
      <c r="B17" s="164"/>
      <c r="C17" s="63" t="s">
        <v>90</v>
      </c>
      <c r="D17" s="59">
        <f>[2]Educación!D14</f>
        <v>1</v>
      </c>
      <c r="E17" s="85"/>
      <c r="F17" s="85"/>
      <c r="G17" s="85">
        <f>[2]Educación!G14</f>
        <v>11</v>
      </c>
      <c r="H17" s="85">
        <f>[2]Educación!H14</f>
        <v>1</v>
      </c>
      <c r="I17" s="85">
        <f>[2]Educación!I14</f>
        <v>1</v>
      </c>
      <c r="J17" s="85"/>
      <c r="K17" s="86">
        <f t="shared" si="0"/>
        <v>13</v>
      </c>
    </row>
    <row r="18" spans="1:12" ht="15.75" x14ac:dyDescent="0.25">
      <c r="A18" s="87">
        <v>11</v>
      </c>
      <c r="B18" s="165"/>
      <c r="C18" s="63" t="s">
        <v>19</v>
      </c>
      <c r="D18" s="91">
        <f>[2]Participación!D17+[2]Educación!D13+'[2]Deporte y Recreación '!D15+[2]Prevencion!D17+[2]Salud!D14</f>
        <v>24</v>
      </c>
      <c r="E18" s="92">
        <f>[2]Participación!E17+[2]Educación!E13+'[2]Deporte y Recreación '!E15+[2]Prevencion!E17+[2]Salud!E14</f>
        <v>351</v>
      </c>
      <c r="F18" s="92">
        <f>[2]Participación!F17+[2]Educación!F13+'[2]Deporte y Recreación '!F15+[2]Prevencion!F17+[2]Salud!F14</f>
        <v>315</v>
      </c>
      <c r="G18" s="92">
        <f>[2]Participación!G17+[2]Educación!G13+'[2]Deporte y Recreación '!G15+[2]Prevencion!G17+[2]Salud!G14</f>
        <v>833</v>
      </c>
      <c r="H18" s="92">
        <f>[2]Participación!H17+[2]Educación!H13+'[2]Deporte y Recreación '!H15+[2]Prevencion!H17+[2]Salud!H14</f>
        <v>746</v>
      </c>
      <c r="I18" s="92">
        <f>[2]Participación!I17+[2]Educación!I13+'[2]Deporte y Recreación '!I15+[2]Prevencion!I17+[2]Salud!I14</f>
        <v>280</v>
      </c>
      <c r="J18" s="92">
        <f>[2]Participación!J17+[2]Educación!J13+'[2]Deporte y Recreación '!J15+[2]Prevencion!J17+[2]Salud!J14</f>
        <v>243</v>
      </c>
      <c r="K18" s="86">
        <f>E18+F18+G18+H18+I18+J18</f>
        <v>2768</v>
      </c>
      <c r="L18" s="93"/>
    </row>
    <row r="19" spans="1:12" ht="15.75" x14ac:dyDescent="0.25">
      <c r="A19" s="87">
        <v>12</v>
      </c>
      <c r="B19" s="166" t="s">
        <v>20</v>
      </c>
      <c r="C19" s="63" t="s">
        <v>21</v>
      </c>
      <c r="D19" s="91">
        <f>[2]Prevencion!D18</f>
        <v>2</v>
      </c>
      <c r="E19" s="92">
        <f>[2]Prevencion!E18</f>
        <v>70</v>
      </c>
      <c r="F19" s="92">
        <f>[2]Prevencion!F18</f>
        <v>59</v>
      </c>
      <c r="G19" s="92">
        <f>[2]Prevencion!G18</f>
        <v>198</v>
      </c>
      <c r="H19" s="92">
        <f>[2]Prevencion!H18</f>
        <v>228</v>
      </c>
      <c r="I19" s="92">
        <f>[2]Prevencion!I18</f>
        <v>63</v>
      </c>
      <c r="J19" s="92">
        <f>[2]Prevencion!J18</f>
        <v>109</v>
      </c>
      <c r="K19" s="86">
        <f t="shared" si="0"/>
        <v>727</v>
      </c>
    </row>
    <row r="20" spans="1:12" ht="15.75" x14ac:dyDescent="0.25">
      <c r="A20" s="83">
        <v>13</v>
      </c>
      <c r="B20" s="164"/>
      <c r="C20" s="63" t="s">
        <v>22</v>
      </c>
      <c r="D20" s="59">
        <f>[2]Prevencion!D19</f>
        <v>2</v>
      </c>
      <c r="E20" s="85"/>
      <c r="F20" s="85"/>
      <c r="G20" s="85">
        <f>[2]Prevencion!G19</f>
        <v>478</v>
      </c>
      <c r="H20" s="85">
        <f>[2]Prevencion!H19</f>
        <v>583</v>
      </c>
      <c r="I20" s="85"/>
      <c r="J20" s="85"/>
      <c r="K20" s="86">
        <f t="shared" si="0"/>
        <v>1061</v>
      </c>
    </row>
    <row r="21" spans="1:12" ht="15.75" x14ac:dyDescent="0.25">
      <c r="A21" s="87">
        <v>14</v>
      </c>
      <c r="B21" s="164"/>
      <c r="C21" s="63" t="s">
        <v>24</v>
      </c>
      <c r="D21" s="91">
        <f>'[2]Arte y Cultura'!D14+[2]Prevencion!D20</f>
        <v>4</v>
      </c>
      <c r="E21" s="92">
        <f>[2]Prevencion!E20</f>
        <v>4</v>
      </c>
      <c r="F21" s="92">
        <f>[2]Prevencion!F20</f>
        <v>10</v>
      </c>
      <c r="G21" s="92">
        <f>[2]Prevencion!G20+'[2]Arte y Cultura'!G14</f>
        <v>56</v>
      </c>
      <c r="H21" s="92">
        <f>[2]Prevencion!H20+'[2]Arte y Cultura'!H14</f>
        <v>51</v>
      </c>
      <c r="I21" s="92">
        <f>[2]Prevencion!I20+'[2]Arte y Cultura'!I14</f>
        <v>70</v>
      </c>
      <c r="J21" s="92">
        <f>[2]Prevencion!J20+'[2]Arte y Cultura'!J14</f>
        <v>58</v>
      </c>
      <c r="K21" s="86">
        <f>E21+F21+G21+H21+I21+J21</f>
        <v>249</v>
      </c>
    </row>
    <row r="22" spans="1:12" ht="15.75" x14ac:dyDescent="0.25">
      <c r="A22" s="87">
        <v>15</v>
      </c>
      <c r="B22" s="164"/>
      <c r="C22" s="63" t="s">
        <v>26</v>
      </c>
      <c r="D22" s="91">
        <f>[2]Educación!D15+'[2]Arte y Cultura'!D13+[2]Prevencion!D21</f>
        <v>4</v>
      </c>
      <c r="E22" s="92">
        <f>[2]Prevencion!E21+'[2]Arte y Cultura'!E13</f>
        <v>298</v>
      </c>
      <c r="F22" s="92">
        <f>[2]Prevencion!F21+'[2]Arte y Cultura'!F13</f>
        <v>252</v>
      </c>
      <c r="G22" s="92">
        <f>[2]Prevencion!G21+'[2]Arte y Cultura'!G13+[2]Educación!G15</f>
        <v>549</v>
      </c>
      <c r="H22" s="92">
        <f>[2]Prevencion!H21+'[2]Arte y Cultura'!H13+[2]Educación!H15</f>
        <v>490</v>
      </c>
      <c r="I22" s="92">
        <f>'[2]Arte y Cultura'!I13+[2]Educación!I15</f>
        <v>162</v>
      </c>
      <c r="J22" s="92">
        <f>'[2]Arte y Cultura'!J13+[2]Educación!J15</f>
        <v>132</v>
      </c>
      <c r="K22" s="86">
        <f t="shared" si="0"/>
        <v>1883</v>
      </c>
    </row>
    <row r="23" spans="1:12" ht="17.25" customHeight="1" x14ac:dyDescent="0.25">
      <c r="A23" s="83">
        <v>16</v>
      </c>
      <c r="B23" s="166" t="s">
        <v>28</v>
      </c>
      <c r="C23" s="63" t="s">
        <v>28</v>
      </c>
      <c r="D23" s="91">
        <f>[2]Participación!D18+[2]Educación!D16+'[2]Arte y Cultura'!D15+'[2]Deporte y Recreación '!D16+[2]Prevencion!D22+'[2]Empleo '!D11+[2]Salud!D16</f>
        <v>53</v>
      </c>
      <c r="E23" s="92">
        <f>[2]Salud!E16+[2]Prevencion!E22+'[2]Deporte y Recreación '!E16+'[2]Arte y Cultura'!E15+[2]Participación!E18</f>
        <v>179</v>
      </c>
      <c r="F23" s="92">
        <f>[2]Salud!F16+[2]Prevencion!F22+'[2]Deporte y Recreación '!F16+'[2]Arte y Cultura'!F15+[2]Participación!F18</f>
        <v>152</v>
      </c>
      <c r="G23" s="92">
        <f>[2]Salud!G16+'[2]Empleo '!G11+[2]Prevencion!G22+'[2]Deporte y Recreación '!G16+'[2]Arte y Cultura'!G15+[2]Participación!G18</f>
        <v>1076</v>
      </c>
      <c r="H23" s="92">
        <f>'[2]Empleo '!H11+[2]Prevencion!H22+'[2]Deporte y Recreación '!H16+'[2]Arte y Cultura'!H15+[2]Participación!H18</f>
        <v>851</v>
      </c>
      <c r="I23" s="92">
        <f>[2]Salud!I16+[2]Prevencion!I22+'[2]Deporte y Recreación '!I16+'[2]Arte y Cultura'!I15+[2]Participación!I18</f>
        <v>140</v>
      </c>
      <c r="J23" s="92">
        <f>[2]Prevencion!J22+'[2]Deporte y Recreación '!J16+'[2]Arte y Cultura'!J15+[2]Educación!J16+[2]Participación!J18</f>
        <v>131</v>
      </c>
      <c r="K23" s="86">
        <f t="shared" si="0"/>
        <v>2529</v>
      </c>
    </row>
    <row r="24" spans="1:12" ht="15.75" x14ac:dyDescent="0.25">
      <c r="A24" s="87">
        <v>17</v>
      </c>
      <c r="B24" s="164"/>
      <c r="C24" s="63" t="s">
        <v>29</v>
      </c>
      <c r="D24" s="91">
        <f>[2]Participación!D19+[2]Educación!D17+'[2]Arte y Cultura'!D17+'[2]Deporte y Recreación '!D17+[2]Prevencion!D23+'[2]Empleo '!D12</f>
        <v>53</v>
      </c>
      <c r="E24" s="92">
        <f>[2]Prevencion!E23+'[2]Deporte y Recreación '!E17</f>
        <v>91</v>
      </c>
      <c r="F24" s="92">
        <f>[2]Prevencion!F23+'[2]Deporte y Recreación '!F17</f>
        <v>132</v>
      </c>
      <c r="G24" s="92">
        <f>'[2]Empleo '!G12+[2]Prevencion!G23+'[2]Deporte y Recreación '!G17+'[2]Arte y Cultura'!G17+[2]Participación!G19</f>
        <v>525</v>
      </c>
      <c r="H24" s="92">
        <f>'[2]Empleo '!H12+[2]Prevencion!H23+'[2]Deporte y Recreación '!H17+'[2]Arte y Cultura'!H17+[2]Educación!H17+[2]Participación!H19</f>
        <v>665</v>
      </c>
      <c r="I24" s="92">
        <f>'[2]Empleo '!I12+[2]Prevencion!I23+'[2]Deporte y Recreación '!I17+'[2]Arte y Cultura'!I17+[2]Participación!I19</f>
        <v>158</v>
      </c>
      <c r="J24" s="92">
        <f>'[2]Empleo '!J12+[2]Prevencion!J23+'[2]Deporte y Recreación '!J17+'[2]Arte y Cultura'!J17+[2]Educación!J17+[2]Participación!J19</f>
        <v>192</v>
      </c>
      <c r="K24" s="86">
        <f t="shared" si="0"/>
        <v>1763</v>
      </c>
    </row>
    <row r="25" spans="1:12" ht="15.75" x14ac:dyDescent="0.25">
      <c r="A25" s="87">
        <v>18</v>
      </c>
      <c r="B25" s="164"/>
      <c r="C25" s="63" t="s">
        <v>30</v>
      </c>
      <c r="D25" s="91">
        <f>[2]Participación!D20+[2]Educación!D18+'[2]Arte y Cultura'!D18+'[2]Deporte y Recreación '!D18+[2]Prevencion!D24+'[2]Empleo '!D14+[2]Salud!D17</f>
        <v>34</v>
      </c>
      <c r="E25" s="92">
        <f>'[2]Deporte y Recreación '!E18+'[2]Arte y Cultura'!E18+[2]Educación!E18</f>
        <v>95</v>
      </c>
      <c r="F25" s="92">
        <f>[2]Prevencion!F24+'[2]Deporte y Recreación '!F18+'[2]Arte y Cultura'!F18</f>
        <v>51</v>
      </c>
      <c r="G25" s="92">
        <f>[2]Participación!G20+[2]Educación!G18+'[2]Arte y Cultura'!G18+'[2]Deporte y Recreación '!G18+[2]Prevencion!G24+'[2]Empleo '!G14+[2]Salud!G17</f>
        <v>212</v>
      </c>
      <c r="H25" s="92">
        <f>'[2]Empleo '!H14+[2]Prevencion!H24+'[2]Deporte y Recreación '!H18+'[2]Arte y Cultura'!H18+[2]Educación!H18+[2]Participación!H20</f>
        <v>102</v>
      </c>
      <c r="I25" s="92">
        <f>[2]Salud!I17+[2]Prevencion!I24+'[2]Deporte y Recreación '!I18+'[2]Arte y Cultura'!I18+[2]Educación!I18+[2]Participación!I20</f>
        <v>140</v>
      </c>
      <c r="J25" s="92">
        <f>[2]Prevencion!J24+'[2]Deporte y Recreación '!J18+'[2]Arte y Cultura'!J18+[2]Educación!J18+[2]Participación!J20</f>
        <v>53</v>
      </c>
      <c r="K25" s="86">
        <f t="shared" si="0"/>
        <v>653</v>
      </c>
    </row>
    <row r="26" spans="1:12" ht="15.75" x14ac:dyDescent="0.25">
      <c r="A26" s="83">
        <v>19</v>
      </c>
      <c r="B26" s="164"/>
      <c r="C26" s="63" t="s">
        <v>31</v>
      </c>
      <c r="D26" s="91">
        <f>[2]Participación!D22+[2]Educación!D19+'[2]Arte y Cultura'!D16+'[2]Deporte y Recreación '!D19+[2]Prevencion!D25+[2]Salud!D18</f>
        <v>27</v>
      </c>
      <c r="E26" s="92">
        <f>[2]Salud!E18+[2]Prevencion!E25+'[2]Deporte y Recreación '!E19+'[2]Arte y Cultura'!E16+[2]Educación!E19</f>
        <v>118</v>
      </c>
      <c r="F26" s="92">
        <f>[2]Salud!F18+[2]Prevencion!F25+'[2]Deporte y Recreación '!F19+'[2]Arte y Cultura'!F16+[2]Educación!F19</f>
        <v>114</v>
      </c>
      <c r="G26" s="92">
        <f>[2]Salud!G18+[2]Prevencion!G25+'[2]Deporte y Recreación '!G19+'[2]Arte y Cultura'!G16+[2]Educación!G19+[2]Participación!G22</f>
        <v>314</v>
      </c>
      <c r="H26" s="92">
        <f>[2]Salud!H18+[2]Prevencion!H25+'[2]Deporte y Recreación '!H19+'[2]Arte y Cultura'!H16+[2]Educación!H19+[2]Participación!H22</f>
        <v>385</v>
      </c>
      <c r="I26" s="92">
        <f>[2]Prevencion!I25+'[2]Deporte y Recreación '!I19+'[2]Arte y Cultura'!I16+[2]Educación!I19</f>
        <v>143</v>
      </c>
      <c r="J26" s="92">
        <f>[2]Prevencion!J25+'[2]Deporte y Recreación '!J19+[2]Educación!J19</f>
        <v>218</v>
      </c>
      <c r="K26" s="86">
        <f t="shared" si="0"/>
        <v>1292</v>
      </c>
    </row>
    <row r="27" spans="1:12" ht="15.75" x14ac:dyDescent="0.25">
      <c r="A27" s="87">
        <v>20</v>
      </c>
      <c r="B27" s="164"/>
      <c r="C27" s="63" t="s">
        <v>32</v>
      </c>
      <c r="D27" s="91">
        <f>'[2]Arte y Cultura'!D19+[2]Prevencion!D29</f>
        <v>7</v>
      </c>
      <c r="E27" s="92"/>
      <c r="F27" s="92"/>
      <c r="G27" s="92">
        <f>[2]Prevencion!G29+'[2]Arte y Cultura'!G19</f>
        <v>169</v>
      </c>
      <c r="H27" s="92">
        <f>[2]Prevencion!H29+'[2]Arte y Cultura'!H19</f>
        <v>160</v>
      </c>
      <c r="I27" s="92">
        <f>[2]Prevencion!I29</f>
        <v>20</v>
      </c>
      <c r="J27" s="92">
        <f>[2]Prevencion!J29</f>
        <v>46</v>
      </c>
      <c r="K27" s="86">
        <f t="shared" si="0"/>
        <v>395</v>
      </c>
    </row>
    <row r="28" spans="1:12" ht="15.75" x14ac:dyDescent="0.25">
      <c r="A28" s="87">
        <v>21</v>
      </c>
      <c r="B28" s="164"/>
      <c r="C28" s="63" t="s">
        <v>72</v>
      </c>
      <c r="D28" s="91">
        <f>'[2]Empleo '!D15</f>
        <v>7</v>
      </c>
      <c r="E28" s="94"/>
      <c r="F28" s="94"/>
      <c r="G28" s="94">
        <f>'[2]Empleo '!G15</f>
        <v>101</v>
      </c>
      <c r="H28" s="94">
        <f>'[2]Empleo '!H15</f>
        <v>109</v>
      </c>
      <c r="I28" s="95"/>
      <c r="J28" s="95"/>
      <c r="K28" s="86">
        <f t="shared" si="0"/>
        <v>210</v>
      </c>
    </row>
    <row r="29" spans="1:12" ht="15.75" x14ac:dyDescent="0.25">
      <c r="A29" s="83">
        <v>22</v>
      </c>
      <c r="B29" s="164"/>
      <c r="C29" s="63" t="s">
        <v>33</v>
      </c>
      <c r="D29" s="91">
        <f>[2]Participación!D23+[2]Educación!D20+'[2]Arte y Cultura'!D20+'[2]Deporte y Recreación '!D20+[2]Prevencion!D26+[2]Salud!D19</f>
        <v>47</v>
      </c>
      <c r="E29" s="92">
        <f>[2]Prevencion!E26+'[2]Deporte y Recreación '!E20+'[2]Arte y Cultura'!E20+[2]Educación!E20</f>
        <v>42</v>
      </c>
      <c r="F29" s="92">
        <f>[2]Salud!F19+[2]Prevencion!F26+'[2]Deporte y Recreación '!F20+'[2]Arte y Cultura'!F20+[2]Educación!F20</f>
        <v>43</v>
      </c>
      <c r="G29" s="92">
        <f>[2]Salud!G19+[2]Prevencion!G26+'[2]Deporte y Recreación '!G20+'[2]Arte y Cultura'!G20+[2]Educación!G20+[2]Participación!G23</f>
        <v>833</v>
      </c>
      <c r="H29" s="92">
        <f>[2]Prevencion!H26+'[2]Deporte y Recreación '!H20+'[2]Arte y Cultura'!H20+[2]Educación!H20</f>
        <v>739</v>
      </c>
      <c r="I29" s="92">
        <f>[2]Prevencion!I26+'[2]Deporte y Recreación '!I20+'[2]Arte y Cultura'!I20+[2]Educación!I20</f>
        <v>127</v>
      </c>
      <c r="J29" s="92">
        <f>[2]Prevencion!J26+'[2]Deporte y Recreación '!J20+'[2]Arte y Cultura'!J20+[2]Educación!J20</f>
        <v>222</v>
      </c>
      <c r="K29" s="86">
        <f t="shared" si="0"/>
        <v>2006</v>
      </c>
    </row>
    <row r="30" spans="1:12" ht="15.75" x14ac:dyDescent="0.25">
      <c r="A30" s="87">
        <v>23</v>
      </c>
      <c r="B30" s="164"/>
      <c r="C30" s="63" t="s">
        <v>73</v>
      </c>
      <c r="D30" s="59">
        <f>[2]Educación!D21+[2]Salud!D22</f>
        <v>4</v>
      </c>
      <c r="E30" s="85">
        <f>[2]Salud!E22+[2]Educación!E21</f>
        <v>21</v>
      </c>
      <c r="F30" s="85">
        <f>[2]Salud!F22+[2]Educación!F21</f>
        <v>34</v>
      </c>
      <c r="G30" s="85">
        <f>[2]Salud!G22+[2]Educación!G21</f>
        <v>13</v>
      </c>
      <c r="H30" s="85">
        <f>[2]Salud!H22+[2]Educación!H21</f>
        <v>16</v>
      </c>
      <c r="I30" s="85"/>
      <c r="J30" s="85"/>
      <c r="K30" s="86">
        <f t="shared" si="0"/>
        <v>84</v>
      </c>
    </row>
    <row r="31" spans="1:12" ht="15.75" x14ac:dyDescent="0.25">
      <c r="A31" s="87">
        <v>24</v>
      </c>
      <c r="B31" s="164"/>
      <c r="C31" s="63" t="s">
        <v>34</v>
      </c>
      <c r="D31" s="59">
        <f>[2]Prevencion!D27</f>
        <v>3</v>
      </c>
      <c r="E31" s="96"/>
      <c r="F31" s="96"/>
      <c r="G31" s="96">
        <v>6</v>
      </c>
      <c r="H31" s="96">
        <v>3</v>
      </c>
      <c r="I31" s="96">
        <v>7</v>
      </c>
      <c r="J31" s="96">
        <v>6</v>
      </c>
      <c r="K31" s="86">
        <f t="shared" si="0"/>
        <v>22</v>
      </c>
    </row>
    <row r="32" spans="1:12" ht="15.75" x14ac:dyDescent="0.25">
      <c r="A32" s="83">
        <v>25</v>
      </c>
      <c r="B32" s="164"/>
      <c r="C32" s="63" t="s">
        <v>35</v>
      </c>
      <c r="D32" s="91">
        <f>[2]Participación!D24+'[2]Arte y Cultura'!D21+'[2]Deporte y Recreación '!D21+[2]Prevencion!D28</f>
        <v>8</v>
      </c>
      <c r="E32" s="92">
        <f>'[2]Deporte y Recreación '!E21+'[2]Arte y Cultura'!E21+[2]Participación!E24</f>
        <v>5</v>
      </c>
      <c r="F32" s="92">
        <v>1</v>
      </c>
      <c r="G32" s="92">
        <f>[2]Participación!G24+'[2]Arte y Cultura'!G21+'[2]Deporte y Recreación '!G21+[2]Prevencion!G28</f>
        <v>46</v>
      </c>
      <c r="H32" s="92">
        <f>[2]Prevencion!H28+'[2]Deporte y Recreación '!H21+'[2]Arte y Cultura'!H21+[2]Participación!H24</f>
        <v>22</v>
      </c>
      <c r="I32" s="92">
        <f>[2]Prevencion!I28+'[2]Deporte y Recreación '!I21+'[2]Arte y Cultura'!I21+[2]Participación!I24</f>
        <v>18</v>
      </c>
      <c r="J32" s="92">
        <f>[2]Prevencion!J28+'[2]Arte y Cultura'!J21+[2]Participación!J24</f>
        <v>11</v>
      </c>
      <c r="K32" s="86">
        <f t="shared" si="0"/>
        <v>103</v>
      </c>
    </row>
    <row r="33" spans="1:17" ht="15.75" x14ac:dyDescent="0.25">
      <c r="A33" s="87">
        <v>26</v>
      </c>
      <c r="B33" s="164"/>
      <c r="C33" s="63" t="s">
        <v>91</v>
      </c>
      <c r="D33" s="91">
        <f>[2]Participación!D21+[2]Prevencion!D30</f>
        <v>7</v>
      </c>
      <c r="E33" s="92">
        <f>[2]Participación!E21</f>
        <v>2</v>
      </c>
      <c r="F33" s="92">
        <f>[2]Participación!F21</f>
        <v>16</v>
      </c>
      <c r="G33" s="92">
        <v>14</v>
      </c>
      <c r="H33" s="92">
        <f>[2]Prevencion!H30+[2]Participación!H21</f>
        <v>16</v>
      </c>
      <c r="I33" s="92">
        <f>[2]Prevencion!I30+[2]Participación!I21</f>
        <v>36</v>
      </c>
      <c r="J33" s="92">
        <f>[2]Prevencion!J30+[2]Participación!J21</f>
        <v>33</v>
      </c>
      <c r="K33" s="86">
        <f t="shared" si="0"/>
        <v>117</v>
      </c>
    </row>
    <row r="34" spans="1:17" ht="15.75" x14ac:dyDescent="0.25">
      <c r="A34" s="87">
        <v>27</v>
      </c>
      <c r="B34" s="164"/>
      <c r="C34" s="63" t="s">
        <v>37</v>
      </c>
      <c r="D34" s="91">
        <f>[2]Participación!D25+[2]Educación!D22+[2]Prevencion!D31+[2]Salud!D21+'[2]Empleo '!D13</f>
        <v>26</v>
      </c>
      <c r="E34" s="92"/>
      <c r="F34" s="92"/>
      <c r="G34" s="92">
        <f>[2]Salud!G21+'[2]Empleo '!G13+[2]Educación!G22+[2]Participación!G25</f>
        <v>20</v>
      </c>
      <c r="H34" s="92">
        <f>[2]Salud!H21+'[2]Empleo '!H13+[2]Educación!H22+[2]Participación!H25</f>
        <v>148</v>
      </c>
      <c r="I34" s="92">
        <f>[2]Prevencion!I31</f>
        <v>3</v>
      </c>
      <c r="J34" s="92">
        <v>2</v>
      </c>
      <c r="K34" s="86">
        <f t="shared" si="0"/>
        <v>173</v>
      </c>
    </row>
    <row r="35" spans="1:17" ht="15.75" x14ac:dyDescent="0.25">
      <c r="A35" s="87">
        <v>29</v>
      </c>
      <c r="B35" s="165"/>
      <c r="C35" s="63" t="s">
        <v>38</v>
      </c>
      <c r="D35" s="91">
        <f>[2]Participación!D26+'[2]Deporte y Recreación '!D22+[2]Prevencion!D32+[2]Salud!D20</f>
        <v>11</v>
      </c>
      <c r="E35" s="92">
        <f>[2]Prevencion!E32+[2]Participación!E26</f>
        <v>68</v>
      </c>
      <c r="F35" s="92">
        <f>[2]Prevencion!F32+[2]Participación!F26</f>
        <v>80</v>
      </c>
      <c r="G35" s="92">
        <f>[2]Salud!G20+[2]Prevencion!G32+'[2]Deporte y Recreación '!G22+[2]Participación!G26</f>
        <v>181</v>
      </c>
      <c r="H35" s="92">
        <f>[2]Salud!H20+[2]Prevencion!H32+'[2]Deporte y Recreación '!H22+[2]Participación!H26</f>
        <v>189</v>
      </c>
      <c r="I35" s="92">
        <f>[2]Prevencion!I32+[2]Participación!I26</f>
        <v>35</v>
      </c>
      <c r="J35" s="92">
        <f>[2]Prevencion!J32+[2]Participación!J26</f>
        <v>29</v>
      </c>
      <c r="K35" s="86">
        <f t="shared" si="0"/>
        <v>582</v>
      </c>
    </row>
    <row r="36" spans="1:17" ht="15.75" x14ac:dyDescent="0.25">
      <c r="A36" s="87">
        <v>30</v>
      </c>
      <c r="B36" s="97" t="s">
        <v>92</v>
      </c>
      <c r="C36" s="63" t="s">
        <v>92</v>
      </c>
      <c r="D36" s="91">
        <v>1</v>
      </c>
      <c r="E36" s="92"/>
      <c r="F36" s="92"/>
      <c r="G36" s="92">
        <v>10</v>
      </c>
      <c r="H36" s="92">
        <v>8</v>
      </c>
      <c r="I36" s="92"/>
      <c r="J36" s="92"/>
      <c r="K36" s="86">
        <f t="shared" si="0"/>
        <v>18</v>
      </c>
    </row>
    <row r="37" spans="1:17" ht="15.75" x14ac:dyDescent="0.25">
      <c r="A37" s="83">
        <v>31</v>
      </c>
      <c r="B37" s="166" t="s">
        <v>41</v>
      </c>
      <c r="C37" s="63" t="s">
        <v>42</v>
      </c>
      <c r="D37" s="91">
        <f>[2]Participación!D27+[2]Educación!D23+'[2]Deporte y Recreación '!D23+[2]Prevencion!D33+[2]Salud!D24</f>
        <v>18</v>
      </c>
      <c r="E37" s="92">
        <f>[2]Participación!E27+[2]Educación!E23+'[2]Deporte y Recreación '!E23+[2]Prevencion!E33+[2]Salud!E24</f>
        <v>127</v>
      </c>
      <c r="F37" s="92">
        <f>[2]Participación!F27+[2]Educación!F23+[2]Prevencion!F33+[2]Salud!F24</f>
        <v>184</v>
      </c>
      <c r="G37" s="92">
        <f>[2]Participación!G27+[2]Educación!G23+'[2]Deporte y Recreación '!G23+[2]Prevencion!G33+[2]Salud!G24</f>
        <v>183</v>
      </c>
      <c r="H37" s="92">
        <f>[2]Participación!H27+[2]Educación!H23+'[2]Deporte y Recreación '!H23+[2]Prevencion!H33+[2]Salud!H24</f>
        <v>174</v>
      </c>
      <c r="I37" s="92">
        <f>[2]Participación!I27+'[2]Deporte y Recreación '!I23+[2]Prevencion!I33+[2]Salud!I24</f>
        <v>51</v>
      </c>
      <c r="J37" s="92">
        <f>[2]Participación!J27+[2]Educación!J23+'[2]Deporte y Recreación '!J23+[2]Prevencion!J33</f>
        <v>71</v>
      </c>
      <c r="K37" s="86">
        <f t="shared" si="0"/>
        <v>790</v>
      </c>
    </row>
    <row r="38" spans="1:17" ht="15.75" x14ac:dyDescent="0.25">
      <c r="A38" s="87">
        <v>32</v>
      </c>
      <c r="B38" s="164"/>
      <c r="C38" s="63" t="s">
        <v>43</v>
      </c>
      <c r="D38" s="91">
        <f>[2]Educación!D24+'[2]Arte y Cultura'!D22+[2]Prevencion!D34+[2]Salud!D23</f>
        <v>12</v>
      </c>
      <c r="E38" s="92">
        <f>[2]Salud!E23+[2]Prevencion!E34+[2]Educación!E24</f>
        <v>139</v>
      </c>
      <c r="F38" s="92">
        <f>[2]Salud!F23+[2]Prevencion!F34+'[2]Arte y Cultura'!F22+[2]Educación!F24</f>
        <v>131</v>
      </c>
      <c r="G38" s="92">
        <f>[2]Salud!G23+[2]Prevencion!G34+'[2]Arte y Cultura'!G22+[2]Educación!G24</f>
        <v>341</v>
      </c>
      <c r="H38" s="92">
        <f>[2]Salud!H23+[2]Prevencion!H34+'[2]Arte y Cultura'!H22+[2]Educación!H24</f>
        <v>335</v>
      </c>
      <c r="I38" s="92">
        <f>[2]Salud!I23+[2]Prevencion!I34+[2]Educación!I24</f>
        <v>60</v>
      </c>
      <c r="J38" s="92">
        <f>[2]Salud!J23+[2]Prevencion!J34+[2]Educación!J24</f>
        <v>172</v>
      </c>
      <c r="K38" s="86">
        <f t="shared" si="0"/>
        <v>1178</v>
      </c>
    </row>
    <row r="39" spans="1:17" ht="15.75" x14ac:dyDescent="0.25">
      <c r="A39" s="87">
        <v>33</v>
      </c>
      <c r="B39" s="98" t="s">
        <v>45</v>
      </c>
      <c r="C39" s="63" t="s">
        <v>46</v>
      </c>
      <c r="D39" s="91">
        <f>[2]Educación!D25+'[2]Arte y Cultura'!D25+[2]Prevencion!D35</f>
        <v>5</v>
      </c>
      <c r="E39" s="92">
        <f>'[2]Arte y Cultura'!E25+[2]Educación!E25</f>
        <v>84</v>
      </c>
      <c r="F39" s="92">
        <f>'[2]Arte y Cultura'!F25</f>
        <v>104</v>
      </c>
      <c r="G39" s="92">
        <f>[2]Prevencion!G35+'[2]Arte y Cultura'!F25</f>
        <v>105</v>
      </c>
      <c r="H39" s="92">
        <f>'[2]Arte y Cultura'!H25+[2]Educación!H25</f>
        <v>99</v>
      </c>
      <c r="I39" s="92">
        <f>'[2]Arte y Cultura'!I25</f>
        <v>60</v>
      </c>
      <c r="J39" s="92">
        <f>'[2]Arte y Cultura'!J25</f>
        <v>70</v>
      </c>
      <c r="K39" s="86">
        <f t="shared" si="0"/>
        <v>522</v>
      </c>
    </row>
    <row r="40" spans="1:17" ht="15.75" x14ac:dyDescent="0.25">
      <c r="A40" s="83">
        <v>34</v>
      </c>
      <c r="B40" s="163" t="s">
        <v>47</v>
      </c>
      <c r="C40" s="63" t="s">
        <v>47</v>
      </c>
      <c r="D40" s="91">
        <f>[2]Prevencion!D36</f>
        <v>3</v>
      </c>
      <c r="E40" s="92"/>
      <c r="F40" s="92"/>
      <c r="G40" s="92">
        <f>[2]Prevencion!G36</f>
        <v>33</v>
      </c>
      <c r="H40" s="92">
        <v>4</v>
      </c>
      <c r="I40" s="92">
        <v>1</v>
      </c>
      <c r="J40" s="92">
        <v>4</v>
      </c>
      <c r="K40" s="86">
        <f t="shared" si="0"/>
        <v>42</v>
      </c>
    </row>
    <row r="41" spans="1:17" ht="15.75" x14ac:dyDescent="0.25">
      <c r="A41" s="87">
        <v>35</v>
      </c>
      <c r="B41" s="163"/>
      <c r="C41" s="63" t="s">
        <v>93</v>
      </c>
      <c r="D41" s="91">
        <v>1</v>
      </c>
      <c r="E41" s="92"/>
      <c r="F41" s="92"/>
      <c r="G41" s="92">
        <v>5</v>
      </c>
      <c r="H41" s="92">
        <v>3</v>
      </c>
      <c r="I41" s="92"/>
      <c r="J41" s="92"/>
      <c r="K41" s="86">
        <f t="shared" si="0"/>
        <v>8</v>
      </c>
    </row>
    <row r="42" spans="1:17" ht="15.75" x14ac:dyDescent="0.25">
      <c r="A42" s="87">
        <v>36</v>
      </c>
      <c r="B42" s="163"/>
      <c r="C42" s="22" t="s">
        <v>77</v>
      </c>
      <c r="D42" s="59">
        <f>[2]Participación!D30</f>
        <v>1</v>
      </c>
      <c r="E42" s="85"/>
      <c r="F42" s="85"/>
      <c r="G42" s="85">
        <v>1</v>
      </c>
      <c r="H42" s="85">
        <v>2</v>
      </c>
      <c r="I42" s="85"/>
      <c r="J42" s="85">
        <v>1</v>
      </c>
      <c r="K42" s="86">
        <f t="shared" si="0"/>
        <v>4</v>
      </c>
    </row>
    <row r="43" spans="1:17" ht="15.75" x14ac:dyDescent="0.25">
      <c r="A43" s="83">
        <v>37</v>
      </c>
      <c r="B43" s="164" t="s">
        <v>48</v>
      </c>
      <c r="C43" s="63" t="s">
        <v>50</v>
      </c>
      <c r="D43" s="91">
        <f>[2]Educación!D26+'[2]Arte y Cultura'!D24+[2]Prevencion!D37+[2]Salud!D25</f>
        <v>9</v>
      </c>
      <c r="E43" s="92">
        <f>'[2]Arte y Cultura'!E24+[2]Educación!E26</f>
        <v>18</v>
      </c>
      <c r="F43" s="92">
        <f>'[2]Arte y Cultura'!F24+[2]Educación!F26</f>
        <v>12</v>
      </c>
      <c r="G43" s="92">
        <f>[2]Salud!G25+[2]Prevencion!G37+'[2]Arte y Cultura'!G24+[2]Educación!G26</f>
        <v>108</v>
      </c>
      <c r="H43" s="92">
        <f>[2]Salud!H25+[2]Prevencion!H37+'[2]Arte y Cultura'!H24+[2]Educación!H26</f>
        <v>96</v>
      </c>
      <c r="I43" s="92"/>
      <c r="J43" s="92"/>
      <c r="K43" s="86">
        <f t="shared" si="0"/>
        <v>234</v>
      </c>
    </row>
    <row r="44" spans="1:17" ht="15.75" x14ac:dyDescent="0.25">
      <c r="A44" s="87">
        <v>38</v>
      </c>
      <c r="B44" s="164"/>
      <c r="C44" s="63" t="s">
        <v>49</v>
      </c>
      <c r="D44" s="91">
        <v>1</v>
      </c>
      <c r="E44" s="92">
        <f>'[2]Deporte y Recreación '!E24</f>
        <v>50</v>
      </c>
      <c r="F44" s="92">
        <f>'[2]Deporte y Recreación '!F24</f>
        <v>50</v>
      </c>
      <c r="G44" s="92">
        <f>'[2]Deporte y Recreación '!G24</f>
        <v>15</v>
      </c>
      <c r="H44" s="92">
        <v>20</v>
      </c>
      <c r="I44" s="92">
        <v>10</v>
      </c>
      <c r="J44" s="92">
        <v>12</v>
      </c>
      <c r="K44" s="86">
        <f t="shared" si="0"/>
        <v>157</v>
      </c>
    </row>
    <row r="45" spans="1:17" ht="15.75" x14ac:dyDescent="0.25">
      <c r="A45" s="87">
        <v>39</v>
      </c>
      <c r="B45" s="164"/>
      <c r="C45" s="63" t="s">
        <v>52</v>
      </c>
      <c r="D45" s="91">
        <f>[2]Participación!D28</f>
        <v>1</v>
      </c>
      <c r="E45" s="92"/>
      <c r="F45" s="92"/>
      <c r="G45" s="92"/>
      <c r="H45" s="92">
        <v>5</v>
      </c>
      <c r="I45" s="92"/>
      <c r="J45" s="92">
        <v>1</v>
      </c>
      <c r="K45" s="86">
        <f t="shared" si="0"/>
        <v>6</v>
      </c>
    </row>
    <row r="46" spans="1:17" ht="15.75" x14ac:dyDescent="0.25">
      <c r="A46" s="83">
        <v>40</v>
      </c>
      <c r="B46" s="165"/>
      <c r="C46" s="63" t="s">
        <v>53</v>
      </c>
      <c r="D46" s="59">
        <f>[2]Participación!D29+[2]Prevencion!D38</f>
        <v>6</v>
      </c>
      <c r="E46" s="85"/>
      <c r="F46" s="85"/>
      <c r="G46" s="85">
        <f>[2]Prevencion!G38+[2]Participación!G29</f>
        <v>3</v>
      </c>
      <c r="H46" s="85">
        <f>[2]Prevencion!H38+[2]Participación!H29</f>
        <v>2</v>
      </c>
      <c r="I46" s="85">
        <f>[2]Prevencion!I38+[2]Participación!I29</f>
        <v>5</v>
      </c>
      <c r="J46" s="85">
        <v>4</v>
      </c>
      <c r="K46" s="86">
        <f t="shared" si="0"/>
        <v>14</v>
      </c>
    </row>
    <row r="47" spans="1:17" ht="15.75" x14ac:dyDescent="0.25">
      <c r="A47" s="87">
        <v>41</v>
      </c>
      <c r="B47" s="166" t="s">
        <v>54</v>
      </c>
      <c r="C47" s="63" t="s">
        <v>54</v>
      </c>
      <c r="D47" s="91">
        <f>[2]Educación!D27+'[2]Arte y Cultura'!D26+'[2]Deporte y Recreación '!D26+[2]Salud!D26</f>
        <v>8</v>
      </c>
      <c r="E47" s="92">
        <f>'[2]Deporte y Recreación '!E26+'[2]Arte y Cultura'!E26</f>
        <v>133</v>
      </c>
      <c r="F47" s="92">
        <f>'[2]Deporte y Recreación '!F26+'[2]Arte y Cultura'!F26</f>
        <v>106</v>
      </c>
      <c r="G47" s="92">
        <f>[2]Salud!G26+'[2]Deporte y Recreación '!G26+'[2]Arte y Cultura'!G26+[2]Educación!G27</f>
        <v>831</v>
      </c>
      <c r="H47" s="92">
        <f>[2]Salud!H26+'[2]Deporte y Recreación '!H26+'[2]Arte y Cultura'!H26 +[2]Educación!H27</f>
        <v>508</v>
      </c>
      <c r="I47" s="92">
        <f>'[2]Deporte y Recreación '!I26+'[2]Arte y Cultura'!I26</f>
        <v>37</v>
      </c>
      <c r="J47" s="92">
        <f>'[2]Deporte y Recreación '!J26+'[2]Arte y Cultura'!J26</f>
        <v>117</v>
      </c>
      <c r="K47" s="86">
        <f t="shared" si="0"/>
        <v>1732</v>
      </c>
      <c r="P47" s="99"/>
      <c r="Q47" s="99"/>
    </row>
    <row r="48" spans="1:17" ht="15.75" x14ac:dyDescent="0.25">
      <c r="A48" s="87">
        <v>42</v>
      </c>
      <c r="B48" s="164"/>
      <c r="C48" s="63" t="s">
        <v>94</v>
      </c>
      <c r="D48" s="91">
        <f>[2]Participación!D31+[2]Prevencion!D40</f>
        <v>2</v>
      </c>
      <c r="E48" s="92"/>
      <c r="F48" s="92"/>
      <c r="G48" s="92">
        <f>[2]Prevencion!G40+[2]Participación!G31</f>
        <v>2</v>
      </c>
      <c r="H48" s="92"/>
      <c r="I48" s="92">
        <f>[2]Prevencion!I40+[2]Participación!I31</f>
        <v>8</v>
      </c>
      <c r="J48" s="92">
        <v>8</v>
      </c>
      <c r="K48" s="86">
        <f t="shared" si="0"/>
        <v>18</v>
      </c>
      <c r="Q48" s="79"/>
    </row>
    <row r="49" spans="1:20" ht="15.75" x14ac:dyDescent="0.25">
      <c r="A49" s="83">
        <v>43</v>
      </c>
      <c r="B49" s="164"/>
      <c r="C49" s="63" t="s">
        <v>95</v>
      </c>
      <c r="D49" s="91">
        <f>[2]Participación!D33+[2]Educación!D28</f>
        <v>2</v>
      </c>
      <c r="E49" s="92"/>
      <c r="F49" s="92"/>
      <c r="G49" s="92">
        <f>'[2]Deporte y Recreación '!G28+[2]Educación!G28+[2]Participación!G33</f>
        <v>45</v>
      </c>
      <c r="H49" s="92">
        <f>'[2]Deporte y Recreación '!H28+[2]Educación!H28+[2]Participación!H33</f>
        <v>45</v>
      </c>
      <c r="I49" s="92"/>
      <c r="J49" s="92"/>
      <c r="K49" s="86">
        <f t="shared" si="0"/>
        <v>90</v>
      </c>
    </row>
    <row r="50" spans="1:20" ht="15.75" x14ac:dyDescent="0.25">
      <c r="A50" s="87">
        <v>44</v>
      </c>
      <c r="B50" s="164"/>
      <c r="C50" s="63" t="s">
        <v>96</v>
      </c>
      <c r="D50" s="91">
        <v>1</v>
      </c>
      <c r="E50" s="92"/>
      <c r="F50" s="92"/>
      <c r="G50" s="92">
        <f>[2]Prevencion!G39</f>
        <v>8</v>
      </c>
      <c r="H50" s="92">
        <v>9</v>
      </c>
      <c r="I50" s="92"/>
      <c r="J50" s="92"/>
      <c r="K50" s="86">
        <f t="shared" si="0"/>
        <v>17</v>
      </c>
    </row>
    <row r="51" spans="1:20" ht="15.75" x14ac:dyDescent="0.25">
      <c r="A51" s="87">
        <v>45</v>
      </c>
      <c r="B51" s="165"/>
      <c r="C51" s="63" t="s">
        <v>56</v>
      </c>
      <c r="D51" s="91">
        <f>[2]Participación!D32+[2]Educación!D29+'[2]Deporte y Recreación '!D25+[2]Prevencion!D41+[2]Salud!D27</f>
        <v>14</v>
      </c>
      <c r="E51" s="92">
        <f>[2]Salud!E27+'[2]Deporte y Recreación '!E25</f>
        <v>22</v>
      </c>
      <c r="F51" s="92">
        <f>[2]Prevencion!F41+'[2]Deporte y Recreación '!F25+[2]Participación!F32</f>
        <v>5</v>
      </c>
      <c r="G51" s="92">
        <f>[2]Salud!G27+[2]Prevencion!G41+'[2]Deporte y Recreación '!G25+[2]Educación!G29+[2]Participación!G32</f>
        <v>448</v>
      </c>
      <c r="H51" s="92">
        <f>[2]Participación!H32+[2]Educación!H29+'[2]Deporte y Recreación '!H25+[2]Prevencion!H41+[2]Salud!H27</f>
        <v>513</v>
      </c>
      <c r="I51" s="92"/>
      <c r="J51" s="92"/>
      <c r="K51" s="86">
        <f t="shared" si="0"/>
        <v>988</v>
      </c>
    </row>
    <row r="52" spans="1:20" ht="15.75" x14ac:dyDescent="0.25">
      <c r="A52" s="87">
        <v>47</v>
      </c>
      <c r="B52" s="166" t="s">
        <v>97</v>
      </c>
      <c r="C52" s="63" t="s">
        <v>57</v>
      </c>
      <c r="D52" s="91">
        <f>[2]Participación!D38+[2]Educación!D30+'[2]Arte y Cultura'!D27+'[2]Deporte y Recreación '!D31+[2]Prevencion!D45</f>
        <v>25</v>
      </c>
      <c r="E52" s="92">
        <f>[2]Prevencion!E45+'[2]Deporte y Recreación '!E31+[2]Participación!E38</f>
        <v>516</v>
      </c>
      <c r="F52" s="92">
        <f>[2]Prevencion!F45+[2]Participación!F38</f>
        <v>709</v>
      </c>
      <c r="G52" s="92">
        <f>[2]Prevencion!G45+'[2]Deporte y Recreación '!G31+'[2]Arte y Cultura'!G27+[2]Educación!G30+[2]Participación!G38</f>
        <v>1056</v>
      </c>
      <c r="H52" s="92">
        <f>[2]Prevencion!H45+'[2]Deporte y Recreación '!H31+'[2]Arte y Cultura'!H27+[2]Educación!H30+[2]Participación!H38</f>
        <v>981</v>
      </c>
      <c r="I52" s="92">
        <f>[2]Prevencion!I45+'[2]Deporte y Recreación '!I31+[2]Participación!I38</f>
        <v>213</v>
      </c>
      <c r="J52" s="92">
        <f>[2]Prevencion!J45+'[2]Deporte y Recreación '!J31+[2]Participación!J38</f>
        <v>252</v>
      </c>
      <c r="K52" s="86">
        <f t="shared" si="0"/>
        <v>3727</v>
      </c>
      <c r="Q52" s="79"/>
      <c r="R52" s="99"/>
      <c r="S52" s="99"/>
      <c r="T52" s="99"/>
    </row>
    <row r="53" spans="1:20" ht="15.75" x14ac:dyDescent="0.25">
      <c r="A53" s="87"/>
      <c r="B53" s="165"/>
      <c r="C53" s="63" t="s">
        <v>98</v>
      </c>
      <c r="D53" s="91">
        <f>[2]Prevencion!D44</f>
        <v>1</v>
      </c>
      <c r="E53" s="92"/>
      <c r="F53" s="92"/>
      <c r="G53" s="92">
        <f>[2]Prevencion!G44</f>
        <v>12</v>
      </c>
      <c r="H53" s="92">
        <f>[2]Prevencion!H44</f>
        <v>15</v>
      </c>
      <c r="I53" s="92">
        <f>[2]Prevencion!I44</f>
        <v>4</v>
      </c>
      <c r="J53" s="92">
        <f>[2]Prevencion!J44</f>
        <v>7</v>
      </c>
      <c r="K53" s="86">
        <f t="shared" si="0"/>
        <v>38</v>
      </c>
      <c r="Q53" s="79"/>
      <c r="R53" s="99"/>
      <c r="S53" s="99"/>
      <c r="T53" s="99"/>
    </row>
    <row r="54" spans="1:20" ht="15.75" x14ac:dyDescent="0.25">
      <c r="A54" s="87">
        <v>48</v>
      </c>
      <c r="B54" s="167" t="s">
        <v>79</v>
      </c>
      <c r="C54" s="100" t="s">
        <v>99</v>
      </c>
      <c r="D54" s="59">
        <f>[2]Participación!D34+[2]Educación!D31+'[2]Deporte y Recreación '!D30+[2]Prevencion!D46</f>
        <v>8</v>
      </c>
      <c r="E54" s="85">
        <f>[2]Participación!E34</f>
        <v>30</v>
      </c>
      <c r="F54" s="85">
        <f>[2]Participación!F34</f>
        <v>20</v>
      </c>
      <c r="G54" s="85">
        <f>[2]Prevencion!G46+'[2]Deporte y Recreación '!G30+[2]Educación!G31+[2]Participación!G34</f>
        <v>77</v>
      </c>
      <c r="H54" s="85">
        <f>[2]Prevencion!H46+'[2]Deporte y Recreación '!H30+[2]Educación!H31+[2]Participación!H34</f>
        <v>89</v>
      </c>
      <c r="I54" s="85">
        <f>[2]Prevencion!I46+'[2]Deporte y Recreación '!I30</f>
        <v>9</v>
      </c>
      <c r="J54" s="85">
        <f>'[2]Deporte y Recreación '!J30+[2]Participación!J34</f>
        <v>6</v>
      </c>
      <c r="K54" s="86">
        <f t="shared" si="0"/>
        <v>231</v>
      </c>
      <c r="O54" s="93"/>
      <c r="P54" s="93"/>
      <c r="Q54" s="101"/>
    </row>
    <row r="55" spans="1:20" ht="15.75" x14ac:dyDescent="0.25">
      <c r="A55" s="83">
        <v>49</v>
      </c>
      <c r="B55" s="167"/>
      <c r="C55" s="63" t="s">
        <v>81</v>
      </c>
      <c r="D55" s="59">
        <v>1</v>
      </c>
      <c r="E55" s="85"/>
      <c r="F55" s="85"/>
      <c r="G55" s="85">
        <f>[2]Prevencion!G47</f>
        <v>50</v>
      </c>
      <c r="H55" s="85">
        <f>[2]Prevencion!H47</f>
        <v>70</v>
      </c>
      <c r="I55" s="85"/>
      <c r="J55" s="85"/>
      <c r="K55" s="86">
        <f t="shared" si="0"/>
        <v>120</v>
      </c>
      <c r="O55" s="93"/>
      <c r="P55" s="93"/>
      <c r="Q55" s="101"/>
    </row>
    <row r="56" spans="1:20" ht="15.75" x14ac:dyDescent="0.25">
      <c r="A56" s="87">
        <v>50</v>
      </c>
      <c r="B56" s="166" t="s">
        <v>82</v>
      </c>
      <c r="C56" s="63" t="s">
        <v>100</v>
      </c>
      <c r="D56" s="59">
        <f>[2]Participación!D36+[2]Educación!D34+'[2]Deporte y Recreación '!D29+'[2]Empleo '!D16</f>
        <v>8</v>
      </c>
      <c r="E56" s="85"/>
      <c r="F56" s="85"/>
      <c r="G56" s="85">
        <f>'[2]Deporte y Recreación '!G29+[2]Educación!G34+[2]Participación!G36+'[2]Empleo '!G16</f>
        <v>108</v>
      </c>
      <c r="H56" s="85">
        <f>'[2]Empleo '!H16+'[2]Deporte y Recreación '!H29+[2]Educación!H34+[2]Participación!H36</f>
        <v>93</v>
      </c>
      <c r="I56" s="85"/>
      <c r="J56" s="85">
        <f>[2]Participación!J36</f>
        <v>12</v>
      </c>
      <c r="K56" s="86">
        <f t="shared" si="0"/>
        <v>213</v>
      </c>
      <c r="O56" s="93"/>
      <c r="P56" s="93"/>
      <c r="Q56" s="101"/>
    </row>
    <row r="57" spans="1:20" ht="17.25" customHeight="1" x14ac:dyDescent="0.25">
      <c r="A57" s="87">
        <v>51</v>
      </c>
      <c r="B57" s="164"/>
      <c r="C57" s="63" t="s">
        <v>101</v>
      </c>
      <c r="D57" s="59">
        <v>1</v>
      </c>
      <c r="E57" s="85"/>
      <c r="F57" s="85">
        <f>[2]Prevencion!F42</f>
        <v>102</v>
      </c>
      <c r="G57" s="85">
        <f>[2]Prevencion!G42</f>
        <v>75</v>
      </c>
      <c r="H57" s="85">
        <f>[2]Prevencion!H42</f>
        <v>80</v>
      </c>
      <c r="I57" s="85">
        <v>5</v>
      </c>
      <c r="J57" s="85">
        <v>6</v>
      </c>
      <c r="K57" s="86">
        <f t="shared" si="0"/>
        <v>268</v>
      </c>
      <c r="O57" s="102"/>
      <c r="P57" s="93"/>
      <c r="Q57" s="101"/>
    </row>
    <row r="58" spans="1:20" ht="15.75" x14ac:dyDescent="0.25">
      <c r="A58" s="83">
        <v>52</v>
      </c>
      <c r="B58" s="164"/>
      <c r="C58" s="63" t="s">
        <v>102</v>
      </c>
      <c r="D58" s="59">
        <f>[2]Participación!D35+[2]Educación!D32</f>
        <v>2</v>
      </c>
      <c r="E58" s="85"/>
      <c r="F58" s="85"/>
      <c r="G58" s="85">
        <f>[2]Educación!G32+[2]Participación!G35</f>
        <v>100</v>
      </c>
      <c r="H58" s="85">
        <f>[2]Educación!H32+[2]Participación!H35</f>
        <v>121</v>
      </c>
      <c r="I58" s="85"/>
      <c r="J58" s="85"/>
      <c r="K58" s="86">
        <f>E58+F58+G58+H58+I58+J58</f>
        <v>221</v>
      </c>
      <c r="O58" s="102"/>
      <c r="P58" s="93"/>
      <c r="Q58" s="101"/>
    </row>
    <row r="59" spans="1:20" ht="15.75" x14ac:dyDescent="0.25">
      <c r="A59" s="87">
        <v>53</v>
      </c>
      <c r="B59" s="164"/>
      <c r="C59" s="63" t="s">
        <v>103</v>
      </c>
      <c r="D59" s="59">
        <v>1</v>
      </c>
      <c r="E59" s="85"/>
      <c r="F59" s="85"/>
      <c r="G59" s="85">
        <v>9</v>
      </c>
      <c r="H59" s="85">
        <v>15</v>
      </c>
      <c r="I59" s="85"/>
      <c r="J59" s="85"/>
      <c r="K59" s="86">
        <f>E59+F59+G59+H59+I59+J59</f>
        <v>24</v>
      </c>
      <c r="Q59" s="79"/>
    </row>
    <row r="60" spans="1:20" ht="18.75" x14ac:dyDescent="0.3">
      <c r="A60" s="87">
        <v>54</v>
      </c>
      <c r="B60" s="165"/>
      <c r="C60" s="100" t="s">
        <v>104</v>
      </c>
      <c r="D60" s="91">
        <f>[2]Participación!D37+[2]Educación!D35+'[2]Deporte y Recreación '!D27+[2]Prevencion!D43</f>
        <v>15</v>
      </c>
      <c r="E60" s="92">
        <f>'[2]Deporte y Recreación '!E27</f>
        <v>4</v>
      </c>
      <c r="F60" s="92">
        <f>'[2]Deporte y Recreación '!F27+[2]Educación!F35</f>
        <v>31</v>
      </c>
      <c r="G60" s="92">
        <f>[2]Prevencion!G43+'[2]Deporte y Recreación '!G27+[2]Educación!G35+[2]Participación!G37</f>
        <v>448</v>
      </c>
      <c r="H60" s="92">
        <f>[2]Prevencion!H43+'[2]Deporte y Recreación '!H27+[2]Educación!H35+[2]Participación!H37</f>
        <v>291</v>
      </c>
      <c r="I60" s="92">
        <f>[2]Prevencion!I43+'[2]Deporte y Recreación '!I27+[2]Educación!I35</f>
        <v>14</v>
      </c>
      <c r="J60" s="92">
        <f>[2]Prevencion!J43+'[2]Deporte y Recreación '!J27+[2]Educación!J35</f>
        <v>11</v>
      </c>
      <c r="K60" s="86">
        <f>E60+F60+G60+H60+I60+J60</f>
        <v>799</v>
      </c>
      <c r="O60" s="103"/>
      <c r="P60" s="104"/>
      <c r="Q60" s="105"/>
    </row>
    <row r="61" spans="1:20" ht="20.25" x14ac:dyDescent="0.25">
      <c r="A61" s="160" t="s">
        <v>58</v>
      </c>
      <c r="B61" s="161"/>
      <c r="C61" s="162"/>
      <c r="D61" s="106">
        <f t="shared" ref="D61:J61" si="1">SUM(D8:D60)</f>
        <v>541</v>
      </c>
      <c r="E61" s="107">
        <f t="shared" si="1"/>
        <v>3031</v>
      </c>
      <c r="F61" s="107">
        <f t="shared" si="1"/>
        <v>3428</v>
      </c>
      <c r="G61" s="107">
        <f t="shared" si="1"/>
        <v>11033</v>
      </c>
      <c r="H61" s="107">
        <f t="shared" si="1"/>
        <v>10237</v>
      </c>
      <c r="I61" s="107">
        <f t="shared" si="1"/>
        <v>2162</v>
      </c>
      <c r="J61" s="107">
        <f t="shared" si="1"/>
        <v>2507</v>
      </c>
      <c r="K61" s="108">
        <f>E61+F61+G61+H61+I61+J61</f>
        <v>32398</v>
      </c>
    </row>
    <row r="63" spans="1:20" ht="15.75" x14ac:dyDescent="0.25">
      <c r="I63" s="110" t="s">
        <v>59</v>
      </c>
      <c r="J63" s="110" t="s">
        <v>60</v>
      </c>
    </row>
    <row r="64" spans="1:20" ht="15.75" x14ac:dyDescent="0.25">
      <c r="I64" s="3">
        <f>E61+G61+I61</f>
        <v>16226</v>
      </c>
      <c r="J64" s="3">
        <f>F61+H61+J61</f>
        <v>16172</v>
      </c>
    </row>
    <row r="65" spans="2:10" x14ac:dyDescent="0.25">
      <c r="I65" s="111">
        <f>I64/K61</f>
        <v>0.50083338477683803</v>
      </c>
      <c r="J65" s="111">
        <f>J64/K61</f>
        <v>0.49916661522316191</v>
      </c>
    </row>
    <row r="70" spans="2:10" x14ac:dyDescent="0.25">
      <c r="B70" s="77"/>
      <c r="C70" s="77"/>
    </row>
    <row r="88" spans="1:20" s="79" customFormat="1" x14ac:dyDescent="0.25">
      <c r="A88"/>
      <c r="B88"/>
      <c r="C88"/>
      <c r="E88"/>
      <c r="F88"/>
      <c r="G88"/>
      <c r="H88"/>
      <c r="I88"/>
      <c r="J88"/>
      <c r="L88"/>
      <c r="M88"/>
      <c r="N88"/>
      <c r="O88"/>
      <c r="P88"/>
      <c r="Q88"/>
      <c r="R88"/>
      <c r="S88"/>
      <c r="T88"/>
    </row>
  </sheetData>
  <mergeCells count="28">
    <mergeCell ref="A1:K1"/>
    <mergeCell ref="A2:K2"/>
    <mergeCell ref="A3:B3"/>
    <mergeCell ref="C3:K3"/>
    <mergeCell ref="A4:B4"/>
    <mergeCell ref="C4:K4"/>
    <mergeCell ref="E5:K5"/>
    <mergeCell ref="E6:F6"/>
    <mergeCell ref="G6:H6"/>
    <mergeCell ref="I6:J6"/>
    <mergeCell ref="K6:K7"/>
    <mergeCell ref="B37:B38"/>
    <mergeCell ref="A5:A7"/>
    <mergeCell ref="B5:B7"/>
    <mergeCell ref="C5:C7"/>
    <mergeCell ref="D5:D7"/>
    <mergeCell ref="B8:B10"/>
    <mergeCell ref="B11:B14"/>
    <mergeCell ref="B15:B18"/>
    <mergeCell ref="B19:B22"/>
    <mergeCell ref="B23:B35"/>
    <mergeCell ref="A61:C61"/>
    <mergeCell ref="B40:B42"/>
    <mergeCell ref="B43:B46"/>
    <mergeCell ref="B47:B51"/>
    <mergeCell ref="B52:B53"/>
    <mergeCell ref="B54:B55"/>
    <mergeCell ref="B56:B60"/>
  </mergeCells>
  <pageMargins left="0.7" right="0.7" top="0.75" bottom="0.75" header="0.3" footer="0.3"/>
  <pageSetup scale="66" orientation="portrait" horizontalDpi="4294967294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2015 a 2017</vt:lpstr>
      <vt:lpstr>ind R INJUVE 1er trimestre 18</vt:lpstr>
      <vt:lpstr>ind R INJUVE 2do trimestre 18</vt:lpstr>
      <vt:lpstr>ind R INJUVE 3er trimestre 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Evelyn.Rivas</dc:creator>
  <cp:lastModifiedBy>Evelyn.Rivas</cp:lastModifiedBy>
  <cp:lastPrinted>2018-05-14T15:59:12Z</cp:lastPrinted>
  <dcterms:created xsi:type="dcterms:W3CDTF">2018-05-09T21:42:46Z</dcterms:created>
  <dcterms:modified xsi:type="dcterms:W3CDTF">2018-11-12T14:20:53Z</dcterms:modified>
</cp:coreProperties>
</file>