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 tabRatio="901"/>
  </bookViews>
  <sheets>
    <sheet name="Enero 2016" sheetId="2" r:id="rId1"/>
    <sheet name="Febrero 2016" sheetId="3" r:id="rId2"/>
    <sheet name="Marzo 2016" sheetId="4" r:id="rId3"/>
    <sheet name="Abril 2016" sheetId="5" r:id="rId4"/>
    <sheet name="Mayo 2016" sheetId="6" r:id="rId5"/>
    <sheet name="Junio 2016" sheetId="7" r:id="rId6"/>
    <sheet name="Julio 2016" sheetId="8" r:id="rId7"/>
    <sheet name="Agosto 2016" sheetId="9" r:id="rId8"/>
    <sheet name="Septiembre 2016" sheetId="10" r:id="rId9"/>
    <sheet name="Octubre 2016" sheetId="11" r:id="rId10"/>
    <sheet name="Noviembre 2016" sheetId="12" r:id="rId11"/>
    <sheet name="Diciembre 2016" sheetId="13" r:id="rId12"/>
    <sheet name="Enero 2017" sheetId="15" r:id="rId13"/>
    <sheet name="Febrero 2017" sheetId="16" r:id="rId14"/>
    <sheet name="Marzo 2017" sheetId="17" r:id="rId15"/>
    <sheet name="Abril 2017" sheetId="18" r:id="rId16"/>
    <sheet name="Mayo 2017" sheetId="19" r:id="rId17"/>
    <sheet name="Junio 2017" sheetId="20" r:id="rId18"/>
    <sheet name="Julio 2017" sheetId="21" r:id="rId19"/>
    <sheet name="Agosto 2017" sheetId="22" r:id="rId20"/>
    <sheet name="Septiembre 2017 " sheetId="23" r:id="rId21"/>
    <sheet name="Octubre 2017" sheetId="24" r:id="rId22"/>
    <sheet name="Noviembre 2017" sheetId="25" r:id="rId23"/>
    <sheet name="Diciembre 2017" sheetId="26" r:id="rId24"/>
    <sheet name="Enero 2018" sheetId="29" r:id="rId25"/>
    <sheet name="Febrero 2018 " sheetId="31" r:id="rId26"/>
    <sheet name="Marzo 18" sheetId="32" r:id="rId27"/>
  </sheets>
  <definedNames>
    <definedName name="_xlnm.Print_Titles" localSheetId="3">'Abril 2016'!$1:$6</definedName>
    <definedName name="_xlnm.Print_Titles" localSheetId="15">'Abril 2017'!$1:$6</definedName>
    <definedName name="_xlnm.Print_Titles" localSheetId="7">'Agosto 2016'!$1:$6</definedName>
    <definedName name="_xlnm.Print_Titles" localSheetId="19">'Agosto 2017'!$1:$5</definedName>
    <definedName name="_xlnm.Print_Titles" localSheetId="11">'Diciembre 2016'!$1:$6</definedName>
    <definedName name="_xlnm.Print_Titles" localSheetId="23">'Diciembre 2017'!$1:$4</definedName>
    <definedName name="_xlnm.Print_Titles" localSheetId="0">'Enero 2016'!$1:$6</definedName>
    <definedName name="_xlnm.Print_Titles" localSheetId="12">'Enero 2017'!$1:$6</definedName>
    <definedName name="_xlnm.Print_Titles" localSheetId="24">'Enero 2018'!$1:$4</definedName>
    <definedName name="_xlnm.Print_Titles" localSheetId="1">'Febrero 2016'!$1:$6</definedName>
    <definedName name="_xlnm.Print_Titles" localSheetId="13">'Febrero 2017'!$1:$6</definedName>
    <definedName name="_xlnm.Print_Titles" localSheetId="25">'Febrero 2018 '!$1:$4</definedName>
    <definedName name="_xlnm.Print_Titles" localSheetId="6">'Julio 2016'!$1:$6</definedName>
    <definedName name="_xlnm.Print_Titles" localSheetId="18">'Julio 2017'!$1:$5</definedName>
    <definedName name="_xlnm.Print_Titles" localSheetId="5">'Junio 2016'!$1:$6</definedName>
    <definedName name="_xlnm.Print_Titles" localSheetId="17">'Junio 2017'!$1:$5</definedName>
    <definedName name="_xlnm.Print_Titles" localSheetId="26">'Marzo 18'!$1:$4</definedName>
    <definedName name="_xlnm.Print_Titles" localSheetId="2">'Marzo 2016'!$1:$6</definedName>
    <definedName name="_xlnm.Print_Titles" localSheetId="14">'Marzo 2017'!$1:$6</definedName>
    <definedName name="_xlnm.Print_Titles" localSheetId="4">'Mayo 2016'!$1:$6</definedName>
    <definedName name="_xlnm.Print_Titles" localSheetId="16">'Mayo 2017'!$1:$6</definedName>
    <definedName name="_xlnm.Print_Titles" localSheetId="10">'Noviembre 2016'!$1:$6</definedName>
    <definedName name="_xlnm.Print_Titles" localSheetId="22">'Noviembre 2017'!$1:$5</definedName>
    <definedName name="_xlnm.Print_Titles" localSheetId="9">'Octubre 2016'!$1:$6</definedName>
    <definedName name="_xlnm.Print_Titles" localSheetId="21">'Octubre 2017'!$1:$5</definedName>
    <definedName name="_xlnm.Print_Titles" localSheetId="8">'Septiembre 2016'!$1:$6</definedName>
    <definedName name="_xlnm.Print_Titles" localSheetId="20">'Septiembre 2017 '!$1:$5</definedName>
  </definedNames>
  <calcPr calcId="144525"/>
</workbook>
</file>

<file path=xl/calcChain.xml><?xml version="1.0" encoding="utf-8"?>
<calcChain xmlns="http://schemas.openxmlformats.org/spreadsheetml/2006/main">
  <c r="E117" i="32" l="1"/>
  <c r="E123" i="32"/>
  <c r="E120" i="32"/>
  <c r="E106" i="32"/>
  <c r="E101" i="32"/>
  <c r="E98" i="32"/>
  <c r="E71" i="32"/>
  <c r="E58" i="32"/>
  <c r="D54" i="32"/>
  <c r="D39" i="32"/>
  <c r="D36" i="32"/>
  <c r="D31" i="32"/>
  <c r="D28" i="32"/>
  <c r="D16" i="32"/>
  <c r="D6" i="32"/>
  <c r="E123" i="31"/>
  <c r="E120" i="31"/>
  <c r="E117" i="31"/>
  <c r="E106" i="31"/>
  <c r="E101" i="31"/>
  <c r="E98" i="31"/>
  <c r="E71" i="31"/>
  <c r="E58" i="31"/>
  <c r="D54" i="31"/>
  <c r="D39" i="31"/>
  <c r="D36" i="31"/>
  <c r="D31" i="31"/>
  <c r="D28" i="31"/>
  <c r="D16" i="31"/>
  <c r="D6" i="31"/>
  <c r="D132" i="31" l="1"/>
  <c r="E134" i="31" s="1"/>
  <c r="E132" i="31"/>
  <c r="E132" i="32"/>
  <c r="D132" i="32"/>
  <c r="C55" i="26"/>
  <c r="E134" i="32" l="1"/>
  <c r="D16" i="29"/>
  <c r="E123" i="29"/>
  <c r="E120" i="29"/>
  <c r="E117" i="29"/>
  <c r="E106" i="29"/>
  <c r="E101" i="29"/>
  <c r="E98" i="29"/>
  <c r="E71" i="29"/>
  <c r="E58" i="29"/>
  <c r="D54" i="29"/>
  <c r="D39" i="29"/>
  <c r="D36" i="29"/>
  <c r="D31" i="29"/>
  <c r="D28" i="29"/>
  <c r="D6" i="29"/>
  <c r="E132" i="29" l="1"/>
  <c r="D132" i="29"/>
  <c r="E124" i="26"/>
  <c r="E121" i="26"/>
  <c r="E117" i="26"/>
  <c r="E106" i="26"/>
  <c r="E101" i="26"/>
  <c r="E98" i="26"/>
  <c r="E71" i="26"/>
  <c r="E58" i="26"/>
  <c r="D54" i="26"/>
  <c r="D39" i="26"/>
  <c r="D36" i="26"/>
  <c r="D31" i="26"/>
  <c r="D28" i="26"/>
  <c r="D16" i="26"/>
  <c r="D6" i="26"/>
  <c r="E134" i="29" l="1"/>
  <c r="E133" i="26"/>
  <c r="D133" i="26"/>
  <c r="E121" i="25"/>
  <c r="E118" i="25"/>
  <c r="E115" i="25"/>
  <c r="E105" i="25"/>
  <c r="E100" i="25"/>
  <c r="E97" i="25"/>
  <c r="E70" i="25"/>
  <c r="E57" i="25"/>
  <c r="D53" i="25"/>
  <c r="D39" i="25"/>
  <c r="D36" i="25"/>
  <c r="D31" i="25"/>
  <c r="D28" i="25"/>
  <c r="D17" i="25"/>
  <c r="D7" i="25"/>
  <c r="E135" i="26" l="1"/>
  <c r="E130" i="25"/>
  <c r="D130" i="25"/>
  <c r="E121" i="24"/>
  <c r="E118" i="24"/>
  <c r="E115" i="24"/>
  <c r="E105" i="24"/>
  <c r="E100" i="24"/>
  <c r="E97" i="24"/>
  <c r="E70" i="24"/>
  <c r="E57" i="24"/>
  <c r="D53" i="24"/>
  <c r="D39" i="24"/>
  <c r="D36" i="24"/>
  <c r="D31" i="24"/>
  <c r="D28" i="24"/>
  <c r="D17" i="24"/>
  <c r="D7" i="24"/>
  <c r="E132" i="25" l="1"/>
  <c r="E4" i="25" s="1"/>
  <c r="E130" i="24"/>
  <c r="D130" i="24"/>
  <c r="C12" i="23"/>
  <c r="E132" i="24" l="1"/>
  <c r="E4" i="24" s="1"/>
  <c r="E121" i="23"/>
  <c r="E118" i="23"/>
  <c r="E115" i="23"/>
  <c r="E105" i="23"/>
  <c r="E100" i="23"/>
  <c r="E97" i="23"/>
  <c r="E70" i="23"/>
  <c r="E57" i="23"/>
  <c r="D53" i="23"/>
  <c r="D39" i="23"/>
  <c r="D36" i="23"/>
  <c r="D31" i="23"/>
  <c r="D28" i="23"/>
  <c r="D17" i="23"/>
  <c r="D7" i="23"/>
  <c r="E130" i="23" l="1"/>
  <c r="D130" i="23"/>
  <c r="E70" i="22"/>
  <c r="E121" i="22"/>
  <c r="E118" i="22"/>
  <c r="E115" i="22"/>
  <c r="E105" i="22"/>
  <c r="E100" i="22"/>
  <c r="E97" i="22"/>
  <c r="E57" i="22"/>
  <c r="D53" i="22"/>
  <c r="D39" i="22"/>
  <c r="D36" i="22"/>
  <c r="D31" i="22"/>
  <c r="D28" i="22"/>
  <c r="D17" i="22"/>
  <c r="D7" i="22"/>
  <c r="E132" i="23" l="1"/>
  <c r="E4" i="23" s="1"/>
  <c r="E130" i="22"/>
  <c r="D130" i="22"/>
  <c r="E121" i="21"/>
  <c r="E118" i="21"/>
  <c r="E115" i="21"/>
  <c r="E105" i="21"/>
  <c r="E100" i="21"/>
  <c r="E97" i="21"/>
  <c r="E70" i="21"/>
  <c r="E57" i="21"/>
  <c r="D53" i="21"/>
  <c r="D39" i="21"/>
  <c r="D36" i="21"/>
  <c r="D31" i="21"/>
  <c r="D28" i="21"/>
  <c r="D17" i="21"/>
  <c r="D7" i="21"/>
  <c r="E132" i="22" l="1"/>
  <c r="E4" i="22" s="1"/>
  <c r="E130" i="21"/>
  <c r="D130" i="21"/>
  <c r="E121" i="20"/>
  <c r="E118" i="20"/>
  <c r="E115" i="20"/>
  <c r="E105" i="20"/>
  <c r="E100" i="20"/>
  <c r="E97" i="20"/>
  <c r="E70" i="20"/>
  <c r="E57" i="20"/>
  <c r="D53" i="20"/>
  <c r="D39" i="20"/>
  <c r="D36" i="20"/>
  <c r="D31" i="20"/>
  <c r="D28" i="20"/>
  <c r="D17" i="20"/>
  <c r="D7" i="20"/>
  <c r="E122" i="19"/>
  <c r="E119" i="19"/>
  <c r="E116" i="19"/>
  <c r="E106" i="19"/>
  <c r="E101" i="19"/>
  <c r="E98" i="19"/>
  <c r="E71" i="19"/>
  <c r="E58" i="19"/>
  <c r="D54" i="19"/>
  <c r="D40" i="19"/>
  <c r="D37" i="19"/>
  <c r="D32" i="19"/>
  <c r="D29" i="19"/>
  <c r="D18" i="19"/>
  <c r="D8" i="19"/>
  <c r="E132" i="21" l="1"/>
  <c r="E4" i="21" s="1"/>
  <c r="E130" i="20"/>
  <c r="D130" i="20"/>
  <c r="E133" i="19"/>
  <c r="D133" i="19"/>
  <c r="E122" i="18"/>
  <c r="E119" i="18"/>
  <c r="E116" i="18"/>
  <c r="E106" i="18"/>
  <c r="E101" i="18"/>
  <c r="E98" i="18"/>
  <c r="E71" i="18"/>
  <c r="E58" i="18"/>
  <c r="D54" i="18"/>
  <c r="D40" i="18"/>
  <c r="D37" i="18"/>
  <c r="D32" i="18"/>
  <c r="D29" i="18"/>
  <c r="D18" i="18"/>
  <c r="D8" i="18"/>
  <c r="E122" i="17"/>
  <c r="E119" i="17"/>
  <c r="E116" i="17"/>
  <c r="E106" i="17"/>
  <c r="E101" i="17"/>
  <c r="E98" i="17"/>
  <c r="E71" i="17"/>
  <c r="E58" i="17"/>
  <c r="D54" i="17"/>
  <c r="D40" i="17"/>
  <c r="D37" i="17"/>
  <c r="D32" i="17"/>
  <c r="D29" i="17"/>
  <c r="D18" i="17"/>
  <c r="D8" i="17"/>
  <c r="D40" i="16"/>
  <c r="E122" i="16"/>
  <c r="E119" i="16"/>
  <c r="E116" i="16"/>
  <c r="E106" i="16"/>
  <c r="E101" i="16"/>
  <c r="E98" i="16"/>
  <c r="E71" i="16"/>
  <c r="E58" i="16"/>
  <c r="D54" i="16"/>
  <c r="D37" i="16"/>
  <c r="D32" i="16"/>
  <c r="D29" i="16"/>
  <c r="D18" i="16"/>
  <c r="D8" i="16"/>
  <c r="D133" i="16" l="1"/>
  <c r="E132" i="20"/>
  <c r="E4" i="20" s="1"/>
  <c r="E135" i="19"/>
  <c r="E5" i="19" s="1"/>
  <c r="E133" i="18"/>
  <c r="D133" i="18"/>
  <c r="E133" i="17"/>
  <c r="D133" i="17"/>
  <c r="E133" i="16"/>
  <c r="C38" i="15"/>
  <c r="C42" i="15"/>
  <c r="C43" i="15"/>
  <c r="C108" i="15"/>
  <c r="C107" i="15"/>
  <c r="C114" i="15"/>
  <c r="E135" i="16" l="1"/>
  <c r="E5" i="16" s="1"/>
  <c r="D40" i="15"/>
  <c r="E135" i="18"/>
  <c r="E5" i="18" s="1"/>
  <c r="E135" i="17"/>
  <c r="E5" i="17" s="1"/>
  <c r="E122" i="15"/>
  <c r="E119" i="15"/>
  <c r="E116" i="15"/>
  <c r="E106" i="15"/>
  <c r="E101" i="15"/>
  <c r="E98" i="15"/>
  <c r="E71" i="15"/>
  <c r="E58" i="15"/>
  <c r="D54" i="15"/>
  <c r="D37" i="15"/>
  <c r="D32" i="15"/>
  <c r="D29" i="15"/>
  <c r="D18" i="15"/>
  <c r="D8" i="15"/>
  <c r="E133" i="15" l="1"/>
  <c r="D133" i="15"/>
  <c r="C113" i="13"/>
  <c r="E135" i="15" l="1"/>
  <c r="E5" i="15" s="1"/>
  <c r="E112" i="13"/>
  <c r="E118" i="13"/>
  <c r="E115" i="13"/>
  <c r="E102" i="13"/>
  <c r="E97" i="13"/>
  <c r="E94" i="13"/>
  <c r="E67" i="13"/>
  <c r="E54" i="13"/>
  <c r="D50" i="13"/>
  <c r="D40" i="13"/>
  <c r="D37" i="13"/>
  <c r="D32" i="13"/>
  <c r="D29" i="13"/>
  <c r="D18" i="13"/>
  <c r="D8" i="13"/>
  <c r="E117" i="12"/>
  <c r="E114" i="12"/>
  <c r="E111" i="12"/>
  <c r="E101" i="12"/>
  <c r="E97" i="12"/>
  <c r="E94" i="12"/>
  <c r="E67" i="12"/>
  <c r="E54" i="12"/>
  <c r="D50" i="12"/>
  <c r="D40" i="12"/>
  <c r="D37" i="12"/>
  <c r="D32" i="12"/>
  <c r="D29" i="12"/>
  <c r="D18" i="12"/>
  <c r="D8" i="12"/>
  <c r="C112" i="11"/>
  <c r="E111" i="11" s="1"/>
  <c r="E117" i="11"/>
  <c r="E114" i="11"/>
  <c r="E101" i="11"/>
  <c r="E97" i="11"/>
  <c r="E94" i="11"/>
  <c r="E67" i="11"/>
  <c r="E54" i="11"/>
  <c r="D50" i="11"/>
  <c r="D40" i="11"/>
  <c r="D37" i="11"/>
  <c r="D32" i="11"/>
  <c r="D29" i="11"/>
  <c r="D18" i="11"/>
  <c r="D8" i="11"/>
  <c r="C112" i="10"/>
  <c r="E111" i="10" s="1"/>
  <c r="E117" i="10"/>
  <c r="E114" i="10"/>
  <c r="E101" i="10"/>
  <c r="E97" i="10"/>
  <c r="E94" i="10"/>
  <c r="E67" i="10"/>
  <c r="E54" i="10"/>
  <c r="D50" i="10"/>
  <c r="D40" i="10"/>
  <c r="D37" i="10"/>
  <c r="D32" i="10"/>
  <c r="D29" i="10"/>
  <c r="D18" i="10"/>
  <c r="D8" i="10"/>
  <c r="C110" i="9"/>
  <c r="D28" i="9"/>
  <c r="E115" i="9"/>
  <c r="E112" i="9"/>
  <c r="E109" i="9"/>
  <c r="E99" i="9"/>
  <c r="E95" i="9"/>
  <c r="E92" i="9"/>
  <c r="E66" i="9"/>
  <c r="E53" i="9"/>
  <c r="D49" i="9"/>
  <c r="D39" i="9"/>
  <c r="D36" i="9"/>
  <c r="D31" i="9"/>
  <c r="D17" i="9"/>
  <c r="D8" i="9"/>
  <c r="D47" i="8"/>
  <c r="C109" i="8"/>
  <c r="E108" i="8" s="1"/>
  <c r="E91" i="8"/>
  <c r="E64" i="8"/>
  <c r="E114" i="8"/>
  <c r="E111" i="8"/>
  <c r="E98" i="8"/>
  <c r="E94" i="8"/>
  <c r="E51" i="8"/>
  <c r="D37" i="8"/>
  <c r="D34" i="8"/>
  <c r="D29" i="8"/>
  <c r="D18" i="8"/>
  <c r="D8" i="8"/>
  <c r="E90" i="7"/>
  <c r="E110" i="7"/>
  <c r="E107" i="7"/>
  <c r="E104" i="7"/>
  <c r="E94" i="7"/>
  <c r="E64" i="7"/>
  <c r="E51" i="7"/>
  <c r="E47" i="7"/>
  <c r="D37" i="7"/>
  <c r="D34" i="7"/>
  <c r="D29" i="7"/>
  <c r="D18" i="7"/>
  <c r="D8" i="7"/>
  <c r="E129" i="13" l="1"/>
  <c r="D129" i="13"/>
  <c r="E128" i="12"/>
  <c r="D128" i="12"/>
  <c r="E130" i="11"/>
  <c r="D130" i="11"/>
  <c r="E127" i="10"/>
  <c r="D127" i="10"/>
  <c r="E124" i="9"/>
  <c r="D124" i="9"/>
  <c r="E123" i="8"/>
  <c r="D123" i="8"/>
  <c r="E121" i="7"/>
  <c r="D121" i="7"/>
  <c r="E108" i="6"/>
  <c r="E105" i="6"/>
  <c r="E102" i="6"/>
  <c r="E92" i="6"/>
  <c r="E89" i="6"/>
  <c r="E64" i="6"/>
  <c r="E51" i="6"/>
  <c r="E47" i="6"/>
  <c r="D37" i="6"/>
  <c r="D34" i="6"/>
  <c r="D29" i="6"/>
  <c r="D18" i="6"/>
  <c r="D8" i="6"/>
  <c r="C102" i="5"/>
  <c r="E101" i="5" s="1"/>
  <c r="E107" i="5"/>
  <c r="E104" i="5"/>
  <c r="E91" i="5"/>
  <c r="E88" i="5"/>
  <c r="E64" i="5"/>
  <c r="E51" i="5"/>
  <c r="E47" i="5"/>
  <c r="D37" i="5"/>
  <c r="D34" i="5"/>
  <c r="D29" i="5"/>
  <c r="D18" i="5"/>
  <c r="D8" i="5"/>
  <c r="D101" i="4"/>
  <c r="E47" i="4"/>
  <c r="E107" i="4"/>
  <c r="E104" i="4"/>
  <c r="E91" i="4"/>
  <c r="E88" i="4"/>
  <c r="E64" i="4"/>
  <c r="E51" i="4"/>
  <c r="D37" i="4"/>
  <c r="D34" i="4"/>
  <c r="D29" i="4"/>
  <c r="D18" i="4"/>
  <c r="D8" i="4"/>
  <c r="D119" i="4" l="1"/>
  <c r="E131" i="13"/>
  <c r="E5" i="13" s="1"/>
  <c r="E130" i="12"/>
  <c r="E5" i="12" s="1"/>
  <c r="E132" i="11"/>
  <c r="E5" i="11" s="1"/>
  <c r="E129" i="10"/>
  <c r="E5" i="10" s="1"/>
  <c r="E126" i="9"/>
  <c r="E5" i="9" s="1"/>
  <c r="E125" i="8"/>
  <c r="E5" i="8" s="1"/>
  <c r="E123" i="7"/>
  <c r="E5" i="7" s="1"/>
  <c r="D119" i="6"/>
  <c r="E119" i="6"/>
  <c r="E119" i="5"/>
  <c r="D119" i="5"/>
  <c r="E119" i="4"/>
  <c r="E121" i="4" s="1"/>
  <c r="E5" i="4" s="1"/>
  <c r="C102" i="3"/>
  <c r="E121" i="6" l="1"/>
  <c r="E5" i="6" s="1"/>
  <c r="E121" i="5"/>
  <c r="E5" i="5" s="1"/>
  <c r="E104" i="3"/>
  <c r="E107" i="3"/>
  <c r="E101" i="3"/>
  <c r="E91" i="3"/>
  <c r="E88" i="3"/>
  <c r="E64" i="3"/>
  <c r="E51" i="3"/>
  <c r="E47" i="3"/>
  <c r="D37" i="3"/>
  <c r="D34" i="3"/>
  <c r="D29" i="3"/>
  <c r="D18" i="3"/>
  <c r="D8" i="3"/>
  <c r="E119" i="3" l="1"/>
  <c r="D119" i="3"/>
  <c r="C48" i="2"/>
  <c r="E47" i="2" s="1"/>
  <c r="E64" i="2"/>
  <c r="E103" i="2"/>
  <c r="E100" i="2"/>
  <c r="E91" i="2"/>
  <c r="E88" i="2"/>
  <c r="E51" i="2"/>
  <c r="D37" i="2"/>
  <c r="D34" i="2"/>
  <c r="D29" i="2"/>
  <c r="D18" i="2"/>
  <c r="D8" i="2"/>
  <c r="E121" i="3" l="1"/>
  <c r="E5" i="3" s="1"/>
  <c r="E116" i="2"/>
  <c r="D116" i="2"/>
  <c r="E118" i="2" l="1"/>
  <c r="E5" i="2" s="1"/>
</calcChain>
</file>

<file path=xl/comments1.xml><?xml version="1.0" encoding="utf-8"?>
<comments xmlns="http://schemas.openxmlformats.org/spreadsheetml/2006/main">
  <authors>
    <author>User</author>
  </authors>
  <commentList>
    <comment ref="D11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1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D12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D1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4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5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6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7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8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19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0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1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2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3.xml><?xml version="1.0" encoding="utf-8"?>
<comments xmlns="http://schemas.openxmlformats.org/spreadsheetml/2006/main">
  <authors>
    <author>User</author>
  </authors>
  <commentList>
    <comment ref="D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4.xml><?xml version="1.0" encoding="utf-8"?>
<comments xmlns="http://schemas.openxmlformats.org/spreadsheetml/2006/main">
  <authors>
    <author>User</author>
  </authors>
  <commentList>
    <comment ref="D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5.xml><?xml version="1.0" encoding="utf-8"?>
<comments xmlns="http://schemas.openxmlformats.org/spreadsheetml/2006/main">
  <authors>
    <author>User</author>
  </authors>
  <commentList>
    <comment ref="D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6.xml><?xml version="1.0" encoding="utf-8"?>
<comments xmlns="http://schemas.openxmlformats.org/spreadsheetml/2006/main">
  <authors>
    <author>User</author>
  </authors>
  <commentList>
    <comment ref="D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27.xml><?xml version="1.0" encoding="utf-8"?>
<comments xmlns="http://schemas.openxmlformats.org/spreadsheetml/2006/main">
  <authors>
    <author>User</author>
  </authors>
  <commentList>
    <comment ref="D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12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12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12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Saldo Anterior + Ingresos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Egresos + Saldo Actual</t>
        </r>
      </text>
    </comment>
  </commentList>
</comments>
</file>

<file path=xl/sharedStrings.xml><?xml version="1.0" encoding="utf-8"?>
<sst xmlns="http://schemas.openxmlformats.org/spreadsheetml/2006/main" count="3001" uniqueCount="124">
  <si>
    <t>(Expresado en dolares estadounidenses )</t>
  </si>
  <si>
    <t>CONCEPTO</t>
  </si>
  <si>
    <t>AUXILIAR</t>
  </si>
  <si>
    <t>DEBE</t>
  </si>
  <si>
    <t>HABER</t>
  </si>
  <si>
    <t>SALDO INICIAL O SALDO ANTERIOR</t>
  </si>
  <si>
    <t>CAJA GENERAL</t>
  </si>
  <si>
    <t>CAJA CHICA</t>
  </si>
  <si>
    <t>BANCO FONDOS INDES</t>
  </si>
  <si>
    <t>BANCO FONDOS DE CONTINGENCIAS</t>
  </si>
  <si>
    <t>BANCO FONDOS GENERADOS CON PATRIMONIO</t>
  </si>
  <si>
    <t>BANCO FONDOS GENERADOS POR GESTION</t>
  </si>
  <si>
    <t>MAS INGRESOS DEL MES</t>
  </si>
  <si>
    <t>INGRESOS FONDOS INDES</t>
  </si>
  <si>
    <t>REMUNERACIONES PERSONAL ADMINISTRATIVO</t>
  </si>
  <si>
    <t>REMUNERACIONES PERSONAL TECNICO NACIONAL</t>
  </si>
  <si>
    <t>REMUNERACIONES OTRO PERSONAL</t>
  </si>
  <si>
    <t>COTRIBUCION PATRONAL PERSONAL ADMINISTRATIVO</t>
  </si>
  <si>
    <t>CONTRIBUCION PATRONAL PERSONAL TECNICO</t>
  </si>
  <si>
    <t>CONTRIBUCION PATRONAL OTRO PERSONAL</t>
  </si>
  <si>
    <t>PRODUCTOS QUIMICOS Y COMBUSTIBLE</t>
  </si>
  <si>
    <t>SERVICIOS BASICOS</t>
  </si>
  <si>
    <t>DESARROLLO DEPORTIVO</t>
  </si>
  <si>
    <t>INGRESOS GENERADOS CON PATRIMONIO</t>
  </si>
  <si>
    <t>DERECHO POR USO DE INSTALACION</t>
  </si>
  <si>
    <t>ACTIVIDADES DEPORTIVAS</t>
  </si>
  <si>
    <t>AJUSTE DE CUENTAS DICIEMBRE</t>
  </si>
  <si>
    <t>OTROS INGRESOS</t>
  </si>
  <si>
    <t>INGRESOS GENERADOS POR GESTION ADMINISTRATIVA</t>
  </si>
  <si>
    <t>PATROCINIOS</t>
  </si>
  <si>
    <t>IMPUESTO SOBRE LA RENTA</t>
  </si>
  <si>
    <t>ISSS</t>
  </si>
  <si>
    <t xml:space="preserve">ADMINISTRADORAS DE FONDOS DE PENCIONES </t>
  </si>
  <si>
    <t>IMPUESTOS POR PAGAR</t>
  </si>
  <si>
    <t>PROVEEDORES</t>
  </si>
  <si>
    <t>PROVISIONES (CONTRIBUCIONES PATRONALES)</t>
  </si>
  <si>
    <t>DEUDORES VARIOS</t>
  </si>
  <si>
    <t>TRANSFERENCIAS PENDIENTES DE PERCIBIR</t>
  </si>
  <si>
    <t>MENOS EGRESOS DEL MES</t>
  </si>
  <si>
    <t>EGRESOS DE FONDOS INDES</t>
  </si>
  <si>
    <t xml:space="preserve">REMUNERACIONES PERSONAL ADMINISTRATIVO </t>
  </si>
  <si>
    <t>CONTRIBUCION PATRONAL PERSONAL ADMINISTRATIVO</t>
  </si>
  <si>
    <t xml:space="preserve">CONTRIBUCION PATRONAL PERSONAL TECNICO </t>
  </si>
  <si>
    <t>CONTRIBUCIONES PATRONAL OTRO PERSONAL</t>
  </si>
  <si>
    <t>PRODUCTOS QUIMICOS Y COMBUSTIBLES</t>
  </si>
  <si>
    <t>DEVOLUCIONES DE DESARROLLO DEPORTIVO</t>
  </si>
  <si>
    <t>EGRESOS DE FONDOS GENERADOS CON PATRIMONIO</t>
  </si>
  <si>
    <t xml:space="preserve">REMUNERACION PERSONAL ADMINISTRATIVO </t>
  </si>
  <si>
    <t>OTRAS REMUNERACIONES</t>
  </si>
  <si>
    <t>PRODUCTOS ALIMENTICIOS</t>
  </si>
  <si>
    <t>PRODUCTOS TEXTILES Y VESTUARIOS,IMPLEMENTOS</t>
  </si>
  <si>
    <t>BIENES DE USO Y CONSUMO DIVERSOS</t>
  </si>
  <si>
    <t>MATERIALES Y PAPELERIA DE OFICINA E IMPRESOS</t>
  </si>
  <si>
    <t>MANTENIMIENTO Y REPARACIONES</t>
  </si>
  <si>
    <t>PASAJES Y VIATICOS</t>
  </si>
  <si>
    <t>SERVICIOS TECNICOS Y PROFESIONALES</t>
  </si>
  <si>
    <t>SERVICIOS COMERCIALES</t>
  </si>
  <si>
    <t>PRIMAS Y GASTOS POR SEGUROS Y COMISIONES BANCARIAS</t>
  </si>
  <si>
    <t>FOGUEOS</t>
  </si>
  <si>
    <t>CLINICAS Y BASES DE ENTRENAMIENTO</t>
  </si>
  <si>
    <t>DEVOLUCIONES DE VENTA DE BIENES Y SERVICIOS</t>
  </si>
  <si>
    <t>EGRESOS DE FONDOS GESTION ADMINITRATIVA</t>
  </si>
  <si>
    <t>PAGO DE RETENCIONES Y OTRAS OBLIGACIONES</t>
  </si>
  <si>
    <t>PLANILLAS ISSS</t>
  </si>
  <si>
    <t>ADMINISTRADORAS DE FONDOS DE PENCIONES</t>
  </si>
  <si>
    <t>PAGO DE RETENCIONES BANCARIAS</t>
  </si>
  <si>
    <t>HONORARIOS</t>
  </si>
  <si>
    <t>IMPUESTO POR PAGAR</t>
  </si>
  <si>
    <t>PROVISIONES Y ESTIMACIONES DE GASTOS</t>
  </si>
  <si>
    <t>LIQUIDACION DE CUENTAS POR COBRAR</t>
  </si>
  <si>
    <t>DISPONIBILIDAD DE EFECTIVO</t>
  </si>
  <si>
    <t>DIF</t>
  </si>
  <si>
    <t>CORRESPONDIENTE AL PERIODO DEL 2 AL 31 DE ENERO DE 2016</t>
  </si>
  <si>
    <t>RETENCIONES Y CUENTAS POR PAGAR</t>
  </si>
  <si>
    <t>INDES</t>
  </si>
  <si>
    <t>OTROS GASTOS POR PAGAR</t>
  </si>
  <si>
    <t>BECAS DEPORTIVAS</t>
  </si>
  <si>
    <t>MEMBRESIAS</t>
  </si>
  <si>
    <t>CORRESPONDIENTE AL PERIODO DEL 1 AL 29 DE FEBRERO DE 2016</t>
  </si>
  <si>
    <t>OTROS ACTIVOS</t>
  </si>
  <si>
    <t>SOFTWARE Y LICENCIAS</t>
  </si>
  <si>
    <t>CORRESPONDIENTE AL PERIODO DEL 1 AL 31  DE MARZO DE 2016</t>
  </si>
  <si>
    <t>CORRESPONDIENTE AL PERIODO DEL 1 AL 30  DE ABRIL DE 2016</t>
  </si>
  <si>
    <t>ACTIVOS FIJOS</t>
  </si>
  <si>
    <t>BIENES DEPRECIABLES</t>
  </si>
  <si>
    <t>CORRESPONDIENTE AL PERIODO DEL 1 AL 31  DE MAYO DE 2016</t>
  </si>
  <si>
    <t>ANTICIPOS PENDIENTES DE LIQUIDAR</t>
  </si>
  <si>
    <t>GASTOS VARIOS</t>
  </si>
  <si>
    <t>ORGANISMOS INTERNACIONALES</t>
  </si>
  <si>
    <t>GASTOS EN ACTIVO FIJO NO CAPITALIZABLE</t>
  </si>
  <si>
    <t xml:space="preserve">AYUDAS ADICIONALES </t>
  </si>
  <si>
    <t>CORRESPONDIENTE AL PERIODO DEL 1 AL 31 DE AGOSTO DE 2016</t>
  </si>
  <si>
    <t>AYUDAS ADICIONALES</t>
  </si>
  <si>
    <t>CORRESPONDIENTE AL PERIODO DEL 1 AL 30 DE SEPTIEMBRE DE 2016</t>
  </si>
  <si>
    <t>CORRESPONDIENTE AL PERIODO DEL 1 AL 31 DE OCTUBRE DE 2016</t>
  </si>
  <si>
    <t>CORRESPONDIENTE AL PERIODO DEL 1 AL 30 DE NOVIEMBRE DE 2016</t>
  </si>
  <si>
    <t>CORRESPONDIENTE AL PERIODO DEL 1 AL 31 DE DICIEMBRE DE 2016</t>
  </si>
  <si>
    <t>DEPRECIACION</t>
  </si>
  <si>
    <t>GASTOS FINANCIEROS</t>
  </si>
  <si>
    <t xml:space="preserve"> </t>
  </si>
  <si>
    <t>CORRESPONDIENTE AL PERIODO DEL 1 AL 30  DE JUNIO DE 2016</t>
  </si>
  <si>
    <t>CORRESPONDIENTE AL PERIODO DEL 1 AL 31  DE JULIO DE 2016</t>
  </si>
  <si>
    <t>CORRESPONDIENTE AL PERIODO DEL 1 AL 31 DE ENERO DE 2017</t>
  </si>
  <si>
    <t>OBLIGACIONES FINANCIERAS</t>
  </si>
  <si>
    <t>OTRAS RETENCIONES A EMPLEADOS</t>
  </si>
  <si>
    <t>OBLIGACIONES FINANCIERAS A LARGO PLAZO</t>
  </si>
  <si>
    <t>BANCOS Y OTRAS INSTITUCIONES</t>
  </si>
  <si>
    <t>CORRESPONDIENTE AL PERIODO DEL 1 AL 28 DE FEBRERO  DE 2017</t>
  </si>
  <si>
    <t>CORRESPONDIENTE AL PERIODO DEL 1 AL 31 DE MARZO  DE 2017</t>
  </si>
  <si>
    <t>CORRESPONDIENTE AL PERIODO DEL 1 AL 30 DE ABRIL  DE 2017</t>
  </si>
  <si>
    <t>CORRESPONDIENTE AL PERIODO DEL 1 AL 31 DE MAYO  DE 2017</t>
  </si>
  <si>
    <t>CORRESPONDIENTE AL PERIODO DEL 01 AL 30 DE JUNIO  DE 2017</t>
  </si>
  <si>
    <t>CORRESPONDIENTE AL PERIODO DEL 01 AL 31 DE JULIO  DE 2017</t>
  </si>
  <si>
    <t xml:space="preserve">   </t>
  </si>
  <si>
    <t>CORRESPONDIENTE AL PERIODO DEL 01 AL 31 DE AGOSTO  DE 2017</t>
  </si>
  <si>
    <t>CORRESPONDIENTE AL PERIODO DEL 01 AL 30  DE SEPTIEMBRE  DE 2017</t>
  </si>
  <si>
    <t>CORRESPONDIENTE AL PERIODO DEL 01 AL 31  DE OCTUBRE  DE 2017</t>
  </si>
  <si>
    <t>CORRESPONDIENTE AL PERIODO DEL 01 AL 30  DE NOVIEMBRE  DE 2017</t>
  </si>
  <si>
    <t>PRODUCTOS TEXTILES Y VESTUARIOS , IMPLEMENTOS</t>
  </si>
  <si>
    <t>CORRESPONDIENTE AL PERIODO DEL 01 AL 31  DE DICIEMBRE  DE 2017</t>
  </si>
  <si>
    <t>CORRESPONDIENTE AL PERIODO DEL 01 AL 31  DE ENERO  DE 2018</t>
  </si>
  <si>
    <t>CORRESPONDIENTE AL PERIODO DEL 01 AL 28  DE FEBRERO  DE 2018</t>
  </si>
  <si>
    <t>CORRESPONDIENTE AL PERIODO DEL 01 AL 31  DE MARZO  DE 2018</t>
  </si>
  <si>
    <t>INGRESOS Y EGRESOS FEDERACION SALVADOREÑA DE NATACION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</si>
</sst>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\ * #,##0.00_);_(&quot;$&quot;\ * \(#,##0.00\);_(&quot;$&quot;\ 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/>
    <xf numFmtId="43" fontId="1" fillId="2" borderId="0" xfId="1" applyFont="1" applyFill="1"/>
    <xf numFmtId="164" fontId="3" fillId="2" borderId="0" xfId="2" applyNumberFormat="1" applyFont="1" applyFill="1" applyBorder="1"/>
    <xf numFmtId="44" fontId="3" fillId="2" borderId="0" xfId="2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44" fontId="4" fillId="2" borderId="2" xfId="2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3" xfId="2" applyNumberFormat="1" applyFont="1" applyFill="1" applyBorder="1"/>
    <xf numFmtId="164" fontId="6" fillId="2" borderId="4" xfId="2" applyNumberFormat="1" applyFont="1" applyFill="1" applyBorder="1" applyAlignment="1">
      <alignment horizontal="center"/>
    </xf>
    <xf numFmtId="164" fontId="5" fillId="2" borderId="3" xfId="2" applyNumberFormat="1" applyFont="1" applyFill="1" applyBorder="1"/>
    <xf numFmtId="164" fontId="1" fillId="2" borderId="0" xfId="0" applyNumberFormat="1" applyFont="1" applyFill="1"/>
    <xf numFmtId="164" fontId="6" fillId="2" borderId="3" xfId="2" applyNumberFormat="1" applyFont="1" applyFill="1" applyBorder="1" applyAlignment="1">
      <alignment horizontal="left"/>
    </xf>
    <xf numFmtId="164" fontId="5" fillId="2" borderId="3" xfId="2" applyNumberFormat="1" applyFont="1" applyFill="1" applyBorder="1" applyAlignment="1">
      <alignment horizontal="left"/>
    </xf>
    <xf numFmtId="43" fontId="1" fillId="2" borderId="0" xfId="0" applyNumberFormat="1" applyFont="1" applyFill="1"/>
    <xf numFmtId="164" fontId="6" fillId="2" borderId="2" xfId="2" applyNumberFormat="1" applyFont="1" applyFill="1" applyBorder="1"/>
    <xf numFmtId="164" fontId="6" fillId="2" borderId="5" xfId="2" applyNumberFormat="1" applyFont="1" applyFill="1" applyBorder="1" applyAlignment="1">
      <alignment horizontal="center"/>
    </xf>
    <xf numFmtId="44" fontId="6" fillId="2" borderId="3" xfId="2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/>
    <xf numFmtId="44" fontId="6" fillId="2" borderId="0" xfId="2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44" fontId="1" fillId="2" borderId="0" xfId="2" applyFont="1" applyFill="1"/>
    <xf numFmtId="44" fontId="1" fillId="2" borderId="0" xfId="0" applyNumberFormat="1" applyFont="1" applyFill="1"/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0" fontId="0" fillId="2" borderId="0" xfId="0" applyFont="1" applyFill="1"/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43" fontId="0" fillId="2" borderId="0" xfId="1" applyFont="1" applyFill="1"/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>
      <alignment horizontal="center"/>
    </xf>
    <xf numFmtId="164" fontId="3" fillId="2" borderId="0" xfId="2" applyNumberFormat="1" applyFont="1" applyFill="1" applyBorder="1" applyAlignment="1">
      <alignment horizontal="center"/>
    </xf>
    <xf numFmtId="164" fontId="6" fillId="2" borderId="6" xfId="2" applyNumberFormat="1" applyFont="1" applyFill="1" applyBorder="1" applyAlignment="1">
      <alignment horizontal="center" vertical="center"/>
    </xf>
    <xf numFmtId="164" fontId="6" fillId="2" borderId="7" xfId="2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1"/>
  <sheetViews>
    <sheetView tabSelected="1" zoomScale="90" zoomScaleNormal="90" workbookViewId="0">
      <pane ySplit="6" topLeftCell="A106" activePane="bottomLeft" state="frozen"/>
      <selection pane="bottomLeft" activeCell="B2" sqref="B2:E2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72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5"/>
      <c r="E5" s="6">
        <f>E118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2816.6200000000003</v>
      </c>
      <c r="E8" s="13"/>
    </row>
    <row r="9" spans="2:9" x14ac:dyDescent="0.2">
      <c r="B9" s="14" t="s">
        <v>6</v>
      </c>
      <c r="C9" s="13">
        <v>3633.35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-129.22999999999999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-4558.04</v>
      </c>
      <c r="D13" s="13"/>
      <c r="E13" s="13"/>
    </row>
    <row r="14" spans="2:9" x14ac:dyDescent="0.2">
      <c r="B14" s="14" t="s">
        <v>11</v>
      </c>
      <c r="C14" s="15">
        <v>3163.85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0</v>
      </c>
      <c r="E18" s="13"/>
    </row>
    <row r="19" spans="2:6" x14ac:dyDescent="0.2">
      <c r="B19" s="14" t="s">
        <v>14</v>
      </c>
      <c r="C19" s="13">
        <v>0</v>
      </c>
      <c r="D19" s="13"/>
      <c r="E19" s="13"/>
      <c r="F19" s="17"/>
    </row>
    <row r="20" spans="2:6" x14ac:dyDescent="0.2">
      <c r="B20" s="14" t="s">
        <v>15</v>
      </c>
      <c r="C20" s="13">
        <v>0</v>
      </c>
      <c r="D20" s="13"/>
      <c r="E20" s="13"/>
    </row>
    <row r="21" spans="2:6" x14ac:dyDescent="0.2">
      <c r="B21" s="14" t="s">
        <v>16</v>
      </c>
      <c r="C21" s="13">
        <v>0</v>
      </c>
      <c r="D21" s="13"/>
      <c r="E21" s="13"/>
    </row>
    <row r="22" spans="2:6" x14ac:dyDescent="0.2">
      <c r="B22" s="14" t="s">
        <v>17</v>
      </c>
      <c r="C22" s="13">
        <v>0</v>
      </c>
      <c r="D22" s="13"/>
      <c r="E22" s="13"/>
    </row>
    <row r="23" spans="2:6" x14ac:dyDescent="0.2">
      <c r="B23" s="14" t="s">
        <v>18</v>
      </c>
      <c r="C23" s="13">
        <v>0</v>
      </c>
      <c r="D23" s="13"/>
      <c r="E23" s="13"/>
    </row>
    <row r="24" spans="2:6" x14ac:dyDescent="0.2">
      <c r="B24" s="14" t="s">
        <v>19</v>
      </c>
      <c r="C24" s="13">
        <v>0</v>
      </c>
      <c r="D24" s="13"/>
      <c r="E24" s="13"/>
    </row>
    <row r="25" spans="2:6" x14ac:dyDescent="0.2">
      <c r="B25" s="14" t="s">
        <v>20</v>
      </c>
      <c r="C25" s="13">
        <v>0</v>
      </c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0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21170</v>
      </c>
      <c r="E29" s="13"/>
    </row>
    <row r="30" spans="2:6" x14ac:dyDescent="0.2">
      <c r="B30" s="14" t="s">
        <v>24</v>
      </c>
      <c r="C30" s="13">
        <v>400</v>
      </c>
      <c r="D30" s="13"/>
      <c r="E30" s="13"/>
    </row>
    <row r="31" spans="2:6" x14ac:dyDescent="0.2">
      <c r="B31" s="14" t="s">
        <v>25</v>
      </c>
      <c r="C31" s="13">
        <v>19867.5</v>
      </c>
      <c r="D31" s="13"/>
      <c r="E31" s="13"/>
    </row>
    <row r="32" spans="2:6" x14ac:dyDescent="0.2">
      <c r="B32" s="14" t="s">
        <v>27</v>
      </c>
      <c r="C32" s="15">
        <v>902.5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256.89999999999998</v>
      </c>
      <c r="E34" s="13"/>
    </row>
    <row r="35" spans="2:5" x14ac:dyDescent="0.2">
      <c r="B35" s="14" t="s">
        <v>29</v>
      </c>
      <c r="C35" s="15">
        <v>256.89999999999998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13908.850000000002</v>
      </c>
      <c r="E37" s="13"/>
    </row>
    <row r="38" spans="2:5" x14ac:dyDescent="0.2">
      <c r="B38" s="14" t="s">
        <v>30</v>
      </c>
      <c r="C38" s="13">
        <v>554.91999999999996</v>
      </c>
      <c r="D38" s="13"/>
      <c r="E38" s="13"/>
    </row>
    <row r="39" spans="2:5" x14ac:dyDescent="0.2">
      <c r="B39" s="14" t="s">
        <v>31</v>
      </c>
      <c r="C39" s="13">
        <v>238.93</v>
      </c>
      <c r="D39" s="13"/>
      <c r="E39" s="13"/>
    </row>
    <row r="40" spans="2:5" x14ac:dyDescent="0.2">
      <c r="B40" s="14" t="s">
        <v>32</v>
      </c>
      <c r="C40" s="13">
        <v>497.85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>
        <v>1180</v>
      </c>
      <c r="D42" s="13"/>
      <c r="E42" s="12"/>
    </row>
    <row r="43" spans="2:5" x14ac:dyDescent="0.2">
      <c r="B43" s="14" t="s">
        <v>75</v>
      </c>
      <c r="C43" s="13">
        <v>10235.540000000001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1201.6099999999999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1222.48</v>
      </c>
    </row>
    <row r="48" spans="2:5" x14ac:dyDescent="0.2">
      <c r="B48" s="18" t="s">
        <v>37</v>
      </c>
      <c r="C48" s="13">
        <f>2041.48-819</f>
        <v>1222.48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4284.67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1320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201.3</v>
      </c>
      <c r="D57" s="13"/>
      <c r="E57" s="12"/>
      <c r="H57" s="20"/>
    </row>
    <row r="58" spans="2:8" x14ac:dyDescent="0.2">
      <c r="B58" s="14" t="s">
        <v>44</v>
      </c>
      <c r="C58" s="13">
        <v>0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0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SUM(C65:C86)</f>
        <v>15845.809999999998</v>
      </c>
      <c r="H64" s="29"/>
    </row>
    <row r="65" spans="2:5" x14ac:dyDescent="0.2">
      <c r="B65" s="14" t="s">
        <v>47</v>
      </c>
      <c r="C65" s="13">
        <v>1550</v>
      </c>
      <c r="D65" s="13"/>
      <c r="E65" s="12"/>
    </row>
    <row r="66" spans="2:5" x14ac:dyDescent="0.2">
      <c r="B66" s="14" t="s">
        <v>15</v>
      </c>
      <c r="C66" s="13">
        <v>5601.67</v>
      </c>
      <c r="D66" s="13"/>
      <c r="E66" s="12"/>
    </row>
    <row r="67" spans="2:5" x14ac:dyDescent="0.2">
      <c r="B67" s="14" t="s">
        <v>16</v>
      </c>
      <c r="C67" s="13">
        <v>450</v>
      </c>
      <c r="D67" s="13"/>
      <c r="E67" s="12"/>
    </row>
    <row r="68" spans="2:5" x14ac:dyDescent="0.2">
      <c r="B68" s="14" t="s">
        <v>48</v>
      </c>
      <c r="C68" s="13">
        <v>0</v>
      </c>
      <c r="D68" s="13"/>
      <c r="E68" s="12"/>
    </row>
    <row r="69" spans="2:5" x14ac:dyDescent="0.2">
      <c r="B69" s="14" t="s">
        <v>41</v>
      </c>
      <c r="C69" s="13">
        <v>221.13</v>
      </c>
      <c r="D69" s="13"/>
      <c r="E69" s="12"/>
    </row>
    <row r="70" spans="2:5" x14ac:dyDescent="0.2">
      <c r="B70" s="14" t="s">
        <v>18</v>
      </c>
      <c r="C70" s="13">
        <v>413.52</v>
      </c>
      <c r="D70" s="13"/>
      <c r="E70" s="12"/>
    </row>
    <row r="71" spans="2:5" x14ac:dyDescent="0.2">
      <c r="B71" s="14" t="s">
        <v>49</v>
      </c>
      <c r="C71" s="13">
        <v>175.71</v>
      </c>
      <c r="D71" s="13"/>
      <c r="E71" s="12"/>
    </row>
    <row r="72" spans="2:5" x14ac:dyDescent="0.2">
      <c r="B72" s="14" t="s">
        <v>50</v>
      </c>
      <c r="C72" s="13">
        <v>0</v>
      </c>
      <c r="D72" s="13"/>
      <c r="E72" s="12"/>
    </row>
    <row r="73" spans="2:5" x14ac:dyDescent="0.2">
      <c r="B73" s="14" t="s">
        <v>51</v>
      </c>
      <c r="C73" s="13">
        <v>12.69</v>
      </c>
      <c r="D73" s="13"/>
      <c r="E73" s="12"/>
    </row>
    <row r="74" spans="2:5" x14ac:dyDescent="0.2">
      <c r="B74" s="14" t="s">
        <v>44</v>
      </c>
      <c r="C74" s="13">
        <v>2147.3200000000002</v>
      </c>
      <c r="D74" s="13"/>
      <c r="E74" s="12"/>
    </row>
    <row r="75" spans="2:5" x14ac:dyDescent="0.2">
      <c r="B75" s="18" t="s">
        <v>52</v>
      </c>
      <c r="C75" s="13">
        <v>182.96</v>
      </c>
      <c r="D75" s="13"/>
      <c r="E75" s="12"/>
    </row>
    <row r="76" spans="2:5" x14ac:dyDescent="0.2">
      <c r="B76" s="14" t="s">
        <v>21</v>
      </c>
      <c r="C76" s="13">
        <v>352.91</v>
      </c>
      <c r="D76" s="13"/>
      <c r="E76" s="12"/>
    </row>
    <row r="77" spans="2:5" x14ac:dyDescent="0.2">
      <c r="B77" s="14" t="s">
        <v>53</v>
      </c>
      <c r="C77" s="13">
        <v>266</v>
      </c>
      <c r="D77" s="13"/>
      <c r="E77" s="12"/>
    </row>
    <row r="78" spans="2:5" x14ac:dyDescent="0.2">
      <c r="B78" s="14" t="s">
        <v>54</v>
      </c>
      <c r="C78" s="13">
        <v>796.76</v>
      </c>
      <c r="D78" s="13"/>
      <c r="E78" s="12"/>
    </row>
    <row r="79" spans="2:5" x14ac:dyDescent="0.2">
      <c r="B79" s="14" t="s">
        <v>55</v>
      </c>
      <c r="C79" s="13">
        <v>820.44</v>
      </c>
      <c r="D79" s="13"/>
      <c r="E79" s="12"/>
    </row>
    <row r="80" spans="2:5" x14ac:dyDescent="0.2">
      <c r="B80" s="14" t="s">
        <v>56</v>
      </c>
      <c r="C80" s="13">
        <v>0</v>
      </c>
      <c r="D80" s="13"/>
      <c r="E80" s="12"/>
    </row>
    <row r="81" spans="2:7" x14ac:dyDescent="0.2">
      <c r="B81" s="14" t="s">
        <v>57</v>
      </c>
      <c r="C81" s="13">
        <v>73.58</v>
      </c>
      <c r="D81" s="13"/>
      <c r="E81" s="12"/>
    </row>
    <row r="82" spans="2:7" x14ac:dyDescent="0.2">
      <c r="B82" s="14" t="s">
        <v>58</v>
      </c>
      <c r="C82" s="13">
        <v>2051.12</v>
      </c>
      <c r="D82" s="13"/>
      <c r="E82" s="12"/>
    </row>
    <row r="83" spans="2:7" x14ac:dyDescent="0.2">
      <c r="B83" s="21" t="s">
        <v>59</v>
      </c>
      <c r="C83" s="13">
        <v>0</v>
      </c>
      <c r="D83" s="22"/>
      <c r="E83" s="12"/>
    </row>
    <row r="84" spans="2:7" x14ac:dyDescent="0.2">
      <c r="B84" s="14" t="s">
        <v>60</v>
      </c>
      <c r="C84" s="13">
        <v>730</v>
      </c>
      <c r="D84" s="22"/>
      <c r="E84" s="12"/>
    </row>
    <row r="85" spans="2:7" x14ac:dyDescent="0.2">
      <c r="B85" s="14" t="s">
        <v>76</v>
      </c>
      <c r="C85" s="13"/>
      <c r="D85" s="22"/>
      <c r="E85" s="12"/>
    </row>
    <row r="86" spans="2:7" x14ac:dyDescent="0.2">
      <c r="B86" s="14" t="s">
        <v>77</v>
      </c>
      <c r="C86" s="15"/>
      <c r="D86" s="13"/>
      <c r="E86" s="12"/>
      <c r="G86" s="1"/>
    </row>
    <row r="87" spans="2:7" x14ac:dyDescent="0.2">
      <c r="B87" s="14"/>
      <c r="C87" s="13"/>
      <c r="D87" s="13"/>
      <c r="E87" s="12"/>
      <c r="G87" s="1"/>
    </row>
    <row r="88" spans="2:7" x14ac:dyDescent="0.2">
      <c r="B88" s="16" t="s">
        <v>61</v>
      </c>
      <c r="C88" s="13"/>
      <c r="D88" s="13"/>
      <c r="E88" s="12">
        <f>SUM(C89)</f>
        <v>266.64</v>
      </c>
      <c r="G88" s="1"/>
    </row>
    <row r="89" spans="2:7" x14ac:dyDescent="0.2">
      <c r="B89" s="14" t="s">
        <v>48</v>
      </c>
      <c r="C89" s="15">
        <v>266.64</v>
      </c>
      <c r="D89" s="13"/>
      <c r="E89" s="12"/>
      <c r="G89" s="1"/>
    </row>
    <row r="90" spans="2:7" x14ac:dyDescent="0.2">
      <c r="B90" s="14"/>
      <c r="C90" s="13"/>
      <c r="D90" s="13"/>
      <c r="E90" s="12"/>
      <c r="G90" s="1"/>
    </row>
    <row r="91" spans="2:7" x14ac:dyDescent="0.2">
      <c r="B91" s="16" t="s">
        <v>62</v>
      </c>
      <c r="C91" s="13"/>
      <c r="D91" s="13"/>
      <c r="E91" s="12">
        <f>SUM(C92:C98)</f>
        <v>5550.62</v>
      </c>
      <c r="G91" s="1"/>
    </row>
    <row r="92" spans="2:7" x14ac:dyDescent="0.2">
      <c r="B92" s="14" t="s">
        <v>63</v>
      </c>
      <c r="C92" s="13">
        <v>101.04</v>
      </c>
      <c r="D92" s="13"/>
      <c r="E92" s="12"/>
      <c r="G92" s="1"/>
    </row>
    <row r="93" spans="2:7" x14ac:dyDescent="0.2">
      <c r="B93" s="14" t="s">
        <v>64</v>
      </c>
      <c r="C93" s="13">
        <v>0</v>
      </c>
      <c r="D93" s="13"/>
      <c r="E93" s="12"/>
      <c r="G93" s="1"/>
    </row>
    <row r="94" spans="2:7" x14ac:dyDescent="0.2">
      <c r="B94" s="14" t="s">
        <v>65</v>
      </c>
      <c r="C94" s="13">
        <v>0</v>
      </c>
      <c r="D94" s="13"/>
      <c r="E94" s="12"/>
      <c r="G94" s="1"/>
    </row>
    <row r="95" spans="2:7" x14ac:dyDescent="0.2">
      <c r="B95" s="14" t="s">
        <v>66</v>
      </c>
      <c r="C95" s="13">
        <v>0</v>
      </c>
      <c r="D95" s="13"/>
      <c r="E95" s="12"/>
      <c r="G95" s="1"/>
    </row>
    <row r="96" spans="2:7" x14ac:dyDescent="0.2">
      <c r="B96" s="14" t="s">
        <v>67</v>
      </c>
      <c r="C96" s="13">
        <v>0</v>
      </c>
      <c r="D96" s="13"/>
      <c r="E96" s="12"/>
      <c r="G96" s="1"/>
    </row>
    <row r="97" spans="2:7" x14ac:dyDescent="0.2">
      <c r="B97" s="14" t="s">
        <v>68</v>
      </c>
      <c r="C97" s="13">
        <v>286.33999999999997</v>
      </c>
      <c r="D97" s="13"/>
      <c r="E97" s="12"/>
      <c r="G97" s="1"/>
    </row>
    <row r="98" spans="2:7" x14ac:dyDescent="0.2">
      <c r="B98" s="14" t="s">
        <v>34</v>
      </c>
      <c r="C98" s="15">
        <v>5163.24</v>
      </c>
      <c r="D98" s="13"/>
      <c r="E98" s="12"/>
      <c r="G98" s="1"/>
    </row>
    <row r="99" spans="2:7" x14ac:dyDescent="0.2">
      <c r="B99" s="16"/>
      <c r="C99" s="13"/>
      <c r="D99" s="13"/>
      <c r="E99" s="12"/>
      <c r="G99" s="1"/>
    </row>
    <row r="100" spans="2:7" x14ac:dyDescent="0.2">
      <c r="B100" s="16" t="s">
        <v>69</v>
      </c>
      <c r="C100" s="13"/>
      <c r="D100" s="13"/>
      <c r="E100" s="12">
        <f>SUM(C101)</f>
        <v>0</v>
      </c>
      <c r="G100" s="1"/>
    </row>
    <row r="101" spans="2:7" x14ac:dyDescent="0.2">
      <c r="B101" s="14" t="s">
        <v>36</v>
      </c>
      <c r="C101" s="15">
        <v>0</v>
      </c>
      <c r="D101" s="13"/>
      <c r="E101" s="12"/>
      <c r="G101" s="1"/>
    </row>
    <row r="102" spans="2:7" x14ac:dyDescent="0.2">
      <c r="B102" s="14"/>
      <c r="C102" s="13"/>
      <c r="D102" s="13"/>
      <c r="E102" s="12"/>
      <c r="G102" s="1"/>
    </row>
    <row r="103" spans="2:7" x14ac:dyDescent="0.2">
      <c r="B103" s="12" t="s">
        <v>70</v>
      </c>
      <c r="C103" s="13"/>
      <c r="D103" s="13"/>
      <c r="E103" s="12">
        <f>SUM(C104:C109)</f>
        <v>10982.15</v>
      </c>
      <c r="G103" s="1"/>
    </row>
    <row r="104" spans="2:7" x14ac:dyDescent="0.2">
      <c r="B104" s="14" t="s">
        <v>6</v>
      </c>
      <c r="C104" s="13">
        <v>4395.49</v>
      </c>
      <c r="D104" s="13"/>
      <c r="E104" s="12"/>
      <c r="G104" s="1"/>
    </row>
    <row r="105" spans="2:7" x14ac:dyDescent="0.2">
      <c r="B105" s="14" t="s">
        <v>7</v>
      </c>
      <c r="C105" s="13">
        <v>700</v>
      </c>
      <c r="D105" s="13"/>
      <c r="E105" s="12"/>
      <c r="G105" s="1"/>
    </row>
    <row r="106" spans="2:7" x14ac:dyDescent="0.2">
      <c r="B106" s="14" t="s">
        <v>8</v>
      </c>
      <c r="C106" s="13">
        <v>264.39</v>
      </c>
      <c r="D106" s="13"/>
      <c r="E106" s="12"/>
      <c r="G106" s="1"/>
    </row>
    <row r="107" spans="2:7" x14ac:dyDescent="0.2">
      <c r="B107" s="14" t="s">
        <v>9</v>
      </c>
      <c r="C107" s="13">
        <v>6.69</v>
      </c>
      <c r="D107" s="13"/>
      <c r="E107" s="12"/>
      <c r="G107" s="1"/>
    </row>
    <row r="108" spans="2:7" x14ac:dyDescent="0.2">
      <c r="B108" s="14" t="s">
        <v>10</v>
      </c>
      <c r="C108" s="13">
        <v>2092.58</v>
      </c>
      <c r="D108" s="13"/>
      <c r="E108" s="12"/>
      <c r="G108" s="1"/>
    </row>
    <row r="109" spans="2:7" x14ac:dyDescent="0.2">
      <c r="B109" s="14" t="s">
        <v>11</v>
      </c>
      <c r="C109" s="15">
        <v>3523</v>
      </c>
      <c r="D109" s="13"/>
      <c r="E109" s="12"/>
      <c r="G109" s="1"/>
    </row>
    <row r="110" spans="2:7" x14ac:dyDescent="0.2">
      <c r="B110" s="14"/>
      <c r="C110" s="13"/>
      <c r="D110" s="13"/>
      <c r="E110" s="12"/>
      <c r="G110" s="1"/>
    </row>
    <row r="111" spans="2:7" x14ac:dyDescent="0.2">
      <c r="B111" s="14"/>
      <c r="C111" s="13"/>
      <c r="D111" s="13"/>
      <c r="E111" s="12"/>
      <c r="G111" s="1"/>
    </row>
    <row r="112" spans="2:7" x14ac:dyDescent="0.2">
      <c r="B112" s="14"/>
      <c r="C112" s="13"/>
      <c r="D112" s="13"/>
      <c r="E112" s="12"/>
      <c r="G112" s="1"/>
    </row>
    <row r="113" spans="2:7" x14ac:dyDescent="0.2">
      <c r="B113" s="14"/>
      <c r="C113" s="13"/>
      <c r="D113" s="13"/>
      <c r="E113" s="12"/>
      <c r="G113" s="1"/>
    </row>
    <row r="114" spans="2:7" x14ac:dyDescent="0.2">
      <c r="B114" s="14"/>
      <c r="C114" s="13"/>
      <c r="D114" s="13"/>
      <c r="E114" s="12"/>
      <c r="G114" s="1"/>
    </row>
    <row r="115" spans="2:7" x14ac:dyDescent="0.2">
      <c r="B115" s="21"/>
      <c r="C115" s="23"/>
      <c r="D115" s="13"/>
      <c r="E115" s="12"/>
      <c r="G115" s="1"/>
    </row>
    <row r="116" spans="2:7" x14ac:dyDescent="0.2">
      <c r="B116" s="63"/>
      <c r="C116" s="64"/>
      <c r="D116" s="24">
        <f>SUM(D7:D115)</f>
        <v>38152.370000000003</v>
      </c>
      <c r="E116" s="24">
        <f>SUM(E7:E115)</f>
        <v>38152.369999999995</v>
      </c>
      <c r="G116" s="1"/>
    </row>
    <row r="117" spans="2:7" x14ac:dyDescent="0.2">
      <c r="B117" s="25"/>
      <c r="C117" s="26"/>
      <c r="D117" s="27"/>
      <c r="E117" s="27"/>
      <c r="G117" s="1"/>
    </row>
    <row r="118" spans="2:7" x14ac:dyDescent="0.2">
      <c r="B118" s="25"/>
      <c r="C118" s="26"/>
      <c r="D118" s="27" t="s">
        <v>71</v>
      </c>
      <c r="E118" s="27">
        <f>D116-E116</f>
        <v>0</v>
      </c>
      <c r="G118" s="1"/>
    </row>
    <row r="119" spans="2:7" x14ac:dyDescent="0.2">
      <c r="B119" s="25"/>
      <c r="C119" s="26"/>
      <c r="D119" s="27"/>
      <c r="E119" s="27"/>
      <c r="G119" s="1"/>
    </row>
    <row r="120" spans="2:7" x14ac:dyDescent="0.2">
      <c r="B120" s="25"/>
      <c r="C120" s="26"/>
      <c r="D120" s="27"/>
      <c r="E120" s="27"/>
      <c r="G120" s="1"/>
    </row>
    <row r="121" spans="2:7" x14ac:dyDescent="0.2">
      <c r="B121" s="25"/>
      <c r="C121" s="26"/>
      <c r="D121" s="37"/>
      <c r="E121" s="37"/>
      <c r="G121" s="1"/>
    </row>
  </sheetData>
  <mergeCells count="5">
    <mergeCell ref="B1:E1"/>
    <mergeCell ref="B2:E2"/>
    <mergeCell ref="B3:E3"/>
    <mergeCell ref="B4:E4"/>
    <mergeCell ref="B116:C116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5"/>
  <sheetViews>
    <sheetView zoomScale="90" zoomScaleNormal="90" workbookViewId="0">
      <pane ySplit="6" topLeftCell="A112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94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E132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1145.8199999999997</v>
      </c>
      <c r="E8" s="13"/>
    </row>
    <row r="9" spans="2:9" x14ac:dyDescent="0.2">
      <c r="B9" s="14" t="s">
        <v>6</v>
      </c>
      <c r="C9" s="13">
        <v>2260.44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-1527.21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-5648.76</v>
      </c>
      <c r="D13" s="13"/>
      <c r="E13" s="13"/>
    </row>
    <row r="14" spans="2:9" x14ac:dyDescent="0.2">
      <c r="B14" s="14" t="s">
        <v>11</v>
      </c>
      <c r="C14" s="15">
        <v>5354.66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6561</v>
      </c>
      <c r="E18" s="13"/>
    </row>
    <row r="19" spans="2:9" x14ac:dyDescent="0.2">
      <c r="B19" s="14" t="s">
        <v>14</v>
      </c>
      <c r="C19" s="13">
        <v>0</v>
      </c>
      <c r="D19" s="13"/>
      <c r="E19" s="13"/>
      <c r="F19" s="17"/>
    </row>
    <row r="20" spans="2:9" x14ac:dyDescent="0.2">
      <c r="B20" s="14" t="s">
        <v>15</v>
      </c>
      <c r="C20" s="13">
        <v>0</v>
      </c>
      <c r="D20" s="13"/>
      <c r="E20" s="13"/>
    </row>
    <row r="21" spans="2:9" x14ac:dyDescent="0.2">
      <c r="B21" s="14" t="s">
        <v>16</v>
      </c>
      <c r="C21" s="13">
        <v>0</v>
      </c>
      <c r="D21" s="13"/>
      <c r="E21" s="13"/>
    </row>
    <row r="22" spans="2:9" x14ac:dyDescent="0.2">
      <c r="B22" s="14" t="s">
        <v>17</v>
      </c>
      <c r="C22" s="13">
        <v>0</v>
      </c>
      <c r="D22" s="13"/>
      <c r="E22" s="13"/>
    </row>
    <row r="23" spans="2:9" x14ac:dyDescent="0.2">
      <c r="B23" s="14" t="s">
        <v>18</v>
      </c>
      <c r="C23" s="13">
        <v>0</v>
      </c>
      <c r="D23" s="13"/>
      <c r="E23" s="13"/>
    </row>
    <row r="24" spans="2:9" x14ac:dyDescent="0.2">
      <c r="B24" s="14" t="s">
        <v>19</v>
      </c>
      <c r="C24" s="13">
        <v>0</v>
      </c>
      <c r="D24" s="13"/>
      <c r="E24" s="13"/>
    </row>
    <row r="25" spans="2:9" x14ac:dyDescent="0.2">
      <c r="B25" s="14" t="s">
        <v>20</v>
      </c>
      <c r="C25" s="13">
        <v>0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6561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17604.3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15333.5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2270.8000000000002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535.5</v>
      </c>
      <c r="E37" s="13"/>
    </row>
    <row r="38" spans="2:9" x14ac:dyDescent="0.2">
      <c r="B38" s="14" t="s">
        <v>29</v>
      </c>
      <c r="C38" s="15">
        <v>535.5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SUM(C41:C48)</f>
        <v>5819.39</v>
      </c>
      <c r="E40" s="13"/>
    </row>
    <row r="41" spans="2:9" x14ac:dyDescent="0.2">
      <c r="B41" s="14" t="s">
        <v>30</v>
      </c>
      <c r="C41" s="13">
        <v>1001.12</v>
      </c>
      <c r="D41" s="13"/>
      <c r="E41" s="13"/>
    </row>
    <row r="42" spans="2:9" x14ac:dyDescent="0.2">
      <c r="B42" s="14" t="s">
        <v>31</v>
      </c>
      <c r="C42" s="13">
        <v>206.37</v>
      </c>
      <c r="D42" s="13"/>
      <c r="E42" s="13"/>
    </row>
    <row r="43" spans="2:9" x14ac:dyDescent="0.2">
      <c r="B43" s="14" t="s">
        <v>32</v>
      </c>
      <c r="C43" s="13">
        <v>432.5</v>
      </c>
      <c r="D43" s="13"/>
      <c r="E43" s="12"/>
    </row>
    <row r="44" spans="2:9" x14ac:dyDescent="0.2">
      <c r="B44" s="14" t="s">
        <v>33</v>
      </c>
      <c r="C44" s="13">
        <v>0</v>
      </c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>
        <v>3097.6</v>
      </c>
      <c r="D46" s="13"/>
      <c r="E46" s="12"/>
    </row>
    <row r="47" spans="2:9" x14ac:dyDescent="0.2">
      <c r="B47" s="14" t="s">
        <v>34</v>
      </c>
      <c r="C47" s="13"/>
      <c r="D47" s="13"/>
      <c r="E47" s="12"/>
    </row>
    <row r="48" spans="2:9" x14ac:dyDescent="0.2">
      <c r="B48" s="14" t="s">
        <v>35</v>
      </c>
      <c r="C48" s="15">
        <v>1081.8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36</v>
      </c>
      <c r="C50" s="13"/>
      <c r="D50" s="13">
        <f>SUM(C51)</f>
        <v>0</v>
      </c>
      <c r="E50" s="12"/>
    </row>
    <row r="51" spans="2:8" x14ac:dyDescent="0.2">
      <c r="B51" s="18" t="s">
        <v>86</v>
      </c>
      <c r="C51" s="13">
        <v>0</v>
      </c>
      <c r="D51" s="13"/>
      <c r="E51" s="12"/>
    </row>
    <row r="52" spans="2:8" x14ac:dyDescent="0.2">
      <c r="B52" s="14"/>
      <c r="C52" s="13"/>
      <c r="D52" s="13"/>
      <c r="E52" s="12"/>
    </row>
    <row r="53" spans="2:8" x14ac:dyDescent="0.2">
      <c r="B53" s="12" t="s">
        <v>38</v>
      </c>
      <c r="C53" s="13"/>
      <c r="D53" s="13"/>
      <c r="E53" s="12"/>
    </row>
    <row r="54" spans="2:8" x14ac:dyDescent="0.2">
      <c r="B54" s="19" t="s">
        <v>39</v>
      </c>
      <c r="C54" s="13"/>
      <c r="D54" s="13"/>
      <c r="E54" s="12">
        <f>SUM(C55:C65)</f>
        <v>7764.1900000000005</v>
      </c>
    </row>
    <row r="55" spans="2:8" x14ac:dyDescent="0.2">
      <c r="B55" s="14" t="s">
        <v>40</v>
      </c>
      <c r="C55" s="13">
        <v>660</v>
      </c>
      <c r="D55" s="13"/>
      <c r="E55" s="12"/>
    </row>
    <row r="56" spans="2:8" x14ac:dyDescent="0.2">
      <c r="B56" s="14" t="s">
        <v>15</v>
      </c>
      <c r="C56" s="13">
        <v>1737.71</v>
      </c>
      <c r="D56" s="13"/>
      <c r="E56" s="12"/>
    </row>
    <row r="57" spans="2:8" x14ac:dyDescent="0.2">
      <c r="B57" s="14" t="s">
        <v>16</v>
      </c>
      <c r="C57" s="13">
        <v>1060</v>
      </c>
      <c r="D57" s="13"/>
      <c r="E57" s="12"/>
    </row>
    <row r="58" spans="2:8" x14ac:dyDescent="0.2">
      <c r="B58" s="14" t="s">
        <v>41</v>
      </c>
      <c r="C58" s="13">
        <v>100.65</v>
      </c>
      <c r="D58" s="13"/>
      <c r="E58" s="12"/>
    </row>
    <row r="59" spans="2:8" x14ac:dyDescent="0.2">
      <c r="B59" s="14" t="s">
        <v>42</v>
      </c>
      <c r="C59" s="13">
        <v>265.01</v>
      </c>
      <c r="D59" s="13"/>
      <c r="E59" s="12"/>
    </row>
    <row r="60" spans="2:8" x14ac:dyDescent="0.2">
      <c r="B60" s="14" t="s">
        <v>43</v>
      </c>
      <c r="C60" s="13">
        <v>161.65</v>
      </c>
      <c r="D60" s="13"/>
      <c r="E60" s="12"/>
      <c r="H60" s="20"/>
    </row>
    <row r="61" spans="2:8" x14ac:dyDescent="0.2">
      <c r="B61" s="14" t="s">
        <v>44</v>
      </c>
      <c r="C61" s="13">
        <v>1527.75</v>
      </c>
      <c r="D61" s="13"/>
      <c r="E61" s="12"/>
    </row>
    <row r="62" spans="2:8" x14ac:dyDescent="0.2">
      <c r="B62" s="14" t="s">
        <v>21</v>
      </c>
      <c r="C62" s="13">
        <v>0</v>
      </c>
      <c r="D62" s="13"/>
      <c r="E62" s="12"/>
    </row>
    <row r="63" spans="2:8" x14ac:dyDescent="0.2">
      <c r="B63" s="21" t="s">
        <v>22</v>
      </c>
      <c r="C63" s="13">
        <v>2251.42</v>
      </c>
      <c r="D63" s="22"/>
      <c r="E63" s="12"/>
    </row>
    <row r="64" spans="2:8" x14ac:dyDescent="0.2">
      <c r="B64" s="14" t="s">
        <v>45</v>
      </c>
      <c r="C64" s="13">
        <v>0</v>
      </c>
      <c r="D64" s="22"/>
      <c r="E64" s="12"/>
    </row>
    <row r="65" spans="2:8" x14ac:dyDescent="0.2">
      <c r="B65" s="14" t="s">
        <v>26</v>
      </c>
      <c r="C65" s="15">
        <v>0</v>
      </c>
      <c r="D65" s="13"/>
      <c r="E65" s="12"/>
    </row>
    <row r="66" spans="2:8" x14ac:dyDescent="0.2">
      <c r="B66" s="14"/>
      <c r="C66" s="13"/>
      <c r="D66" s="13"/>
      <c r="E66" s="12"/>
    </row>
    <row r="67" spans="2:8" x14ac:dyDescent="0.2">
      <c r="B67" s="16" t="s">
        <v>46</v>
      </c>
      <c r="C67" s="13"/>
      <c r="D67" s="13"/>
      <c r="E67" s="12">
        <f>SUM(C68:C91)</f>
        <v>17687.73</v>
      </c>
      <c r="H67" s="29"/>
    </row>
    <row r="68" spans="2:8" x14ac:dyDescent="0.2">
      <c r="B68" s="14" t="s">
        <v>47</v>
      </c>
      <c r="C68" s="13">
        <v>1500</v>
      </c>
      <c r="D68" s="13"/>
      <c r="E68" s="12"/>
    </row>
    <row r="69" spans="2:8" x14ac:dyDescent="0.2">
      <c r="B69" s="14" t="s">
        <v>15</v>
      </c>
      <c r="C69" s="13">
        <v>7212.59</v>
      </c>
      <c r="D69" s="13"/>
      <c r="E69" s="12"/>
    </row>
    <row r="70" spans="2:8" x14ac:dyDescent="0.2">
      <c r="B70" s="14" t="s">
        <v>16</v>
      </c>
      <c r="C70" s="13">
        <v>420</v>
      </c>
      <c r="D70" s="13"/>
      <c r="E70" s="12"/>
    </row>
    <row r="71" spans="2:8" x14ac:dyDescent="0.2">
      <c r="B71" s="14" t="s">
        <v>48</v>
      </c>
      <c r="C71" s="13">
        <v>502.22</v>
      </c>
      <c r="D71" s="13"/>
      <c r="E71" s="12"/>
    </row>
    <row r="72" spans="2:8" x14ac:dyDescent="0.2">
      <c r="B72" s="14" t="s">
        <v>41</v>
      </c>
      <c r="C72" s="13">
        <v>213.5</v>
      </c>
      <c r="D72" s="13"/>
      <c r="E72" s="12"/>
    </row>
    <row r="73" spans="2:8" x14ac:dyDescent="0.2">
      <c r="B73" s="14" t="s">
        <v>18</v>
      </c>
      <c r="C73" s="13">
        <v>301.33999999999997</v>
      </c>
      <c r="D73" s="13"/>
      <c r="E73" s="12"/>
    </row>
    <row r="74" spans="2:8" x14ac:dyDescent="0.2">
      <c r="B74" s="14" t="s">
        <v>19</v>
      </c>
      <c r="C74" s="13">
        <v>39.65</v>
      </c>
      <c r="D74" s="13"/>
      <c r="E74" s="12"/>
    </row>
    <row r="75" spans="2:8" x14ac:dyDescent="0.2">
      <c r="B75" s="14" t="s">
        <v>49</v>
      </c>
      <c r="C75" s="13">
        <v>140.88</v>
      </c>
      <c r="D75" s="13"/>
      <c r="E75" s="12"/>
    </row>
    <row r="76" spans="2:8" x14ac:dyDescent="0.2">
      <c r="B76" s="14" t="s">
        <v>50</v>
      </c>
      <c r="C76" s="13">
        <v>0</v>
      </c>
      <c r="D76" s="13"/>
      <c r="E76" s="12"/>
    </row>
    <row r="77" spans="2:8" x14ac:dyDescent="0.2">
      <c r="B77" s="14" t="s">
        <v>51</v>
      </c>
      <c r="C77" s="13">
        <v>234.01</v>
      </c>
      <c r="D77" s="13"/>
      <c r="E77" s="12"/>
    </row>
    <row r="78" spans="2:8" x14ac:dyDescent="0.2">
      <c r="B78" s="14" t="s">
        <v>44</v>
      </c>
      <c r="C78" s="13">
        <v>814.26</v>
      </c>
      <c r="D78" s="13"/>
      <c r="E78" s="12"/>
    </row>
    <row r="79" spans="2:8" x14ac:dyDescent="0.2">
      <c r="B79" s="18" t="s">
        <v>52</v>
      </c>
      <c r="C79" s="13">
        <v>54.08</v>
      </c>
      <c r="D79" s="13"/>
      <c r="E79" s="12"/>
    </row>
    <row r="80" spans="2:8" x14ac:dyDescent="0.2">
      <c r="B80" s="14" t="s">
        <v>21</v>
      </c>
      <c r="C80" s="13">
        <v>375.15</v>
      </c>
      <c r="D80" s="13"/>
      <c r="E80" s="12"/>
    </row>
    <row r="81" spans="2:7" x14ac:dyDescent="0.2">
      <c r="B81" s="14" t="s">
        <v>53</v>
      </c>
      <c r="C81" s="13">
        <v>380.94</v>
      </c>
      <c r="D81" s="13"/>
      <c r="E81" s="12"/>
    </row>
    <row r="82" spans="2:7" x14ac:dyDescent="0.2">
      <c r="B82" s="14" t="s">
        <v>54</v>
      </c>
      <c r="C82" s="13">
        <v>333.25</v>
      </c>
      <c r="D82" s="13"/>
      <c r="E82" s="12"/>
    </row>
    <row r="83" spans="2:7" x14ac:dyDescent="0.2">
      <c r="B83" s="14" t="s">
        <v>55</v>
      </c>
      <c r="C83" s="13">
        <v>0</v>
      </c>
      <c r="D83" s="13"/>
      <c r="E83" s="12"/>
    </row>
    <row r="84" spans="2:7" x14ac:dyDescent="0.2">
      <c r="B84" s="14" t="s">
        <v>56</v>
      </c>
      <c r="C84" s="13">
        <v>252</v>
      </c>
      <c r="D84" s="13"/>
      <c r="E84" s="12"/>
    </row>
    <row r="85" spans="2:7" x14ac:dyDescent="0.2">
      <c r="B85" s="14" t="s">
        <v>57</v>
      </c>
      <c r="C85" s="13">
        <v>71.64</v>
      </c>
      <c r="D85" s="13"/>
      <c r="E85" s="12"/>
    </row>
    <row r="86" spans="2:7" x14ac:dyDescent="0.2">
      <c r="B86" s="14" t="s">
        <v>58</v>
      </c>
      <c r="C86" s="13">
        <v>3842.22</v>
      </c>
      <c r="D86" s="13"/>
      <c r="E86" s="12"/>
    </row>
    <row r="87" spans="2:7" x14ac:dyDescent="0.2">
      <c r="B87" s="21" t="s">
        <v>59</v>
      </c>
      <c r="C87" s="13">
        <v>0</v>
      </c>
      <c r="D87" s="22"/>
      <c r="E87" s="12"/>
    </row>
    <row r="88" spans="2:7" x14ac:dyDescent="0.2">
      <c r="B88" s="14" t="s">
        <v>60</v>
      </c>
      <c r="C88" s="13">
        <v>0</v>
      </c>
      <c r="D88" s="22"/>
      <c r="E88" s="12"/>
    </row>
    <row r="89" spans="2:7" x14ac:dyDescent="0.2">
      <c r="B89" s="14" t="s">
        <v>76</v>
      </c>
      <c r="C89" s="13">
        <v>1000</v>
      </c>
      <c r="D89" s="22"/>
      <c r="E89" s="12"/>
    </row>
    <row r="90" spans="2:7" x14ac:dyDescent="0.2">
      <c r="B90" s="14" t="s">
        <v>88</v>
      </c>
      <c r="C90" s="13"/>
      <c r="D90" s="22"/>
      <c r="E90" s="12"/>
    </row>
    <row r="91" spans="2:7" x14ac:dyDescent="0.2">
      <c r="B91" s="14" t="s">
        <v>89</v>
      </c>
      <c r="C91" s="13"/>
      <c r="D91" s="22"/>
      <c r="E91" s="12"/>
    </row>
    <row r="92" spans="2:7" x14ac:dyDescent="0.2">
      <c r="B92" s="14" t="s">
        <v>77</v>
      </c>
      <c r="C92" s="15"/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90</v>
      </c>
      <c r="C94" s="13"/>
      <c r="D94" s="13"/>
      <c r="E94" s="12">
        <f>SUM(C95)</f>
        <v>0</v>
      </c>
      <c r="G94" s="1"/>
    </row>
    <row r="95" spans="2:7" x14ac:dyDescent="0.2">
      <c r="B95" s="14" t="s">
        <v>22</v>
      </c>
      <c r="C95" s="15">
        <v>0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61</v>
      </c>
      <c r="C97" s="13"/>
      <c r="D97" s="13"/>
      <c r="E97" s="12">
        <f>SUM(C98:C99)</f>
        <v>292.03999999999996</v>
      </c>
      <c r="G97" s="1"/>
    </row>
    <row r="98" spans="2:7" x14ac:dyDescent="0.2">
      <c r="B98" s="14" t="s">
        <v>87</v>
      </c>
      <c r="C98" s="13">
        <v>114.28</v>
      </c>
      <c r="D98" s="13"/>
      <c r="E98" s="12"/>
      <c r="G98" s="1"/>
    </row>
    <row r="99" spans="2:7" x14ac:dyDescent="0.2">
      <c r="B99" s="14" t="s">
        <v>48</v>
      </c>
      <c r="C99" s="15">
        <v>177.76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62</v>
      </c>
      <c r="C101" s="13"/>
      <c r="D101" s="13"/>
      <c r="E101" s="12">
        <f>SUM(C102:C109)</f>
        <v>1306.67</v>
      </c>
      <c r="G101" s="1"/>
    </row>
    <row r="102" spans="2:7" x14ac:dyDescent="0.2">
      <c r="B102" s="14" t="s">
        <v>63</v>
      </c>
      <c r="C102" s="13">
        <v>106.02</v>
      </c>
      <c r="D102" s="13"/>
      <c r="E102" s="12"/>
      <c r="G102" s="1"/>
    </row>
    <row r="103" spans="2:7" x14ac:dyDescent="0.2">
      <c r="B103" s="14" t="s">
        <v>64</v>
      </c>
      <c r="C103" s="13">
        <v>433.67</v>
      </c>
      <c r="D103" s="13"/>
      <c r="E103" s="12"/>
      <c r="G103" s="1"/>
    </row>
    <row r="104" spans="2:7" x14ac:dyDescent="0.2">
      <c r="B104" s="14" t="s">
        <v>65</v>
      </c>
      <c r="C104" s="13">
        <v>0</v>
      </c>
      <c r="D104" s="13"/>
      <c r="E104" s="12"/>
      <c r="G104" s="1"/>
    </row>
    <row r="105" spans="2:7" x14ac:dyDescent="0.2">
      <c r="B105" s="14" t="s">
        <v>66</v>
      </c>
      <c r="C105" s="13">
        <v>0</v>
      </c>
      <c r="D105" s="13"/>
      <c r="E105" s="12"/>
      <c r="G105" s="1"/>
    </row>
    <row r="106" spans="2:7" x14ac:dyDescent="0.2">
      <c r="B106" s="14" t="s">
        <v>75</v>
      </c>
      <c r="C106" s="13"/>
      <c r="D106" s="13"/>
      <c r="E106" s="12"/>
      <c r="G106" s="1"/>
    </row>
    <row r="107" spans="2:7" x14ac:dyDescent="0.2">
      <c r="B107" s="14" t="s">
        <v>67</v>
      </c>
      <c r="C107" s="13">
        <v>0</v>
      </c>
      <c r="D107" s="13"/>
      <c r="E107" s="12"/>
      <c r="G107" s="1"/>
    </row>
    <row r="108" spans="2:7" x14ac:dyDescent="0.2">
      <c r="B108" s="14" t="s">
        <v>68</v>
      </c>
      <c r="C108" s="13">
        <v>766.98</v>
      </c>
      <c r="D108" s="13"/>
      <c r="E108" s="12"/>
      <c r="G108" s="1"/>
    </row>
    <row r="109" spans="2:7" x14ac:dyDescent="0.2">
      <c r="B109" s="14" t="s">
        <v>34</v>
      </c>
      <c r="C109" s="15"/>
      <c r="D109" s="13"/>
      <c r="E109" s="12"/>
      <c r="G109" s="1"/>
    </row>
    <row r="110" spans="2:7" x14ac:dyDescent="0.2">
      <c r="B110" s="16"/>
      <c r="C110" s="13"/>
      <c r="D110" s="13"/>
      <c r="E110" s="12"/>
      <c r="G110" s="1"/>
    </row>
    <row r="111" spans="2:7" x14ac:dyDescent="0.2">
      <c r="B111" s="16" t="s">
        <v>69</v>
      </c>
      <c r="C111" s="13"/>
      <c r="D111" s="13"/>
      <c r="E111" s="12">
        <f>SUM(C112)</f>
        <v>10</v>
      </c>
      <c r="G111" s="1"/>
    </row>
    <row r="112" spans="2:7" x14ac:dyDescent="0.2">
      <c r="B112" s="14" t="s">
        <v>36</v>
      </c>
      <c r="C112" s="15">
        <f>22-12</f>
        <v>10</v>
      </c>
      <c r="D112" s="13"/>
      <c r="E112" s="12"/>
      <c r="G112" s="1"/>
    </row>
    <row r="113" spans="2:7" x14ac:dyDescent="0.2">
      <c r="B113" s="14"/>
      <c r="C113" s="13" t="s">
        <v>99</v>
      </c>
      <c r="D113" s="13"/>
      <c r="E113" s="12"/>
      <c r="G113" s="1"/>
    </row>
    <row r="114" spans="2:7" x14ac:dyDescent="0.2">
      <c r="B114" s="16" t="s">
        <v>83</v>
      </c>
      <c r="C114" s="13"/>
      <c r="D114" s="13"/>
      <c r="E114" s="12">
        <f>SUM(C115)</f>
        <v>0</v>
      </c>
      <c r="G114" s="1"/>
    </row>
    <row r="115" spans="2:7" x14ac:dyDescent="0.2">
      <c r="B115" s="14" t="s">
        <v>84</v>
      </c>
      <c r="C115" s="15">
        <v>0</v>
      </c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2" t="s">
        <v>70</v>
      </c>
      <c r="C117" s="13"/>
      <c r="D117" s="13"/>
      <c r="E117" s="12">
        <f>SUM(C118:C123)</f>
        <v>4605.3799999999992</v>
      </c>
      <c r="G117" s="1"/>
    </row>
    <row r="118" spans="2:7" x14ac:dyDescent="0.2">
      <c r="B118" s="14" t="s">
        <v>6</v>
      </c>
      <c r="C118" s="13">
        <v>2210.1799999999998</v>
      </c>
      <c r="D118" s="13"/>
      <c r="E118" s="12"/>
      <c r="G118" s="1"/>
    </row>
    <row r="119" spans="2:7" x14ac:dyDescent="0.2">
      <c r="B119" s="14" t="s">
        <v>7</v>
      </c>
      <c r="C119" s="13">
        <v>700</v>
      </c>
      <c r="D119" s="13"/>
      <c r="E119" s="12"/>
      <c r="G119" s="1"/>
    </row>
    <row r="120" spans="2:7" x14ac:dyDescent="0.2">
      <c r="B120" s="14" t="s">
        <v>8</v>
      </c>
      <c r="C120" s="13">
        <v>-157.5</v>
      </c>
      <c r="D120" s="13"/>
      <c r="E120" s="12"/>
      <c r="G120" s="1"/>
    </row>
    <row r="121" spans="2:7" x14ac:dyDescent="0.2">
      <c r="B121" s="14" t="s">
        <v>9</v>
      </c>
      <c r="C121" s="13">
        <v>6.69</v>
      </c>
      <c r="D121" s="13"/>
      <c r="E121" s="12"/>
      <c r="G121" s="1"/>
    </row>
    <row r="122" spans="2:7" x14ac:dyDescent="0.2">
      <c r="B122" s="14" t="s">
        <v>10</v>
      </c>
      <c r="C122" s="13">
        <v>-1736.73</v>
      </c>
      <c r="D122" s="13"/>
      <c r="E122" s="12"/>
      <c r="G122" s="1"/>
    </row>
    <row r="123" spans="2:7" x14ac:dyDescent="0.2">
      <c r="B123" s="14" t="s">
        <v>11</v>
      </c>
      <c r="C123" s="15">
        <v>3582.74</v>
      </c>
      <c r="D123" s="13"/>
      <c r="E123" s="12"/>
      <c r="G123" s="1"/>
    </row>
    <row r="124" spans="2:7" x14ac:dyDescent="0.2">
      <c r="B124" s="14"/>
      <c r="C124" s="13"/>
      <c r="D124" s="13"/>
      <c r="E124" s="12"/>
      <c r="G124" s="1"/>
    </row>
    <row r="125" spans="2:7" x14ac:dyDescent="0.2">
      <c r="B125" s="14"/>
      <c r="C125" s="13"/>
      <c r="D125" s="13"/>
      <c r="E125" s="12"/>
      <c r="G125" s="1"/>
    </row>
    <row r="126" spans="2:7" x14ac:dyDescent="0.2">
      <c r="B126" s="14"/>
      <c r="C126" s="13"/>
      <c r="D126" s="13"/>
      <c r="E126" s="12"/>
      <c r="G126" s="1"/>
    </row>
    <row r="127" spans="2:7" x14ac:dyDescent="0.2">
      <c r="B127" s="14"/>
      <c r="C127" s="13"/>
      <c r="D127" s="13"/>
      <c r="E127" s="12"/>
      <c r="G127" s="1"/>
    </row>
    <row r="128" spans="2:7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SUM(D7:D129)</f>
        <v>31666.01</v>
      </c>
      <c r="E130" s="24">
        <f>SUM(E7:E129)</f>
        <v>31666.009999999995</v>
      </c>
      <c r="G130" s="1"/>
    </row>
    <row r="131" spans="2:7" x14ac:dyDescent="0.2">
      <c r="B131" s="25"/>
      <c r="C131" s="26"/>
      <c r="D131" s="34"/>
      <c r="E131" s="34"/>
      <c r="G131" s="1"/>
    </row>
    <row r="132" spans="2:7" x14ac:dyDescent="0.2">
      <c r="B132" s="25"/>
      <c r="C132" s="26"/>
      <c r="D132" s="34" t="s">
        <v>71</v>
      </c>
      <c r="E132" s="34">
        <f>D130-E130</f>
        <v>0</v>
      </c>
      <c r="G132" s="1"/>
    </row>
    <row r="133" spans="2:7" x14ac:dyDescent="0.2">
      <c r="B133" s="25"/>
      <c r="C133" s="26"/>
      <c r="D133" s="34"/>
      <c r="E133" s="34"/>
      <c r="G133" s="1"/>
    </row>
    <row r="134" spans="2:7" x14ac:dyDescent="0.2">
      <c r="B134" s="25"/>
      <c r="C134" s="26"/>
      <c r="D134" s="34"/>
      <c r="E134" s="34"/>
      <c r="G134" s="1"/>
    </row>
    <row r="135" spans="2:7" x14ac:dyDescent="0.2">
      <c r="B135" s="25"/>
      <c r="C135" s="26"/>
      <c r="D135" s="34"/>
      <c r="E135" s="34"/>
      <c r="G135" s="1"/>
    </row>
  </sheetData>
  <mergeCells count="5">
    <mergeCell ref="B1:E1"/>
    <mergeCell ref="B2:E2"/>
    <mergeCell ref="B3:E3"/>
    <mergeCell ref="B4:E4"/>
    <mergeCell ref="B130:C130"/>
  </mergeCells>
  <pageMargins left="0.51181102362204722" right="0.23622047244094491" top="0.70866141732283472" bottom="0.98425196850393704" header="0" footer="0"/>
  <pageSetup scale="70" fitToHeight="0" orientation="portrait" horizontalDpi="4294967293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="90" zoomScaleNormal="90" workbookViewId="0">
      <pane ySplit="6" topLeftCell="A121" activePane="bottomLeft" state="frozen"/>
      <selection pane="bottomLeft" activeCell="B134" sqref="B134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95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E130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4605.3799999999992</v>
      </c>
      <c r="E8" s="13"/>
    </row>
    <row r="9" spans="2:9" x14ac:dyDescent="0.2">
      <c r="B9" s="14" t="s">
        <v>6</v>
      </c>
      <c r="C9" s="13">
        <v>2210.1799999999998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-157.5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-1736.73</v>
      </c>
      <c r="D13" s="13"/>
      <c r="E13" s="13"/>
    </row>
    <row r="14" spans="2:9" x14ac:dyDescent="0.2">
      <c r="B14" s="14" t="s">
        <v>11</v>
      </c>
      <c r="C14" s="15">
        <v>3582.74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5512.77</v>
      </c>
      <c r="E18" s="13"/>
    </row>
    <row r="19" spans="2:9" x14ac:dyDescent="0.2">
      <c r="B19" s="14" t="s">
        <v>14</v>
      </c>
      <c r="C19" s="13">
        <v>660</v>
      </c>
      <c r="D19" s="13"/>
      <c r="E19" s="13"/>
      <c r="F19" s="17"/>
    </row>
    <row r="20" spans="2:9" x14ac:dyDescent="0.2">
      <c r="B20" s="14" t="s">
        <v>15</v>
      </c>
      <c r="C20" s="13">
        <v>1737.71</v>
      </c>
      <c r="D20" s="13"/>
      <c r="E20" s="13"/>
    </row>
    <row r="21" spans="2:9" x14ac:dyDescent="0.2">
      <c r="B21" s="14" t="s">
        <v>16</v>
      </c>
      <c r="C21" s="13">
        <v>1060</v>
      </c>
      <c r="D21" s="13"/>
      <c r="E21" s="13"/>
    </row>
    <row r="22" spans="2:9" x14ac:dyDescent="0.2">
      <c r="B22" s="14" t="s">
        <v>17</v>
      </c>
      <c r="C22" s="13">
        <v>100.65</v>
      </c>
      <c r="D22" s="13"/>
      <c r="E22" s="13"/>
    </row>
    <row r="23" spans="2:9" x14ac:dyDescent="0.2">
      <c r="B23" s="14" t="s">
        <v>18</v>
      </c>
      <c r="C23" s="13">
        <v>265.01</v>
      </c>
      <c r="D23" s="13"/>
      <c r="E23" s="13"/>
    </row>
    <row r="24" spans="2:9" x14ac:dyDescent="0.2">
      <c r="B24" s="14" t="s">
        <v>19</v>
      </c>
      <c r="C24" s="13">
        <v>161.65</v>
      </c>
      <c r="D24" s="13"/>
      <c r="E24" s="13"/>
    </row>
    <row r="25" spans="2:9" x14ac:dyDescent="0.2">
      <c r="B25" s="14" t="s">
        <v>20</v>
      </c>
      <c r="C25" s="13">
        <v>1527.75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25229.5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17162.5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8067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4003.03</v>
      </c>
      <c r="E37" s="13"/>
    </row>
    <row r="38" spans="2:9" x14ac:dyDescent="0.2">
      <c r="B38" s="14" t="s">
        <v>29</v>
      </c>
      <c r="C38" s="15">
        <v>4003.03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SUM(C41:C48)</f>
        <v>2967.09</v>
      </c>
      <c r="E40" s="13"/>
    </row>
    <row r="41" spans="2:9" x14ac:dyDescent="0.2">
      <c r="B41" s="14" t="s">
        <v>30</v>
      </c>
      <c r="C41" s="13">
        <v>1221.17</v>
      </c>
      <c r="D41" s="13"/>
      <c r="E41" s="13"/>
    </row>
    <row r="42" spans="2:9" x14ac:dyDescent="0.2">
      <c r="B42" s="14" t="s">
        <v>31</v>
      </c>
      <c r="C42" s="13">
        <v>215.37</v>
      </c>
      <c r="D42" s="13"/>
      <c r="E42" s="13"/>
    </row>
    <row r="43" spans="2:9" x14ac:dyDescent="0.2">
      <c r="B43" s="14" t="s">
        <v>32</v>
      </c>
      <c r="C43" s="13">
        <v>448.75</v>
      </c>
      <c r="D43" s="13"/>
      <c r="E43" s="12"/>
    </row>
    <row r="44" spans="2:9" x14ac:dyDescent="0.2">
      <c r="B44" s="14" t="s">
        <v>33</v>
      </c>
      <c r="C44" s="13">
        <v>0</v>
      </c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>
        <v>0</v>
      </c>
      <c r="D46" s="13"/>
      <c r="E46" s="12"/>
    </row>
    <row r="47" spans="2:9" x14ac:dyDescent="0.2">
      <c r="B47" s="14" t="s">
        <v>34</v>
      </c>
      <c r="C47" s="13"/>
      <c r="D47" s="13"/>
      <c r="E47" s="12"/>
    </row>
    <row r="48" spans="2:9" x14ac:dyDescent="0.2">
      <c r="B48" s="14" t="s">
        <v>35</v>
      </c>
      <c r="C48" s="15">
        <v>1081.8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36</v>
      </c>
      <c r="C50" s="13"/>
      <c r="D50" s="13">
        <f>SUM(C51)</f>
        <v>0</v>
      </c>
      <c r="E50" s="12"/>
    </row>
    <row r="51" spans="2:8" x14ac:dyDescent="0.2">
      <c r="B51" s="18" t="s">
        <v>86</v>
      </c>
      <c r="C51" s="13">
        <v>0</v>
      </c>
      <c r="D51" s="13"/>
      <c r="E51" s="12"/>
    </row>
    <row r="52" spans="2:8" x14ac:dyDescent="0.2">
      <c r="B52" s="14"/>
      <c r="C52" s="13"/>
      <c r="D52" s="13"/>
      <c r="E52" s="12"/>
    </row>
    <row r="53" spans="2:8" x14ac:dyDescent="0.2">
      <c r="B53" s="12" t="s">
        <v>38</v>
      </c>
      <c r="C53" s="13"/>
      <c r="D53" s="13"/>
      <c r="E53" s="12"/>
    </row>
    <row r="54" spans="2:8" x14ac:dyDescent="0.2">
      <c r="B54" s="19" t="s">
        <v>39</v>
      </c>
      <c r="C54" s="13"/>
      <c r="D54" s="13"/>
      <c r="E54" s="12">
        <f>SUM(C55:C65)</f>
        <v>7981.8600000000006</v>
      </c>
    </row>
    <row r="55" spans="2:8" x14ac:dyDescent="0.2">
      <c r="B55" s="14" t="s">
        <v>40</v>
      </c>
      <c r="C55" s="13">
        <v>660</v>
      </c>
      <c r="D55" s="13"/>
      <c r="E55" s="12"/>
    </row>
    <row r="56" spans="2:8" x14ac:dyDescent="0.2">
      <c r="B56" s="14" t="s">
        <v>15</v>
      </c>
      <c r="C56" s="13">
        <v>1737.71</v>
      </c>
      <c r="D56" s="13"/>
      <c r="E56" s="12"/>
    </row>
    <row r="57" spans="2:8" x14ac:dyDescent="0.2">
      <c r="B57" s="14" t="s">
        <v>16</v>
      </c>
      <c r="C57" s="13">
        <v>1060</v>
      </c>
      <c r="D57" s="13"/>
      <c r="E57" s="12"/>
    </row>
    <row r="58" spans="2:8" x14ac:dyDescent="0.2">
      <c r="B58" s="14" t="s">
        <v>41</v>
      </c>
      <c r="C58" s="13">
        <v>100.65</v>
      </c>
      <c r="D58" s="13"/>
      <c r="E58" s="12"/>
    </row>
    <row r="59" spans="2:8" x14ac:dyDescent="0.2">
      <c r="B59" s="14" t="s">
        <v>42</v>
      </c>
      <c r="C59" s="13">
        <v>265.01</v>
      </c>
      <c r="D59" s="13"/>
      <c r="E59" s="12"/>
    </row>
    <row r="60" spans="2:8" x14ac:dyDescent="0.2">
      <c r="B60" s="14" t="s">
        <v>43</v>
      </c>
      <c r="C60" s="13">
        <v>161.65</v>
      </c>
      <c r="D60" s="13"/>
      <c r="E60" s="12"/>
      <c r="H60" s="20"/>
    </row>
    <row r="61" spans="2:8" x14ac:dyDescent="0.2">
      <c r="B61" s="14" t="s">
        <v>44</v>
      </c>
      <c r="C61" s="13">
        <v>1640.75</v>
      </c>
      <c r="D61" s="13"/>
      <c r="E61" s="12"/>
    </row>
    <row r="62" spans="2:8" x14ac:dyDescent="0.2">
      <c r="B62" s="14" t="s">
        <v>21</v>
      </c>
      <c r="C62" s="13">
        <v>0</v>
      </c>
      <c r="D62" s="13"/>
      <c r="E62" s="12"/>
    </row>
    <row r="63" spans="2:8" x14ac:dyDescent="0.2">
      <c r="B63" s="21" t="s">
        <v>22</v>
      </c>
      <c r="C63" s="13">
        <v>2356.09</v>
      </c>
      <c r="D63" s="22"/>
      <c r="E63" s="12"/>
    </row>
    <row r="64" spans="2:8" x14ac:dyDescent="0.2">
      <c r="B64" s="14" t="s">
        <v>45</v>
      </c>
      <c r="C64" s="13">
        <v>0</v>
      </c>
      <c r="D64" s="22"/>
      <c r="E64" s="12"/>
    </row>
    <row r="65" spans="2:8" x14ac:dyDescent="0.2">
      <c r="B65" s="14" t="s">
        <v>26</v>
      </c>
      <c r="C65" s="15">
        <v>0</v>
      </c>
      <c r="D65" s="13"/>
      <c r="E65" s="12"/>
    </row>
    <row r="66" spans="2:8" x14ac:dyDescent="0.2">
      <c r="B66" s="14"/>
      <c r="C66" s="13"/>
      <c r="D66" s="13"/>
      <c r="E66" s="12"/>
    </row>
    <row r="67" spans="2:8" x14ac:dyDescent="0.2">
      <c r="B67" s="16" t="s">
        <v>46</v>
      </c>
      <c r="C67" s="13"/>
      <c r="D67" s="13"/>
      <c r="E67" s="12">
        <f>SUM(C68:C91)</f>
        <v>27068.32</v>
      </c>
      <c r="H67" s="29"/>
    </row>
    <row r="68" spans="2:8" x14ac:dyDescent="0.2">
      <c r="B68" s="14" t="s">
        <v>47</v>
      </c>
      <c r="C68" s="13">
        <v>1500</v>
      </c>
      <c r="D68" s="13"/>
      <c r="E68" s="12"/>
    </row>
    <row r="69" spans="2:8" x14ac:dyDescent="0.2">
      <c r="B69" s="14" t="s">
        <v>15</v>
      </c>
      <c r="C69" s="13">
        <v>9732.75</v>
      </c>
      <c r="D69" s="13"/>
      <c r="E69" s="12"/>
    </row>
    <row r="70" spans="2:8" x14ac:dyDescent="0.2">
      <c r="B70" s="14" t="s">
        <v>16</v>
      </c>
      <c r="C70" s="13">
        <v>1196.67</v>
      </c>
      <c r="D70" s="13"/>
      <c r="E70" s="12"/>
    </row>
    <row r="71" spans="2:8" x14ac:dyDescent="0.2">
      <c r="B71" s="14" t="s">
        <v>48</v>
      </c>
      <c r="C71" s="13">
        <v>166.67</v>
      </c>
      <c r="D71" s="13"/>
      <c r="E71" s="12"/>
    </row>
    <row r="72" spans="2:8" x14ac:dyDescent="0.2">
      <c r="B72" s="14" t="s">
        <v>41</v>
      </c>
      <c r="C72" s="13">
        <v>213.5</v>
      </c>
      <c r="D72" s="13"/>
      <c r="E72" s="12"/>
    </row>
    <row r="73" spans="2:8" x14ac:dyDescent="0.2">
      <c r="B73" s="14" t="s">
        <v>18</v>
      </c>
      <c r="C73" s="13">
        <v>301.33999999999997</v>
      </c>
      <c r="D73" s="13"/>
      <c r="E73" s="12"/>
    </row>
    <row r="74" spans="2:8" x14ac:dyDescent="0.2">
      <c r="B74" s="14" t="s">
        <v>19</v>
      </c>
      <c r="C74" s="13">
        <v>39.65</v>
      </c>
      <c r="D74" s="13"/>
      <c r="E74" s="12"/>
    </row>
    <row r="75" spans="2:8" x14ac:dyDescent="0.2">
      <c r="B75" s="14" t="s">
        <v>49</v>
      </c>
      <c r="C75" s="13">
        <v>309.25</v>
      </c>
      <c r="D75" s="13"/>
      <c r="E75" s="12"/>
    </row>
    <row r="76" spans="2:8" x14ac:dyDescent="0.2">
      <c r="B76" s="14" t="s">
        <v>50</v>
      </c>
      <c r="C76" s="13">
        <v>0</v>
      </c>
      <c r="D76" s="13"/>
      <c r="E76" s="12"/>
    </row>
    <row r="77" spans="2:8" x14ac:dyDescent="0.2">
      <c r="B77" s="14" t="s">
        <v>51</v>
      </c>
      <c r="C77" s="13">
        <v>883.59</v>
      </c>
      <c r="D77" s="13"/>
      <c r="E77" s="12"/>
    </row>
    <row r="78" spans="2:8" x14ac:dyDescent="0.2">
      <c r="B78" s="14" t="s">
        <v>44</v>
      </c>
      <c r="C78" s="13">
        <v>1495</v>
      </c>
      <c r="D78" s="13"/>
      <c r="E78" s="12"/>
    </row>
    <row r="79" spans="2:8" x14ac:dyDescent="0.2">
      <c r="B79" s="18" t="s">
        <v>52</v>
      </c>
      <c r="C79" s="13">
        <v>759.55</v>
      </c>
      <c r="D79" s="13"/>
      <c r="E79" s="12"/>
    </row>
    <row r="80" spans="2:8" x14ac:dyDescent="0.2">
      <c r="B80" s="14" t="s">
        <v>21</v>
      </c>
      <c r="C80" s="13">
        <v>571.82000000000005</v>
      </c>
      <c r="D80" s="13"/>
      <c r="E80" s="12"/>
    </row>
    <row r="81" spans="2:7" x14ac:dyDescent="0.2">
      <c r="B81" s="14" t="s">
        <v>53</v>
      </c>
      <c r="C81" s="13">
        <v>954.22</v>
      </c>
      <c r="D81" s="13"/>
      <c r="E81" s="12"/>
    </row>
    <row r="82" spans="2:7" x14ac:dyDescent="0.2">
      <c r="B82" s="14" t="s">
        <v>54</v>
      </c>
      <c r="C82" s="13">
        <v>319.25</v>
      </c>
      <c r="D82" s="13"/>
      <c r="E82" s="12"/>
    </row>
    <row r="83" spans="2:7" x14ac:dyDescent="0.2">
      <c r="B83" s="14" t="s">
        <v>55</v>
      </c>
      <c r="C83" s="13">
        <v>250</v>
      </c>
      <c r="D83" s="13"/>
      <c r="E83" s="12"/>
    </row>
    <row r="84" spans="2:7" x14ac:dyDescent="0.2">
      <c r="B84" s="14" t="s">
        <v>56</v>
      </c>
      <c r="C84" s="13">
        <v>218</v>
      </c>
      <c r="D84" s="13"/>
      <c r="E84" s="12"/>
    </row>
    <row r="85" spans="2:7" x14ac:dyDescent="0.2">
      <c r="B85" s="14" t="s">
        <v>57</v>
      </c>
      <c r="C85" s="13">
        <v>76.53</v>
      </c>
      <c r="D85" s="13"/>
      <c r="E85" s="12"/>
    </row>
    <row r="86" spans="2:7" x14ac:dyDescent="0.2">
      <c r="B86" s="14" t="s">
        <v>58</v>
      </c>
      <c r="C86" s="13">
        <v>4033.93</v>
      </c>
      <c r="D86" s="13"/>
      <c r="E86" s="12"/>
    </row>
    <row r="87" spans="2:7" x14ac:dyDescent="0.2">
      <c r="B87" s="21" t="s">
        <v>59</v>
      </c>
      <c r="C87" s="13">
        <v>1681.6</v>
      </c>
      <c r="D87" s="22"/>
      <c r="E87" s="12"/>
    </row>
    <row r="88" spans="2:7" x14ac:dyDescent="0.2">
      <c r="B88" s="14" t="s">
        <v>60</v>
      </c>
      <c r="C88" s="13">
        <v>365</v>
      </c>
      <c r="D88" s="22"/>
      <c r="E88" s="12"/>
    </row>
    <row r="89" spans="2:7" x14ac:dyDescent="0.2">
      <c r="B89" s="14" t="s">
        <v>76</v>
      </c>
      <c r="C89" s="13">
        <v>2000</v>
      </c>
      <c r="D89" s="22"/>
      <c r="E89" s="12"/>
    </row>
    <row r="90" spans="2:7" x14ac:dyDescent="0.2">
      <c r="B90" s="14" t="s">
        <v>88</v>
      </c>
      <c r="C90" s="13"/>
      <c r="D90" s="22"/>
      <c r="E90" s="12"/>
    </row>
    <row r="91" spans="2:7" x14ac:dyDescent="0.2">
      <c r="B91" s="14" t="s">
        <v>89</v>
      </c>
      <c r="C91" s="13"/>
      <c r="D91" s="22"/>
      <c r="E91" s="12"/>
    </row>
    <row r="92" spans="2:7" x14ac:dyDescent="0.2">
      <c r="B92" s="14" t="s">
        <v>77</v>
      </c>
      <c r="C92" s="15"/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90</v>
      </c>
      <c r="C94" s="13"/>
      <c r="D94" s="13"/>
      <c r="E94" s="12">
        <f>SUM(C95)</f>
        <v>236.19</v>
      </c>
      <c r="G94" s="1"/>
    </row>
    <row r="95" spans="2:7" x14ac:dyDescent="0.2">
      <c r="B95" s="14" t="s">
        <v>22</v>
      </c>
      <c r="C95" s="15">
        <v>236.19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61</v>
      </c>
      <c r="C97" s="13"/>
      <c r="D97" s="13"/>
      <c r="E97" s="12">
        <f>SUM(C98:C99)</f>
        <v>266.64</v>
      </c>
      <c r="G97" s="1"/>
    </row>
    <row r="98" spans="2:7" x14ac:dyDescent="0.2">
      <c r="B98" s="14" t="s">
        <v>87</v>
      </c>
      <c r="C98" s="13">
        <v>0</v>
      </c>
      <c r="D98" s="13"/>
      <c r="E98" s="12"/>
      <c r="G98" s="1"/>
    </row>
    <row r="99" spans="2:7" x14ac:dyDescent="0.2">
      <c r="B99" s="14" t="s">
        <v>48</v>
      </c>
      <c r="C99" s="15">
        <v>266.64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62</v>
      </c>
      <c r="C101" s="13"/>
      <c r="D101" s="13"/>
      <c r="E101" s="12">
        <f>SUM(C102:C109)</f>
        <v>5293.3099999999995</v>
      </c>
      <c r="G101" s="1"/>
    </row>
    <row r="102" spans="2:7" x14ac:dyDescent="0.2">
      <c r="B102" s="14" t="s">
        <v>63</v>
      </c>
      <c r="C102" s="13">
        <v>342.18</v>
      </c>
      <c r="D102" s="13"/>
      <c r="E102" s="12"/>
      <c r="G102" s="1"/>
    </row>
    <row r="103" spans="2:7" x14ac:dyDescent="0.2">
      <c r="B103" s="14" t="s">
        <v>64</v>
      </c>
      <c r="C103" s="13">
        <v>433.67</v>
      </c>
      <c r="D103" s="13"/>
      <c r="E103" s="12"/>
      <c r="G103" s="1"/>
    </row>
    <row r="104" spans="2:7" x14ac:dyDescent="0.2">
      <c r="B104" s="14" t="s">
        <v>65</v>
      </c>
      <c r="C104" s="13">
        <v>0</v>
      </c>
      <c r="D104" s="13"/>
      <c r="E104" s="12"/>
      <c r="G104" s="1"/>
    </row>
    <row r="105" spans="2:7" x14ac:dyDescent="0.2">
      <c r="B105" s="14" t="s">
        <v>66</v>
      </c>
      <c r="C105" s="13">
        <v>0</v>
      </c>
      <c r="D105" s="13"/>
      <c r="E105" s="12"/>
      <c r="G105" s="1"/>
    </row>
    <row r="106" spans="2:7" x14ac:dyDescent="0.2">
      <c r="B106" s="14" t="s">
        <v>75</v>
      </c>
      <c r="C106" s="13">
        <v>3081.34</v>
      </c>
      <c r="D106" s="13"/>
      <c r="E106" s="12"/>
      <c r="G106" s="1"/>
    </row>
    <row r="107" spans="2:7" x14ac:dyDescent="0.2">
      <c r="B107" s="14" t="s">
        <v>67</v>
      </c>
      <c r="C107" s="13">
        <v>0</v>
      </c>
      <c r="D107" s="13"/>
      <c r="E107" s="12"/>
      <c r="G107" s="1"/>
    </row>
    <row r="108" spans="2:7" x14ac:dyDescent="0.2">
      <c r="B108" s="14" t="s">
        <v>68</v>
      </c>
      <c r="C108" s="13">
        <v>1436.12</v>
      </c>
      <c r="D108" s="13"/>
      <c r="E108" s="12"/>
      <c r="G108" s="1"/>
    </row>
    <row r="109" spans="2:7" x14ac:dyDescent="0.2">
      <c r="B109" s="14" t="s">
        <v>34</v>
      </c>
      <c r="C109" s="15"/>
      <c r="D109" s="13"/>
      <c r="E109" s="12"/>
      <c r="G109" s="1"/>
    </row>
    <row r="110" spans="2:7" x14ac:dyDescent="0.2">
      <c r="B110" s="16"/>
      <c r="C110" s="13"/>
      <c r="D110" s="13"/>
      <c r="E110" s="12"/>
      <c r="G110" s="1"/>
    </row>
    <row r="111" spans="2:7" x14ac:dyDescent="0.2">
      <c r="B111" s="16" t="s">
        <v>69</v>
      </c>
      <c r="C111" s="13"/>
      <c r="D111" s="13"/>
      <c r="E111" s="12">
        <f>SUM(C112)</f>
        <v>15</v>
      </c>
      <c r="G111" s="1"/>
    </row>
    <row r="112" spans="2:7" x14ac:dyDescent="0.2">
      <c r="B112" s="14" t="s">
        <v>36</v>
      </c>
      <c r="C112" s="15">
        <v>15</v>
      </c>
      <c r="D112" s="13"/>
      <c r="E112" s="12"/>
      <c r="G112" s="1"/>
    </row>
    <row r="113" spans="2:7" x14ac:dyDescent="0.2">
      <c r="B113" s="14"/>
      <c r="C113" s="13"/>
      <c r="D113" s="13"/>
      <c r="E113" s="12"/>
      <c r="G113" s="1"/>
    </row>
    <row r="114" spans="2:7" x14ac:dyDescent="0.2">
      <c r="B114" s="16" t="s">
        <v>83</v>
      </c>
      <c r="C114" s="13"/>
      <c r="D114" s="13"/>
      <c r="E114" s="12">
        <f>SUM(C115)</f>
        <v>0</v>
      </c>
      <c r="G114" s="1"/>
    </row>
    <row r="115" spans="2:7" x14ac:dyDescent="0.2">
      <c r="B115" s="14" t="s">
        <v>84</v>
      </c>
      <c r="C115" s="15">
        <v>0</v>
      </c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2" t="s">
        <v>70</v>
      </c>
      <c r="C117" s="13"/>
      <c r="D117" s="13"/>
      <c r="E117" s="12">
        <f>SUM(C118:C123)</f>
        <v>1456.4500000000007</v>
      </c>
      <c r="G117" s="1"/>
    </row>
    <row r="118" spans="2:7" x14ac:dyDescent="0.2">
      <c r="B118" s="14" t="s">
        <v>6</v>
      </c>
      <c r="C118" s="13">
        <v>1947.35</v>
      </c>
      <c r="D118" s="13"/>
      <c r="E118" s="12"/>
      <c r="G118" s="1"/>
    </row>
    <row r="119" spans="2:7" x14ac:dyDescent="0.2">
      <c r="B119" s="14" t="s">
        <v>7</v>
      </c>
      <c r="C119" s="13">
        <v>700</v>
      </c>
      <c r="D119" s="13"/>
      <c r="E119" s="12"/>
      <c r="G119" s="1"/>
    </row>
    <row r="120" spans="2:7" x14ac:dyDescent="0.2">
      <c r="B120" s="14" t="s">
        <v>8</v>
      </c>
      <c r="C120" s="13">
        <v>-1258.46</v>
      </c>
      <c r="D120" s="13"/>
      <c r="E120" s="12"/>
      <c r="G120" s="1"/>
    </row>
    <row r="121" spans="2:7" x14ac:dyDescent="0.2">
      <c r="B121" s="14" t="s">
        <v>9</v>
      </c>
      <c r="C121" s="13">
        <v>6.69</v>
      </c>
      <c r="D121" s="13"/>
      <c r="E121" s="12"/>
      <c r="G121" s="1"/>
    </row>
    <row r="122" spans="2:7" x14ac:dyDescent="0.2">
      <c r="B122" s="14" t="s">
        <v>10</v>
      </c>
      <c r="C122" s="13">
        <v>-4263.9799999999996</v>
      </c>
      <c r="D122" s="13"/>
      <c r="E122" s="12"/>
      <c r="G122" s="1"/>
    </row>
    <row r="123" spans="2:7" x14ac:dyDescent="0.2">
      <c r="B123" s="14" t="s">
        <v>11</v>
      </c>
      <c r="C123" s="15">
        <v>4324.8500000000004</v>
      </c>
      <c r="D123" s="13"/>
      <c r="E123" s="12"/>
      <c r="G123" s="1"/>
    </row>
    <row r="124" spans="2:7" x14ac:dyDescent="0.2">
      <c r="B124" s="14"/>
      <c r="C124" s="13"/>
      <c r="D124" s="13"/>
      <c r="E124" s="12"/>
      <c r="G124" s="1"/>
    </row>
    <row r="125" spans="2:7" x14ac:dyDescent="0.2">
      <c r="B125" s="14"/>
      <c r="C125" s="13"/>
      <c r="D125" s="13"/>
      <c r="E125" s="12"/>
      <c r="G125" s="1"/>
    </row>
    <row r="126" spans="2:7" x14ac:dyDescent="0.2">
      <c r="B126" s="14"/>
      <c r="C126" s="13"/>
      <c r="D126" s="13"/>
      <c r="E126" s="12"/>
      <c r="G126" s="1"/>
    </row>
    <row r="127" spans="2:7" x14ac:dyDescent="0.2">
      <c r="B127" s="21"/>
      <c r="C127" s="23"/>
      <c r="D127" s="13"/>
      <c r="E127" s="12"/>
      <c r="G127" s="1"/>
    </row>
    <row r="128" spans="2:7" x14ac:dyDescent="0.2">
      <c r="B128" s="63"/>
      <c r="C128" s="64"/>
      <c r="D128" s="24">
        <f>SUM(D7:D127)</f>
        <v>42317.770000000004</v>
      </c>
      <c r="E128" s="24">
        <f>SUM(E7:E127)</f>
        <v>42317.770000000004</v>
      </c>
      <c r="G128" s="1"/>
    </row>
    <row r="129" spans="2:7" x14ac:dyDescent="0.2">
      <c r="B129" s="25"/>
      <c r="C129" s="26"/>
      <c r="D129" s="34"/>
      <c r="E129" s="34"/>
      <c r="G129" s="1"/>
    </row>
    <row r="130" spans="2:7" x14ac:dyDescent="0.2">
      <c r="B130" s="25"/>
      <c r="C130" s="26"/>
      <c r="D130" s="34" t="s">
        <v>71</v>
      </c>
      <c r="E130" s="34">
        <f>D128-E128</f>
        <v>0</v>
      </c>
      <c r="G130" s="1"/>
    </row>
    <row r="131" spans="2:7" x14ac:dyDescent="0.2">
      <c r="B131" s="25"/>
      <c r="C131" s="26"/>
      <c r="D131" s="34"/>
      <c r="E131" s="34"/>
      <c r="G131" s="1"/>
    </row>
    <row r="132" spans="2:7" x14ac:dyDescent="0.2">
      <c r="B132" s="25"/>
      <c r="C132" s="26"/>
      <c r="D132" s="34"/>
      <c r="E132" s="34"/>
      <c r="G132" s="1"/>
    </row>
    <row r="133" spans="2:7" x14ac:dyDescent="0.2">
      <c r="B133" s="25"/>
      <c r="C133" s="26"/>
      <c r="D133" s="37"/>
      <c r="E133" s="37"/>
      <c r="G133" s="1"/>
    </row>
  </sheetData>
  <mergeCells count="5">
    <mergeCell ref="B1:E1"/>
    <mergeCell ref="B2:E2"/>
    <mergeCell ref="B3:E3"/>
    <mergeCell ref="B4:E4"/>
    <mergeCell ref="B128:C128"/>
  </mergeCells>
  <pageMargins left="0.51181102362204722" right="0.23622047244094491" top="0.70866141732283472" bottom="0.98425196850393704" header="0" footer="0"/>
  <pageSetup scale="75" fitToHeight="0" orientation="portrait" horizontalDpi="4294967293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32"/>
  <sheetViews>
    <sheetView zoomScale="90" zoomScaleNormal="90" workbookViewId="0">
      <pane ySplit="6" topLeftCell="A112" activePane="bottomLeft" state="frozen"/>
      <selection pane="bottomLeft" activeCell="B133" sqref="B133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96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E131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1456.4500000000007</v>
      </c>
      <c r="E8" s="13"/>
    </row>
    <row r="9" spans="2:9" x14ac:dyDescent="0.2">
      <c r="B9" s="14" t="s">
        <v>6</v>
      </c>
      <c r="C9" s="13">
        <v>1947.35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-1258.46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-4263.9799999999996</v>
      </c>
      <c r="D13" s="13"/>
      <c r="E13" s="13"/>
    </row>
    <row r="14" spans="2:9" x14ac:dyDescent="0.2">
      <c r="B14" s="14" t="s">
        <v>11</v>
      </c>
      <c r="C14" s="15">
        <v>4324.8500000000004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24726.54</v>
      </c>
      <c r="E18" s="13"/>
    </row>
    <row r="19" spans="2:9" x14ac:dyDescent="0.2">
      <c r="B19" s="14" t="s">
        <v>14</v>
      </c>
      <c r="C19" s="13">
        <v>1782</v>
      </c>
      <c r="D19" s="13"/>
      <c r="E19" s="13"/>
      <c r="F19" s="17"/>
    </row>
    <row r="20" spans="2:9" x14ac:dyDescent="0.2">
      <c r="B20" s="14" t="s">
        <v>15</v>
      </c>
      <c r="C20" s="13">
        <v>3475.42</v>
      </c>
      <c r="D20" s="13"/>
      <c r="E20" s="13"/>
    </row>
    <row r="21" spans="2:9" x14ac:dyDescent="0.2">
      <c r="B21" s="14" t="s">
        <v>16</v>
      </c>
      <c r="C21" s="13">
        <v>2862</v>
      </c>
      <c r="D21" s="13"/>
      <c r="E21" s="13"/>
    </row>
    <row r="22" spans="2:9" x14ac:dyDescent="0.2">
      <c r="B22" s="14" t="s">
        <v>17</v>
      </c>
      <c r="C22" s="13">
        <v>201.3</v>
      </c>
      <c r="D22" s="13"/>
      <c r="E22" s="13"/>
    </row>
    <row r="23" spans="2:9" x14ac:dyDescent="0.2">
      <c r="B23" s="14" t="s">
        <v>18</v>
      </c>
      <c r="C23" s="13">
        <v>530.02</v>
      </c>
      <c r="D23" s="13"/>
      <c r="E23" s="13"/>
    </row>
    <row r="24" spans="2:9" x14ac:dyDescent="0.2">
      <c r="B24" s="14" t="s">
        <v>19</v>
      </c>
      <c r="C24" s="13">
        <v>323.3</v>
      </c>
      <c r="D24" s="13"/>
      <c r="E24" s="13"/>
    </row>
    <row r="25" spans="2:9" x14ac:dyDescent="0.2">
      <c r="B25" s="14" t="s">
        <v>20</v>
      </c>
      <c r="C25" s="13">
        <v>3055.5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12497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18781.5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12325.5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6456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5981</v>
      </c>
      <c r="E37" s="13"/>
    </row>
    <row r="38" spans="2:9" x14ac:dyDescent="0.2">
      <c r="B38" s="14" t="s">
        <v>29</v>
      </c>
      <c r="C38" s="15">
        <v>5981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SUM(C41:C48)</f>
        <v>11661.05</v>
      </c>
      <c r="E40" s="13"/>
    </row>
    <row r="41" spans="2:9" x14ac:dyDescent="0.2">
      <c r="B41" s="14" t="s">
        <v>30</v>
      </c>
      <c r="C41" s="13">
        <v>1436.16</v>
      </c>
      <c r="D41" s="13"/>
      <c r="E41" s="13"/>
    </row>
    <row r="42" spans="2:9" x14ac:dyDescent="0.2">
      <c r="B42" s="14" t="s">
        <v>31</v>
      </c>
      <c r="C42" s="13">
        <v>215.37</v>
      </c>
      <c r="D42" s="13"/>
      <c r="E42" s="13"/>
    </row>
    <row r="43" spans="2:9" x14ac:dyDescent="0.2">
      <c r="B43" s="14" t="s">
        <v>32</v>
      </c>
      <c r="C43" s="13">
        <v>432.49</v>
      </c>
      <c r="D43" s="13"/>
      <c r="E43" s="12"/>
    </row>
    <row r="44" spans="2:9" x14ac:dyDescent="0.2">
      <c r="B44" s="14" t="s">
        <v>33</v>
      </c>
      <c r="C44" s="13">
        <v>0</v>
      </c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>
        <v>16.260000000000002</v>
      </c>
      <c r="D46" s="13"/>
      <c r="E46" s="12"/>
    </row>
    <row r="47" spans="2:9" x14ac:dyDescent="0.2">
      <c r="B47" s="14" t="s">
        <v>34</v>
      </c>
      <c r="C47" s="13">
        <v>8478.9699999999993</v>
      </c>
      <c r="D47" s="13"/>
      <c r="E47" s="12"/>
    </row>
    <row r="48" spans="2:9" x14ac:dyDescent="0.2">
      <c r="B48" s="14" t="s">
        <v>35</v>
      </c>
      <c r="C48" s="15">
        <v>1081.8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36</v>
      </c>
      <c r="C50" s="13"/>
      <c r="D50" s="13">
        <f>SUM(C51)</f>
        <v>0</v>
      </c>
      <c r="E50" s="12"/>
    </row>
    <row r="51" spans="2:8" x14ac:dyDescent="0.2">
      <c r="B51" s="18" t="s">
        <v>86</v>
      </c>
      <c r="C51" s="13">
        <v>0</v>
      </c>
      <c r="D51" s="13"/>
      <c r="E51" s="12"/>
    </row>
    <row r="52" spans="2:8" x14ac:dyDescent="0.2">
      <c r="B52" s="14"/>
      <c r="C52" s="13"/>
      <c r="D52" s="13"/>
      <c r="E52" s="12"/>
    </row>
    <row r="53" spans="2:8" x14ac:dyDescent="0.2">
      <c r="B53" s="12" t="s">
        <v>38</v>
      </c>
      <c r="C53" s="13"/>
      <c r="D53" s="13"/>
      <c r="E53" s="12"/>
    </row>
    <row r="54" spans="2:8" x14ac:dyDescent="0.2">
      <c r="B54" s="19" t="s">
        <v>39</v>
      </c>
      <c r="C54" s="13"/>
      <c r="D54" s="13"/>
      <c r="E54" s="12">
        <f>SUM(C55:C65)</f>
        <v>19395.16</v>
      </c>
    </row>
    <row r="55" spans="2:8" x14ac:dyDescent="0.2">
      <c r="B55" s="14" t="s">
        <v>40</v>
      </c>
      <c r="C55" s="13">
        <v>1122</v>
      </c>
      <c r="D55" s="13"/>
      <c r="E55" s="12"/>
    </row>
    <row r="56" spans="2:8" x14ac:dyDescent="0.2">
      <c r="B56" s="14" t="s">
        <v>15</v>
      </c>
      <c r="C56" s="13">
        <v>1737.71</v>
      </c>
      <c r="D56" s="13"/>
      <c r="E56" s="12"/>
    </row>
    <row r="57" spans="2:8" x14ac:dyDescent="0.2">
      <c r="B57" s="14" t="s">
        <v>16</v>
      </c>
      <c r="C57" s="13">
        <v>1802</v>
      </c>
      <c r="D57" s="13"/>
      <c r="E57" s="12"/>
    </row>
    <row r="58" spans="2:8" x14ac:dyDescent="0.2">
      <c r="B58" s="14" t="s">
        <v>41</v>
      </c>
      <c r="C58" s="13">
        <v>100.65</v>
      </c>
      <c r="D58" s="13"/>
      <c r="E58" s="12"/>
    </row>
    <row r="59" spans="2:8" x14ac:dyDescent="0.2">
      <c r="B59" s="14" t="s">
        <v>42</v>
      </c>
      <c r="C59" s="13">
        <v>265.01</v>
      </c>
      <c r="D59" s="13"/>
      <c r="E59" s="12"/>
    </row>
    <row r="60" spans="2:8" x14ac:dyDescent="0.2">
      <c r="B60" s="14" t="s">
        <v>43</v>
      </c>
      <c r="C60" s="13">
        <v>161.65</v>
      </c>
      <c r="D60" s="13"/>
      <c r="E60" s="12"/>
      <c r="H60" s="20"/>
    </row>
    <row r="61" spans="2:8" x14ac:dyDescent="0.2">
      <c r="B61" s="14" t="s">
        <v>44</v>
      </c>
      <c r="C61" s="13">
        <v>1363.09</v>
      </c>
      <c r="D61" s="13"/>
      <c r="E61" s="12"/>
    </row>
    <row r="62" spans="2:8" x14ac:dyDescent="0.2">
      <c r="B62" s="14" t="s">
        <v>21</v>
      </c>
      <c r="C62" s="13">
        <v>0</v>
      </c>
      <c r="D62" s="13"/>
      <c r="E62" s="12"/>
    </row>
    <row r="63" spans="2:8" x14ac:dyDescent="0.2">
      <c r="B63" s="21" t="s">
        <v>22</v>
      </c>
      <c r="C63" s="13">
        <v>12843.05</v>
      </c>
      <c r="D63" s="22"/>
      <c r="E63" s="12"/>
    </row>
    <row r="64" spans="2:8" x14ac:dyDescent="0.2">
      <c r="B64" s="14" t="s">
        <v>45</v>
      </c>
      <c r="C64" s="13">
        <v>0</v>
      </c>
      <c r="D64" s="22"/>
      <c r="E64" s="12"/>
    </row>
    <row r="65" spans="2:8" x14ac:dyDescent="0.2">
      <c r="B65" s="14" t="s">
        <v>26</v>
      </c>
      <c r="C65" s="15">
        <v>0</v>
      </c>
      <c r="D65" s="13"/>
      <c r="E65" s="12"/>
    </row>
    <row r="66" spans="2:8" x14ac:dyDescent="0.2">
      <c r="B66" s="14"/>
      <c r="C66" s="13"/>
      <c r="D66" s="13"/>
      <c r="E66" s="12"/>
    </row>
    <row r="67" spans="2:8" x14ac:dyDescent="0.2">
      <c r="B67" s="16" t="s">
        <v>46</v>
      </c>
      <c r="C67" s="13"/>
      <c r="D67" s="13"/>
      <c r="E67" s="12">
        <f>SUM(C68:C91)</f>
        <v>35793.25</v>
      </c>
      <c r="H67" s="29"/>
    </row>
    <row r="68" spans="2:8" x14ac:dyDescent="0.2">
      <c r="B68" s="14" t="s">
        <v>47</v>
      </c>
      <c r="C68" s="13">
        <v>2125</v>
      </c>
      <c r="D68" s="13"/>
      <c r="E68" s="12"/>
    </row>
    <row r="69" spans="2:8" x14ac:dyDescent="0.2">
      <c r="B69" s="14" t="s">
        <v>15</v>
      </c>
      <c r="C69" s="13">
        <v>12458</v>
      </c>
      <c r="D69" s="13"/>
      <c r="E69" s="12"/>
    </row>
    <row r="70" spans="2:8" x14ac:dyDescent="0.2">
      <c r="B70" s="14" t="s">
        <v>16</v>
      </c>
      <c r="C70" s="13">
        <v>1075</v>
      </c>
      <c r="D70" s="13"/>
      <c r="E70" s="12"/>
    </row>
    <row r="71" spans="2:8" x14ac:dyDescent="0.2">
      <c r="B71" s="14" t="s">
        <v>48</v>
      </c>
      <c r="C71" s="13">
        <v>538.22</v>
      </c>
      <c r="D71" s="13"/>
      <c r="E71" s="12"/>
    </row>
    <row r="72" spans="2:8" x14ac:dyDescent="0.2">
      <c r="B72" s="14" t="s">
        <v>41</v>
      </c>
      <c r="C72" s="13">
        <v>213.5</v>
      </c>
      <c r="D72" s="13"/>
      <c r="E72" s="12"/>
    </row>
    <row r="73" spans="2:8" x14ac:dyDescent="0.2">
      <c r="B73" s="14" t="s">
        <v>18</v>
      </c>
      <c r="C73" s="13">
        <v>301.33999999999997</v>
      </c>
      <c r="D73" s="13"/>
      <c r="E73" s="12"/>
    </row>
    <row r="74" spans="2:8" x14ac:dyDescent="0.2">
      <c r="B74" s="14" t="s">
        <v>19</v>
      </c>
      <c r="C74" s="13">
        <v>39.65</v>
      </c>
      <c r="D74" s="13"/>
      <c r="E74" s="12"/>
    </row>
    <row r="75" spans="2:8" x14ac:dyDescent="0.2">
      <c r="B75" s="14" t="s">
        <v>49</v>
      </c>
      <c r="C75" s="13">
        <v>120.86</v>
      </c>
      <c r="D75" s="13"/>
      <c r="E75" s="12"/>
    </row>
    <row r="76" spans="2:8" x14ac:dyDescent="0.2">
      <c r="B76" s="14" t="s">
        <v>50</v>
      </c>
      <c r="C76" s="13">
        <v>250</v>
      </c>
      <c r="D76" s="13"/>
      <c r="E76" s="12"/>
    </row>
    <row r="77" spans="2:8" x14ac:dyDescent="0.2">
      <c r="B77" s="14" t="s">
        <v>51</v>
      </c>
      <c r="C77" s="13">
        <v>283.23</v>
      </c>
      <c r="D77" s="13"/>
      <c r="E77" s="12"/>
    </row>
    <row r="78" spans="2:8" x14ac:dyDescent="0.2">
      <c r="B78" s="14" t="s">
        <v>44</v>
      </c>
      <c r="C78" s="13">
        <v>3350.6</v>
      </c>
      <c r="D78" s="13"/>
      <c r="E78" s="12"/>
    </row>
    <row r="79" spans="2:8" x14ac:dyDescent="0.2">
      <c r="B79" s="18" t="s">
        <v>52</v>
      </c>
      <c r="C79" s="13">
        <v>958.57</v>
      </c>
      <c r="D79" s="13"/>
      <c r="E79" s="12"/>
    </row>
    <row r="80" spans="2:8" x14ac:dyDescent="0.2">
      <c r="B80" s="14" t="s">
        <v>21</v>
      </c>
      <c r="C80" s="13">
        <v>402.27</v>
      </c>
      <c r="D80" s="13"/>
      <c r="E80" s="12"/>
    </row>
    <row r="81" spans="2:7" x14ac:dyDescent="0.2">
      <c r="B81" s="14" t="s">
        <v>53</v>
      </c>
      <c r="C81" s="13">
        <v>238</v>
      </c>
      <c r="D81" s="13"/>
      <c r="E81" s="12"/>
    </row>
    <row r="82" spans="2:7" x14ac:dyDescent="0.2">
      <c r="B82" s="14" t="s">
        <v>54</v>
      </c>
      <c r="C82" s="13">
        <v>191.25</v>
      </c>
      <c r="D82" s="13"/>
      <c r="E82" s="12"/>
    </row>
    <row r="83" spans="2:7" x14ac:dyDescent="0.2">
      <c r="B83" s="14" t="s">
        <v>55</v>
      </c>
      <c r="C83" s="13">
        <v>100</v>
      </c>
      <c r="D83" s="13"/>
      <c r="E83" s="12"/>
    </row>
    <row r="84" spans="2:7" x14ac:dyDescent="0.2">
      <c r="B84" s="14" t="s">
        <v>56</v>
      </c>
      <c r="C84" s="13">
        <v>718.56</v>
      </c>
      <c r="D84" s="13"/>
      <c r="E84" s="12"/>
    </row>
    <row r="85" spans="2:7" x14ac:dyDescent="0.2">
      <c r="B85" s="14" t="s">
        <v>57</v>
      </c>
      <c r="C85" s="13">
        <v>94.03</v>
      </c>
      <c r="D85" s="13"/>
      <c r="E85" s="12"/>
    </row>
    <row r="86" spans="2:7" x14ac:dyDescent="0.2">
      <c r="B86" s="14" t="s">
        <v>58</v>
      </c>
      <c r="C86" s="13">
        <v>7539.98</v>
      </c>
      <c r="D86" s="13"/>
      <c r="E86" s="12"/>
    </row>
    <row r="87" spans="2:7" x14ac:dyDescent="0.2">
      <c r="B87" s="21" t="s">
        <v>59</v>
      </c>
      <c r="C87" s="13">
        <v>0</v>
      </c>
      <c r="D87" s="22"/>
      <c r="E87" s="12"/>
    </row>
    <row r="88" spans="2:7" x14ac:dyDescent="0.2">
      <c r="B88" s="14" t="s">
        <v>60</v>
      </c>
      <c r="C88" s="13">
        <v>50</v>
      </c>
      <c r="D88" s="22"/>
      <c r="E88" s="12"/>
    </row>
    <row r="89" spans="2:7" x14ac:dyDescent="0.2">
      <c r="B89" s="14" t="s">
        <v>76</v>
      </c>
      <c r="C89" s="13">
        <v>376.1</v>
      </c>
      <c r="D89" s="22"/>
      <c r="E89" s="12"/>
    </row>
    <row r="90" spans="2:7" x14ac:dyDescent="0.2">
      <c r="B90" s="14" t="s">
        <v>88</v>
      </c>
      <c r="C90" s="13"/>
      <c r="D90" s="22"/>
      <c r="E90" s="12"/>
    </row>
    <row r="91" spans="2:7" x14ac:dyDescent="0.2">
      <c r="B91" s="14" t="s">
        <v>97</v>
      </c>
      <c r="C91" s="13">
        <v>4369.09</v>
      </c>
      <c r="D91" s="22"/>
      <c r="E91" s="12"/>
    </row>
    <row r="92" spans="2:7" x14ac:dyDescent="0.2">
      <c r="B92" s="14" t="s">
        <v>77</v>
      </c>
      <c r="C92" s="15"/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90</v>
      </c>
      <c r="C94" s="13"/>
      <c r="D94" s="13"/>
      <c r="E94" s="12">
        <f>SUM(C95)</f>
        <v>0</v>
      </c>
      <c r="G94" s="1"/>
    </row>
    <row r="95" spans="2:7" x14ac:dyDescent="0.2">
      <c r="B95" s="14" t="s">
        <v>22</v>
      </c>
      <c r="C95" s="15">
        <v>0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61</v>
      </c>
      <c r="C97" s="13"/>
      <c r="D97" s="13"/>
      <c r="E97" s="12">
        <f>SUM(C98:C100)</f>
        <v>1141.98</v>
      </c>
      <c r="G97" s="1"/>
    </row>
    <row r="98" spans="2:7" x14ac:dyDescent="0.2">
      <c r="B98" s="14" t="s">
        <v>87</v>
      </c>
      <c r="C98" s="13">
        <v>786.92</v>
      </c>
      <c r="D98" s="13"/>
      <c r="E98" s="12"/>
      <c r="G98" s="1"/>
    </row>
    <row r="99" spans="2:7" x14ac:dyDescent="0.2">
      <c r="B99" s="14" t="s">
        <v>98</v>
      </c>
      <c r="C99" s="13">
        <v>228.56</v>
      </c>
      <c r="D99" s="13"/>
      <c r="E99" s="12"/>
      <c r="G99" s="1"/>
    </row>
    <row r="100" spans="2:7" x14ac:dyDescent="0.2">
      <c r="B100" s="14" t="s">
        <v>48</v>
      </c>
      <c r="C100" s="15">
        <v>126.5</v>
      </c>
      <c r="D100" s="13"/>
      <c r="E100" s="12"/>
      <c r="G100" s="1"/>
    </row>
    <row r="101" spans="2:7" x14ac:dyDescent="0.2">
      <c r="B101" s="14"/>
      <c r="C101" s="13"/>
      <c r="D101" s="13"/>
      <c r="E101" s="12"/>
      <c r="G101" s="1"/>
    </row>
    <row r="102" spans="2:7" x14ac:dyDescent="0.2">
      <c r="B102" s="16" t="s">
        <v>62</v>
      </c>
      <c r="C102" s="13"/>
      <c r="D102" s="13"/>
      <c r="E102" s="12">
        <f>SUM(C103:C110)</f>
        <v>1759.32</v>
      </c>
      <c r="G102" s="1"/>
    </row>
    <row r="103" spans="2:7" x14ac:dyDescent="0.2">
      <c r="B103" s="14" t="s">
        <v>63</v>
      </c>
      <c r="C103" s="13">
        <v>224.1</v>
      </c>
      <c r="D103" s="13"/>
      <c r="E103" s="12"/>
      <c r="G103" s="1"/>
    </row>
    <row r="104" spans="2:7" x14ac:dyDescent="0.2">
      <c r="B104" s="14" t="s">
        <v>64</v>
      </c>
      <c r="C104" s="13">
        <v>433.67</v>
      </c>
      <c r="D104" s="13"/>
      <c r="E104" s="12"/>
      <c r="G104" s="1"/>
    </row>
    <row r="105" spans="2:7" x14ac:dyDescent="0.2">
      <c r="B105" s="14" t="s">
        <v>65</v>
      </c>
      <c r="C105" s="13">
        <v>0</v>
      </c>
      <c r="D105" s="13"/>
      <c r="E105" s="12"/>
      <c r="G105" s="1"/>
    </row>
    <row r="106" spans="2:7" x14ac:dyDescent="0.2">
      <c r="B106" s="14" t="s">
        <v>66</v>
      </c>
      <c r="C106" s="13">
        <v>0</v>
      </c>
      <c r="D106" s="13"/>
      <c r="E106" s="12"/>
      <c r="G106" s="1"/>
    </row>
    <row r="107" spans="2:7" x14ac:dyDescent="0.2">
      <c r="B107" s="14" t="s">
        <v>75</v>
      </c>
      <c r="C107" s="13">
        <v>0</v>
      </c>
      <c r="D107" s="13"/>
      <c r="E107" s="12"/>
      <c r="G107" s="1"/>
    </row>
    <row r="108" spans="2:7" x14ac:dyDescent="0.2">
      <c r="B108" s="14" t="s">
        <v>67</v>
      </c>
      <c r="C108" s="13">
        <v>0</v>
      </c>
      <c r="D108" s="13"/>
      <c r="E108" s="12"/>
      <c r="G108" s="1"/>
    </row>
    <row r="109" spans="2:7" x14ac:dyDescent="0.2">
      <c r="B109" s="14" t="s">
        <v>68</v>
      </c>
      <c r="C109" s="13">
        <v>1101.55</v>
      </c>
      <c r="D109" s="13"/>
      <c r="E109" s="12"/>
      <c r="G109" s="1"/>
    </row>
    <row r="110" spans="2:7" x14ac:dyDescent="0.2">
      <c r="B110" s="14" t="s">
        <v>34</v>
      </c>
      <c r="C110" s="15"/>
      <c r="D110" s="13"/>
      <c r="E110" s="12"/>
      <c r="G110" s="1"/>
    </row>
    <row r="111" spans="2:7" x14ac:dyDescent="0.2">
      <c r="B111" s="16"/>
      <c r="C111" s="13"/>
      <c r="D111" s="13"/>
      <c r="E111" s="12"/>
      <c r="G111" s="1"/>
    </row>
    <row r="112" spans="2:7" x14ac:dyDescent="0.2">
      <c r="B112" s="16" t="s">
        <v>69</v>
      </c>
      <c r="C112" s="13"/>
      <c r="D112" s="13"/>
      <c r="E112" s="12">
        <f>SUM(C113)</f>
        <v>1130.9099999999999</v>
      </c>
      <c r="G112" s="1"/>
    </row>
    <row r="113" spans="2:14" x14ac:dyDescent="0.2">
      <c r="B113" s="14" t="s">
        <v>36</v>
      </c>
      <c r="C113" s="15">
        <f>5500-4369.09</f>
        <v>1130.9099999999999</v>
      </c>
      <c r="D113" s="13"/>
      <c r="E113" s="12"/>
      <c r="G113" s="1"/>
    </row>
    <row r="114" spans="2:14" x14ac:dyDescent="0.2">
      <c r="B114" s="14"/>
      <c r="C114" s="13"/>
      <c r="D114" s="13"/>
      <c r="E114" s="12"/>
      <c r="G114" s="1"/>
    </row>
    <row r="115" spans="2:14" x14ac:dyDescent="0.2">
      <c r="B115" s="16" t="s">
        <v>83</v>
      </c>
      <c r="C115" s="13"/>
      <c r="D115" s="13"/>
      <c r="E115" s="12">
        <f>SUM(C116)</f>
        <v>0</v>
      </c>
      <c r="G115" s="1"/>
    </row>
    <row r="116" spans="2:14" x14ac:dyDescent="0.2">
      <c r="B116" s="14" t="s">
        <v>84</v>
      </c>
      <c r="C116" s="15">
        <v>0</v>
      </c>
      <c r="D116" s="13"/>
      <c r="E116" s="12"/>
      <c r="G116" s="1"/>
    </row>
    <row r="117" spans="2:14" x14ac:dyDescent="0.2">
      <c r="B117" s="14"/>
      <c r="C117" s="13"/>
      <c r="D117" s="13"/>
      <c r="E117" s="12"/>
      <c r="G117" s="1"/>
    </row>
    <row r="118" spans="2:14" x14ac:dyDescent="0.2">
      <c r="B118" s="12" t="s">
        <v>70</v>
      </c>
      <c r="C118" s="13"/>
      <c r="D118" s="13"/>
      <c r="E118" s="12">
        <f>SUM(C119:C124)</f>
        <v>3385.9199999999996</v>
      </c>
      <c r="G118" s="1"/>
      <c r="K118" s="62"/>
      <c r="L118" s="62"/>
      <c r="M118" s="62"/>
      <c r="N118" s="62"/>
    </row>
    <row r="119" spans="2:14" x14ac:dyDescent="0.2">
      <c r="B119" s="14" t="s">
        <v>6</v>
      </c>
      <c r="C119" s="13">
        <v>2124.56</v>
      </c>
      <c r="D119" s="13"/>
      <c r="E119" s="12"/>
      <c r="G119" s="1"/>
    </row>
    <row r="120" spans="2:14" x14ac:dyDescent="0.2">
      <c r="B120" s="14" t="s">
        <v>7</v>
      </c>
      <c r="C120" s="13">
        <v>700</v>
      </c>
      <c r="D120" s="13"/>
      <c r="E120" s="12"/>
      <c r="G120" s="1"/>
    </row>
    <row r="121" spans="2:14" x14ac:dyDescent="0.2">
      <c r="B121" s="14" t="s">
        <v>8</v>
      </c>
      <c r="C121" s="13">
        <v>663.72</v>
      </c>
      <c r="D121" s="13"/>
      <c r="E121" s="12"/>
      <c r="G121" s="1"/>
    </row>
    <row r="122" spans="2:14" x14ac:dyDescent="0.2">
      <c r="B122" s="14" t="s">
        <v>9</v>
      </c>
      <c r="C122" s="13">
        <v>6.69</v>
      </c>
      <c r="D122" s="13"/>
      <c r="E122" s="12"/>
      <c r="G122" s="1"/>
    </row>
    <row r="123" spans="2:14" x14ac:dyDescent="0.2">
      <c r="B123" s="14" t="s">
        <v>10</v>
      </c>
      <c r="C123" s="13">
        <v>-4001.48</v>
      </c>
      <c r="D123" s="13"/>
      <c r="E123" s="12"/>
      <c r="G123" s="1"/>
      <c r="J123" s="40" t="s">
        <v>99</v>
      </c>
    </row>
    <row r="124" spans="2:14" x14ac:dyDescent="0.2">
      <c r="B124" s="14" t="s">
        <v>11</v>
      </c>
      <c r="C124" s="15">
        <v>3892.43</v>
      </c>
      <c r="D124" s="13"/>
      <c r="E124" s="12"/>
      <c r="G124" s="1"/>
    </row>
    <row r="125" spans="2:14" x14ac:dyDescent="0.2">
      <c r="B125" s="14"/>
      <c r="C125" s="13"/>
      <c r="D125" s="13"/>
      <c r="E125" s="12"/>
      <c r="G125" s="1"/>
    </row>
    <row r="126" spans="2:14" x14ac:dyDescent="0.2">
      <c r="B126" s="14"/>
      <c r="C126" s="13"/>
      <c r="D126" s="13"/>
      <c r="E126" s="12"/>
      <c r="G126" s="1"/>
    </row>
    <row r="127" spans="2:14" x14ac:dyDescent="0.2">
      <c r="B127" s="14"/>
      <c r="C127" s="13"/>
      <c r="D127" s="13"/>
      <c r="E127" s="12"/>
      <c r="G127" s="1"/>
    </row>
    <row r="128" spans="2:14" x14ac:dyDescent="0.2">
      <c r="B128" s="21"/>
      <c r="C128" s="23"/>
      <c r="D128" s="13"/>
      <c r="E128" s="12"/>
      <c r="G128" s="1"/>
    </row>
    <row r="129" spans="2:7" x14ac:dyDescent="0.2">
      <c r="B129" s="63"/>
      <c r="C129" s="64"/>
      <c r="D129" s="24">
        <f>SUM(D7:D128)</f>
        <v>62606.540000000008</v>
      </c>
      <c r="E129" s="24">
        <f>SUM(E7:E128)</f>
        <v>62606.540000000008</v>
      </c>
      <c r="G129" s="1"/>
    </row>
    <row r="130" spans="2:7" x14ac:dyDescent="0.2">
      <c r="B130" s="25"/>
      <c r="C130" s="26"/>
      <c r="D130" s="34"/>
      <c r="E130" s="34"/>
      <c r="G130" s="1"/>
    </row>
    <row r="131" spans="2:7" x14ac:dyDescent="0.2">
      <c r="B131" s="25"/>
      <c r="C131" s="26"/>
      <c r="D131" s="34" t="s">
        <v>71</v>
      </c>
      <c r="E131" s="34">
        <f>D129-E129</f>
        <v>0</v>
      </c>
      <c r="G131" s="1"/>
    </row>
    <row r="132" spans="2:7" x14ac:dyDescent="0.2">
      <c r="B132" s="25"/>
      <c r="C132" s="26"/>
      <c r="D132" s="34"/>
      <c r="E132" s="34"/>
      <c r="G132" s="1"/>
    </row>
  </sheetData>
  <mergeCells count="6">
    <mergeCell ref="K118:N118"/>
    <mergeCell ref="B1:E1"/>
    <mergeCell ref="B2:E2"/>
    <mergeCell ref="B3:E3"/>
    <mergeCell ref="B4:E4"/>
    <mergeCell ref="B129:C129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6" topLeftCell="A130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102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9"/>
      <c r="E5" s="6">
        <f>E135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3385.9199999999996</v>
      </c>
      <c r="E8" s="13"/>
    </row>
    <row r="9" spans="2:9" x14ac:dyDescent="0.2">
      <c r="B9" s="14" t="s">
        <v>6</v>
      </c>
      <c r="C9" s="13">
        <v>2124.56</v>
      </c>
      <c r="D9" s="13"/>
      <c r="E9" s="12"/>
    </row>
    <row r="10" spans="2:9" x14ac:dyDescent="0.2">
      <c r="B10" s="14" t="s">
        <v>7</v>
      </c>
      <c r="C10" s="13">
        <v>700</v>
      </c>
      <c r="D10" s="13"/>
      <c r="E10" s="12"/>
    </row>
    <row r="11" spans="2:9" x14ac:dyDescent="0.2">
      <c r="B11" s="14" t="s">
        <v>8</v>
      </c>
      <c r="C11" s="13">
        <v>663.72</v>
      </c>
      <c r="D11" s="13"/>
      <c r="E11" s="12"/>
    </row>
    <row r="12" spans="2:9" x14ac:dyDescent="0.2">
      <c r="B12" s="14" t="s">
        <v>9</v>
      </c>
      <c r="C12" s="13">
        <v>6.69</v>
      </c>
      <c r="D12" s="13"/>
      <c r="E12" s="12"/>
      <c r="I12" s="2"/>
    </row>
    <row r="13" spans="2:9" x14ac:dyDescent="0.2">
      <c r="B13" s="14" t="s">
        <v>10</v>
      </c>
      <c r="C13" s="13">
        <v>-4001.48</v>
      </c>
      <c r="D13" s="13"/>
      <c r="E13" s="12"/>
    </row>
    <row r="14" spans="2:9" x14ac:dyDescent="0.2">
      <c r="B14" s="14" t="s">
        <v>11</v>
      </c>
      <c r="C14" s="15">
        <v>3892.43</v>
      </c>
      <c r="D14" s="13"/>
      <c r="E14" s="12"/>
    </row>
    <row r="15" spans="2:9" x14ac:dyDescent="0.2">
      <c r="B15" s="14"/>
      <c r="C15" s="13"/>
      <c r="D15" s="13"/>
      <c r="E15" s="12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5806.67</v>
      </c>
      <c r="E18" s="13"/>
    </row>
    <row r="19" spans="2:9" x14ac:dyDescent="0.2">
      <c r="B19" s="14" t="s">
        <v>14</v>
      </c>
      <c r="C19" s="13">
        <v>750</v>
      </c>
      <c r="D19" s="13"/>
      <c r="E19" s="13"/>
      <c r="F19" s="17"/>
    </row>
    <row r="20" spans="2:9" x14ac:dyDescent="0.2">
      <c r="B20" s="14" t="s">
        <v>15</v>
      </c>
      <c r="C20" s="13">
        <v>1737.71</v>
      </c>
      <c r="D20" s="13"/>
      <c r="E20" s="13"/>
    </row>
    <row r="21" spans="2:9" x14ac:dyDescent="0.2">
      <c r="B21" s="14" t="s">
        <v>16</v>
      </c>
      <c r="C21" s="13">
        <v>1225</v>
      </c>
      <c r="D21" s="13"/>
      <c r="E21" s="13"/>
    </row>
    <row r="22" spans="2:9" x14ac:dyDescent="0.2">
      <c r="B22" s="14" t="s">
        <v>17</v>
      </c>
      <c r="C22" s="13">
        <v>114.38</v>
      </c>
      <c r="D22" s="13"/>
      <c r="E22" s="13"/>
    </row>
    <row r="23" spans="2:9" x14ac:dyDescent="0.2">
      <c r="B23" s="14" t="s">
        <v>18</v>
      </c>
      <c r="C23" s="13">
        <v>265.01</v>
      </c>
      <c r="D23" s="13"/>
      <c r="E23" s="13"/>
    </row>
    <row r="24" spans="2:9" x14ac:dyDescent="0.2">
      <c r="B24" s="14" t="s">
        <v>19</v>
      </c>
      <c r="C24" s="13">
        <v>186.82</v>
      </c>
      <c r="D24" s="13"/>
      <c r="E24" s="13"/>
    </row>
    <row r="25" spans="2:9" x14ac:dyDescent="0.2">
      <c r="B25" s="14" t="s">
        <v>20</v>
      </c>
      <c r="C25" s="13">
        <v>1527.75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21776.799999999999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20774.5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1002.3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12895.33</v>
      </c>
      <c r="E37" s="13"/>
    </row>
    <row r="38" spans="2:9" x14ac:dyDescent="0.2">
      <c r="B38" s="14" t="s">
        <v>29</v>
      </c>
      <c r="C38" s="15">
        <f>7395.33+5500</f>
        <v>12895.33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SUM(C41:C52)</f>
        <v>1905.07</v>
      </c>
      <c r="E40" s="13"/>
      <c r="F40" s="40"/>
    </row>
    <row r="41" spans="2:9" x14ac:dyDescent="0.2">
      <c r="B41" s="14" t="s">
        <v>30</v>
      </c>
      <c r="C41" s="13"/>
      <c r="D41" s="13"/>
      <c r="E41" s="13"/>
    </row>
    <row r="42" spans="2:9" x14ac:dyDescent="0.2">
      <c r="B42" s="14" t="s">
        <v>31</v>
      </c>
      <c r="C42" s="13">
        <f>242.05+589.03+78.55</f>
        <v>909.62999999999988</v>
      </c>
      <c r="D42" s="13"/>
      <c r="E42" s="13"/>
    </row>
    <row r="43" spans="2:9" x14ac:dyDescent="0.2">
      <c r="B43" s="14" t="s">
        <v>32</v>
      </c>
      <c r="C43" s="13">
        <f>144.43+341.13+509.88</f>
        <v>995.44</v>
      </c>
      <c r="D43" s="13"/>
      <c r="E43" s="12"/>
    </row>
    <row r="44" spans="2:9" x14ac:dyDescent="0.2">
      <c r="B44" s="14" t="s">
        <v>33</v>
      </c>
      <c r="C44" s="13"/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/>
      <c r="D46" s="13"/>
      <c r="E46" s="12"/>
    </row>
    <row r="47" spans="2:9" x14ac:dyDescent="0.2">
      <c r="B47" s="14" t="s">
        <v>103</v>
      </c>
      <c r="C47" s="13"/>
      <c r="D47" s="13"/>
      <c r="E47" s="12"/>
    </row>
    <row r="48" spans="2:9" x14ac:dyDescent="0.2">
      <c r="B48" s="14" t="s">
        <v>104</v>
      </c>
      <c r="C48" s="13"/>
      <c r="D48" s="13"/>
      <c r="E48" s="12"/>
    </row>
    <row r="49" spans="2:8" x14ac:dyDescent="0.2">
      <c r="B49" s="14" t="s">
        <v>34</v>
      </c>
      <c r="C49" s="13"/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/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0</v>
      </c>
      <c r="E54" s="12"/>
    </row>
    <row r="55" spans="2:8" x14ac:dyDescent="0.2">
      <c r="B55" s="18" t="s">
        <v>86</v>
      </c>
      <c r="C55" s="13">
        <v>0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4258.6500000000005</v>
      </c>
    </row>
    <row r="59" spans="2:8" x14ac:dyDescent="0.2">
      <c r="B59" s="14" t="s">
        <v>40</v>
      </c>
      <c r="C59" s="13">
        <v>750</v>
      </c>
      <c r="D59" s="13"/>
      <c r="E59" s="12"/>
    </row>
    <row r="60" spans="2:8" x14ac:dyDescent="0.2">
      <c r="B60" s="14" t="s">
        <v>15</v>
      </c>
      <c r="C60" s="13">
        <v>1737.71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114.38</v>
      </c>
      <c r="D62" s="13"/>
      <c r="E62" s="12"/>
    </row>
    <row r="63" spans="2:8" x14ac:dyDescent="0.2">
      <c r="B63" s="14" t="s">
        <v>42</v>
      </c>
      <c r="C63" s="13">
        <v>265.01</v>
      </c>
      <c r="D63" s="13"/>
      <c r="E63" s="12"/>
    </row>
    <row r="64" spans="2:8" x14ac:dyDescent="0.2">
      <c r="B64" s="14" t="s">
        <v>43</v>
      </c>
      <c r="C64" s="13">
        <v>166.55</v>
      </c>
      <c r="D64" s="13"/>
      <c r="E64" s="12"/>
      <c r="H64" s="20"/>
    </row>
    <row r="65" spans="2:8" x14ac:dyDescent="0.2">
      <c r="B65" s="14" t="s">
        <v>44</v>
      </c>
      <c r="C65" s="13"/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/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SUM(C72:C95)</f>
        <v>16506.069999999996</v>
      </c>
      <c r="H71" s="29"/>
    </row>
    <row r="72" spans="2:8" x14ac:dyDescent="0.2">
      <c r="B72" s="14" t="s">
        <v>47</v>
      </c>
      <c r="C72" s="13">
        <v>2009</v>
      </c>
      <c r="D72" s="13"/>
      <c r="E72" s="12"/>
    </row>
    <row r="73" spans="2:8" x14ac:dyDescent="0.2">
      <c r="B73" s="14" t="s">
        <v>15</v>
      </c>
      <c r="C73" s="13">
        <v>4219</v>
      </c>
      <c r="D73" s="13"/>
      <c r="E73" s="12"/>
    </row>
    <row r="74" spans="2:8" x14ac:dyDescent="0.2">
      <c r="B74" s="14" t="s">
        <v>16</v>
      </c>
      <c r="C74" s="13">
        <v>520</v>
      </c>
      <c r="D74" s="13"/>
      <c r="E74" s="12"/>
    </row>
    <row r="75" spans="2:8" x14ac:dyDescent="0.2">
      <c r="B75" s="14" t="s">
        <v>48</v>
      </c>
      <c r="C75" s="13">
        <v>4360</v>
      </c>
      <c r="D75" s="13"/>
      <c r="E75" s="12"/>
    </row>
    <row r="76" spans="2:8" x14ac:dyDescent="0.2">
      <c r="B76" s="14" t="s">
        <v>41</v>
      </c>
      <c r="C76" s="13">
        <v>221.13</v>
      </c>
      <c r="D76" s="13"/>
      <c r="E76" s="12"/>
    </row>
    <row r="77" spans="2:8" x14ac:dyDescent="0.2">
      <c r="B77" s="14" t="s">
        <v>18</v>
      </c>
      <c r="C77" s="13">
        <v>305.16000000000003</v>
      </c>
      <c r="D77" s="13"/>
      <c r="E77" s="12"/>
    </row>
    <row r="78" spans="2:8" x14ac:dyDescent="0.2">
      <c r="B78" s="14" t="s">
        <v>19</v>
      </c>
      <c r="C78" s="13">
        <v>105.23</v>
      </c>
      <c r="D78" s="13"/>
      <c r="E78" s="12"/>
    </row>
    <row r="79" spans="2:8" x14ac:dyDescent="0.2">
      <c r="B79" s="14" t="s">
        <v>49</v>
      </c>
      <c r="C79" s="13">
        <v>245.76</v>
      </c>
      <c r="D79" s="13"/>
      <c r="E79" s="12"/>
    </row>
    <row r="80" spans="2:8" x14ac:dyDescent="0.2">
      <c r="B80" s="14" t="s">
        <v>50</v>
      </c>
      <c r="C80" s="13">
        <v>1022.72</v>
      </c>
      <c r="D80" s="13"/>
      <c r="E80" s="12"/>
    </row>
    <row r="81" spans="2:7" x14ac:dyDescent="0.2">
      <c r="B81" s="14" t="s">
        <v>51</v>
      </c>
      <c r="C81" s="13">
        <v>317.89</v>
      </c>
      <c r="D81" s="13"/>
      <c r="E81" s="12"/>
    </row>
    <row r="82" spans="2:7" x14ac:dyDescent="0.2">
      <c r="B82" s="14" t="s">
        <v>44</v>
      </c>
      <c r="C82" s="13">
        <v>1396</v>
      </c>
      <c r="D82" s="13"/>
      <c r="E82" s="12"/>
    </row>
    <row r="83" spans="2:7" x14ac:dyDescent="0.2">
      <c r="B83" s="18" t="s">
        <v>52</v>
      </c>
      <c r="C83" s="13">
        <v>8.5</v>
      </c>
      <c r="D83" s="13"/>
      <c r="E83" s="12"/>
    </row>
    <row r="84" spans="2:7" x14ac:dyDescent="0.2">
      <c r="B84" s="14" t="s">
        <v>21</v>
      </c>
      <c r="C84" s="13">
        <v>312.2</v>
      </c>
      <c r="D84" s="13"/>
      <c r="E84" s="12"/>
    </row>
    <row r="85" spans="2:7" x14ac:dyDescent="0.2">
      <c r="B85" s="14" t="s">
        <v>53</v>
      </c>
      <c r="C85" s="13">
        <v>671.63</v>
      </c>
      <c r="D85" s="13"/>
      <c r="E85" s="12"/>
    </row>
    <row r="86" spans="2:7" x14ac:dyDescent="0.2">
      <c r="B86" s="14" t="s">
        <v>54</v>
      </c>
      <c r="C86" s="13">
        <v>172.5</v>
      </c>
      <c r="D86" s="13"/>
      <c r="E86" s="12"/>
    </row>
    <row r="87" spans="2:7" x14ac:dyDescent="0.2">
      <c r="B87" s="14" t="s">
        <v>55</v>
      </c>
      <c r="C87" s="13">
        <v>144.44</v>
      </c>
      <c r="D87" s="13"/>
      <c r="E87" s="12"/>
    </row>
    <row r="88" spans="2:7" x14ac:dyDescent="0.2">
      <c r="B88" s="14" t="s">
        <v>56</v>
      </c>
      <c r="C88" s="13">
        <v>406</v>
      </c>
      <c r="D88" s="13"/>
      <c r="E88" s="12"/>
    </row>
    <row r="89" spans="2:7" x14ac:dyDescent="0.2">
      <c r="B89" s="14" t="s">
        <v>57</v>
      </c>
      <c r="C89" s="13">
        <v>68.91</v>
      </c>
      <c r="D89" s="13"/>
      <c r="E89" s="12"/>
    </row>
    <row r="90" spans="2:7" x14ac:dyDescent="0.2">
      <c r="B90" s="14" t="s">
        <v>58</v>
      </c>
      <c r="C90" s="13"/>
      <c r="D90" s="13"/>
      <c r="E90" s="12"/>
    </row>
    <row r="91" spans="2:7" x14ac:dyDescent="0.2">
      <c r="B91" s="21" t="s">
        <v>59</v>
      </c>
      <c r="C91" s="13">
        <v>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/>
      <c r="D93" s="22"/>
      <c r="E93" s="12"/>
    </row>
    <row r="94" spans="2:7" x14ac:dyDescent="0.2">
      <c r="B94" s="14" t="s">
        <v>88</v>
      </c>
      <c r="C94" s="13"/>
      <c r="D94" s="22"/>
      <c r="E94" s="12"/>
    </row>
    <row r="95" spans="2:7" x14ac:dyDescent="0.2">
      <c r="B95" s="14" t="s">
        <v>97</v>
      </c>
      <c r="C95" s="13"/>
      <c r="D95" s="22"/>
      <c r="E95" s="12"/>
    </row>
    <row r="96" spans="2:7" x14ac:dyDescent="0.2">
      <c r="B96" s="14" t="s">
        <v>77</v>
      </c>
      <c r="C96" s="15"/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603.12</v>
      </c>
      <c r="G101" s="1"/>
    </row>
    <row r="102" spans="2:7" x14ac:dyDescent="0.2">
      <c r="B102" s="14" t="s">
        <v>87</v>
      </c>
      <c r="C102" s="13"/>
      <c r="D102" s="13"/>
      <c r="E102" s="12"/>
      <c r="G102" s="1"/>
    </row>
    <row r="103" spans="2:7" x14ac:dyDescent="0.2">
      <c r="B103" s="14" t="s">
        <v>98</v>
      </c>
      <c r="C103" s="13">
        <v>114.28</v>
      </c>
      <c r="D103" s="13"/>
      <c r="E103" s="12"/>
      <c r="G103" s="1"/>
    </row>
    <row r="104" spans="2:7" x14ac:dyDescent="0.2">
      <c r="B104" s="14" t="s">
        <v>48</v>
      </c>
      <c r="C104" s="15">
        <v>488.84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SUM(C107:C114)</f>
        <v>10980.960000000001</v>
      </c>
      <c r="G106" s="1"/>
    </row>
    <row r="107" spans="2:7" x14ac:dyDescent="0.2">
      <c r="B107" s="14" t="s">
        <v>63</v>
      </c>
      <c r="C107" s="13">
        <f>224.1+560.31+35.34</f>
        <v>819.75</v>
      </c>
      <c r="D107" s="13"/>
      <c r="E107" s="12"/>
      <c r="G107" s="1"/>
    </row>
    <row r="108" spans="2:7" x14ac:dyDescent="0.2">
      <c r="B108" s="14" t="s">
        <v>64</v>
      </c>
      <c r="C108" s="13">
        <f>127.86+173.5+459.45</f>
        <v>760.81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786.03</v>
      </c>
      <c r="D110" s="13"/>
      <c r="E110" s="12"/>
      <c r="G110" s="1"/>
    </row>
    <row r="111" spans="2:7" x14ac:dyDescent="0.2">
      <c r="B111" s="14" t="s">
        <v>75</v>
      </c>
      <c r="C111" s="13">
        <v>0</v>
      </c>
      <c r="D111" s="13"/>
      <c r="E111" s="12"/>
      <c r="G111" s="1"/>
    </row>
    <row r="112" spans="2:7" x14ac:dyDescent="0.2">
      <c r="B112" s="14" t="s">
        <v>67</v>
      </c>
      <c r="C112" s="13">
        <v>135.4</v>
      </c>
      <c r="D112" s="13"/>
      <c r="E112" s="12"/>
      <c r="G112" s="1"/>
    </row>
    <row r="113" spans="2:10" x14ac:dyDescent="0.2">
      <c r="B113" s="14" t="s">
        <v>68</v>
      </c>
      <c r="C113" s="13">
        <v>0</v>
      </c>
      <c r="D113" s="13"/>
      <c r="E113" s="12"/>
      <c r="G113" s="1"/>
    </row>
    <row r="114" spans="2:10" x14ac:dyDescent="0.2">
      <c r="B114" s="14" t="s">
        <v>34</v>
      </c>
      <c r="C114" s="15">
        <f>3220.56+193+534.13+945+2201.28+1385</f>
        <v>8478.9700000000012</v>
      </c>
      <c r="D114" s="13"/>
      <c r="E114" s="12"/>
      <c r="G114" s="1"/>
    </row>
    <row r="115" spans="2:10" x14ac:dyDescent="0.2">
      <c r="B115" s="16"/>
      <c r="C115" s="13"/>
      <c r="D115" s="13"/>
      <c r="E115" s="12"/>
      <c r="G115" s="1"/>
    </row>
    <row r="116" spans="2:10" x14ac:dyDescent="0.2">
      <c r="B116" s="16" t="s">
        <v>69</v>
      </c>
      <c r="C116" s="13"/>
      <c r="D116" s="13"/>
      <c r="E116" s="12">
        <f>SUM(C117)</f>
        <v>209.54</v>
      </c>
      <c r="G116" s="1"/>
    </row>
    <row r="117" spans="2:10" x14ac:dyDescent="0.2">
      <c r="B117" s="14" t="s">
        <v>36</v>
      </c>
      <c r="C117" s="15">
        <v>209.54</v>
      </c>
      <c r="D117" s="13"/>
      <c r="E117" s="12"/>
      <c r="G117" s="1"/>
    </row>
    <row r="118" spans="2:10" x14ac:dyDescent="0.2">
      <c r="B118" s="14"/>
      <c r="C118" s="13"/>
      <c r="D118" s="13"/>
      <c r="E118" s="12"/>
      <c r="G118" s="1"/>
    </row>
    <row r="119" spans="2:10" x14ac:dyDescent="0.2">
      <c r="B119" s="16" t="s">
        <v>83</v>
      </c>
      <c r="C119" s="13"/>
      <c r="D119" s="13"/>
      <c r="E119" s="12">
        <f>SUM(C120)</f>
        <v>0</v>
      </c>
      <c r="G119" s="1"/>
    </row>
    <row r="120" spans="2:10" x14ac:dyDescent="0.2">
      <c r="B120" s="14" t="s">
        <v>84</v>
      </c>
      <c r="C120" s="15">
        <v>0</v>
      </c>
      <c r="D120" s="13"/>
      <c r="E120" s="12"/>
      <c r="G120" s="1"/>
    </row>
    <row r="121" spans="2:10" x14ac:dyDescent="0.2">
      <c r="B121" s="14"/>
      <c r="C121" s="13"/>
      <c r="D121" s="13"/>
      <c r="E121" s="12"/>
      <c r="G121" s="1"/>
    </row>
    <row r="122" spans="2:10" x14ac:dyDescent="0.2">
      <c r="B122" s="12" t="s">
        <v>70</v>
      </c>
      <c r="C122" s="13"/>
      <c r="D122" s="13"/>
      <c r="E122" s="12">
        <f>SUM(C123:C128)</f>
        <v>13211.45</v>
      </c>
      <c r="G122" s="1"/>
    </row>
    <row r="123" spans="2:10" x14ac:dyDescent="0.2">
      <c r="B123" s="14" t="s">
        <v>6</v>
      </c>
      <c r="C123" s="13">
        <v>4192.0600000000004</v>
      </c>
      <c r="D123" s="13"/>
      <c r="E123" s="12"/>
      <c r="G123" s="1"/>
    </row>
    <row r="124" spans="2:10" x14ac:dyDescent="0.2">
      <c r="B124" s="14" t="s">
        <v>7</v>
      </c>
      <c r="C124" s="13">
        <v>700</v>
      </c>
      <c r="D124" s="13"/>
      <c r="E124" s="12"/>
      <c r="G124" s="1"/>
    </row>
    <row r="125" spans="2:10" x14ac:dyDescent="0.2">
      <c r="B125" s="14" t="s">
        <v>8</v>
      </c>
      <c r="C125" s="13">
        <v>1893.12</v>
      </c>
      <c r="D125" s="13"/>
      <c r="E125" s="12"/>
      <c r="G125" s="1"/>
    </row>
    <row r="126" spans="2:10" x14ac:dyDescent="0.2">
      <c r="B126" s="14" t="s">
        <v>9</v>
      </c>
      <c r="C126" s="13">
        <v>6.69</v>
      </c>
      <c r="D126" s="13"/>
      <c r="E126" s="12"/>
      <c r="G126" s="1"/>
    </row>
    <row r="127" spans="2:10" x14ac:dyDescent="0.2">
      <c r="B127" s="14" t="s">
        <v>10</v>
      </c>
      <c r="C127" s="13">
        <v>2584.67</v>
      </c>
      <c r="D127" s="13"/>
      <c r="E127" s="12"/>
      <c r="G127" s="1"/>
      <c r="J127" s="40"/>
    </row>
    <row r="128" spans="2:10" x14ac:dyDescent="0.2">
      <c r="B128" s="14" t="s">
        <v>11</v>
      </c>
      <c r="C128" s="15">
        <v>3834.91</v>
      </c>
      <c r="D128" s="13"/>
      <c r="E128" s="12"/>
      <c r="G128" s="1"/>
    </row>
    <row r="129" spans="2:7" x14ac:dyDescent="0.2">
      <c r="B129" s="14"/>
      <c r="C129" s="13"/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14"/>
      <c r="C131" s="13"/>
      <c r="D131" s="13"/>
      <c r="E131" s="12"/>
      <c r="G131" s="1"/>
    </row>
    <row r="132" spans="2:7" x14ac:dyDescent="0.2">
      <c r="B132" s="21"/>
      <c r="C132" s="23"/>
      <c r="D132" s="13"/>
      <c r="E132" s="12"/>
      <c r="G132" s="1"/>
    </row>
    <row r="133" spans="2:7" x14ac:dyDescent="0.2">
      <c r="B133" s="63"/>
      <c r="C133" s="64"/>
      <c r="D133" s="24">
        <f>SUM(D7:D132)</f>
        <v>45769.79</v>
      </c>
      <c r="E133" s="24">
        <f>SUM(E7:E132)</f>
        <v>45769.789999999994</v>
      </c>
      <c r="G133" s="1"/>
    </row>
    <row r="134" spans="2:7" x14ac:dyDescent="0.2">
      <c r="B134" s="25"/>
      <c r="C134" s="26"/>
      <c r="D134" s="38"/>
      <c r="E134" s="38"/>
      <c r="G134" s="1"/>
    </row>
    <row r="135" spans="2:7" x14ac:dyDescent="0.2">
      <c r="B135" s="25"/>
      <c r="C135" s="26"/>
      <c r="D135" s="38" t="s">
        <v>71</v>
      </c>
      <c r="E135" s="38">
        <f>D133-E133</f>
        <v>0</v>
      </c>
      <c r="G135" s="1"/>
    </row>
  </sheetData>
  <mergeCells count="5">
    <mergeCell ref="B1:E1"/>
    <mergeCell ref="B2:E2"/>
    <mergeCell ref="B3:E3"/>
    <mergeCell ref="B4:E4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6" topLeftCell="A124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107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42"/>
      <c r="E5" s="6">
        <f>E135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13211.45</v>
      </c>
      <c r="E8" s="13"/>
    </row>
    <row r="9" spans="2:9" x14ac:dyDescent="0.2">
      <c r="B9" s="14" t="s">
        <v>6</v>
      </c>
      <c r="C9" s="13">
        <v>4192.0600000000004</v>
      </c>
      <c r="D9" s="13"/>
      <c r="E9" s="12"/>
    </row>
    <row r="10" spans="2:9" x14ac:dyDescent="0.2">
      <c r="B10" s="14" t="s">
        <v>7</v>
      </c>
      <c r="C10" s="13">
        <v>700</v>
      </c>
      <c r="D10" s="13"/>
      <c r="E10" s="12"/>
    </row>
    <row r="11" spans="2:9" x14ac:dyDescent="0.2">
      <c r="B11" s="14" t="s">
        <v>8</v>
      </c>
      <c r="C11" s="13">
        <v>1893.12</v>
      </c>
      <c r="D11" s="13"/>
      <c r="E11" s="12"/>
    </row>
    <row r="12" spans="2:9" x14ac:dyDescent="0.2">
      <c r="B12" s="14" t="s">
        <v>9</v>
      </c>
      <c r="C12" s="13">
        <v>6.69</v>
      </c>
      <c r="D12" s="13"/>
      <c r="E12" s="12"/>
      <c r="I12" s="2"/>
    </row>
    <row r="13" spans="2:9" x14ac:dyDescent="0.2">
      <c r="B13" s="14" t="s">
        <v>10</v>
      </c>
      <c r="C13" s="13">
        <v>2584.67</v>
      </c>
      <c r="D13" s="13"/>
      <c r="E13" s="12"/>
    </row>
    <row r="14" spans="2:9" x14ac:dyDescent="0.2">
      <c r="B14" s="14" t="s">
        <v>11</v>
      </c>
      <c r="C14" s="15">
        <v>3834.91</v>
      </c>
      <c r="D14" s="13"/>
      <c r="E14" s="12"/>
    </row>
    <row r="15" spans="2:9" x14ac:dyDescent="0.2">
      <c r="B15" s="14"/>
      <c r="C15" s="13"/>
      <c r="D15" s="13"/>
      <c r="E15" s="12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0</v>
      </c>
      <c r="E18" s="13"/>
    </row>
    <row r="19" spans="2:9" x14ac:dyDescent="0.2">
      <c r="B19" s="14" t="s">
        <v>14</v>
      </c>
      <c r="C19" s="13">
        <v>0</v>
      </c>
      <c r="D19" s="13"/>
      <c r="E19" s="13"/>
      <c r="F19" s="17"/>
    </row>
    <row r="20" spans="2:9" x14ac:dyDescent="0.2">
      <c r="B20" s="14" t="s">
        <v>15</v>
      </c>
      <c r="C20" s="13">
        <v>0</v>
      </c>
      <c r="D20" s="13"/>
      <c r="E20" s="13"/>
    </row>
    <row r="21" spans="2:9" x14ac:dyDescent="0.2">
      <c r="B21" s="14" t="s">
        <v>16</v>
      </c>
      <c r="C21" s="13">
        <v>0</v>
      </c>
      <c r="D21" s="13"/>
      <c r="E21" s="13"/>
    </row>
    <row r="22" spans="2:9" x14ac:dyDescent="0.2">
      <c r="B22" s="14" t="s">
        <v>17</v>
      </c>
      <c r="C22" s="13">
        <v>0</v>
      </c>
      <c r="D22" s="13"/>
      <c r="E22" s="13"/>
    </row>
    <row r="23" spans="2:9" x14ac:dyDescent="0.2">
      <c r="B23" s="14" t="s">
        <v>18</v>
      </c>
      <c r="C23" s="13">
        <v>0</v>
      </c>
      <c r="D23" s="13"/>
      <c r="E23" s="13"/>
    </row>
    <row r="24" spans="2:9" x14ac:dyDescent="0.2">
      <c r="B24" s="14" t="s">
        <v>19</v>
      </c>
      <c r="C24" s="13">
        <v>0</v>
      </c>
      <c r="D24" s="13"/>
      <c r="E24" s="13"/>
    </row>
    <row r="25" spans="2:9" x14ac:dyDescent="0.2">
      <c r="B25" s="14" t="s">
        <v>20</v>
      </c>
      <c r="C25" s="13">
        <v>0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18803.5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17704.5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1099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160</v>
      </c>
      <c r="E37" s="13"/>
    </row>
    <row r="38" spans="2:9" x14ac:dyDescent="0.2">
      <c r="B38" s="14" t="s">
        <v>29</v>
      </c>
      <c r="C38" s="15">
        <v>160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SUM(C41:C53)</f>
        <v>2931.67</v>
      </c>
      <c r="E40" s="13"/>
      <c r="F40" s="40"/>
    </row>
    <row r="41" spans="2:9" x14ac:dyDescent="0.2">
      <c r="B41" s="14" t="s">
        <v>30</v>
      </c>
      <c r="C41" s="13">
        <v>1068.67</v>
      </c>
      <c r="D41" s="13"/>
      <c r="E41" s="13"/>
    </row>
    <row r="42" spans="2:9" x14ac:dyDescent="0.2">
      <c r="B42" s="14" t="s">
        <v>31</v>
      </c>
      <c r="C42" s="13">
        <v>228.4</v>
      </c>
      <c r="D42" s="13"/>
      <c r="E42" s="13"/>
    </row>
    <row r="43" spans="2:9" x14ac:dyDescent="0.2">
      <c r="B43" s="14" t="s">
        <v>32</v>
      </c>
      <c r="C43" s="13">
        <v>457.12</v>
      </c>
      <c r="D43" s="13"/>
      <c r="E43" s="12"/>
    </row>
    <row r="44" spans="2:9" x14ac:dyDescent="0.2">
      <c r="B44" s="14" t="s">
        <v>33</v>
      </c>
      <c r="C44" s="13"/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/>
      <c r="D46" s="13"/>
      <c r="E46" s="12"/>
    </row>
    <row r="47" spans="2:9" x14ac:dyDescent="0.2">
      <c r="B47" s="14" t="s">
        <v>103</v>
      </c>
      <c r="C47" s="13"/>
      <c r="D47" s="13"/>
      <c r="E47" s="12"/>
    </row>
    <row r="48" spans="2:9" x14ac:dyDescent="0.2">
      <c r="B48" s="14" t="s">
        <v>104</v>
      </c>
      <c r="C48" s="13"/>
      <c r="D48" s="13"/>
      <c r="E48" s="12"/>
    </row>
    <row r="49" spans="2:8" x14ac:dyDescent="0.2">
      <c r="B49" s="14" t="s">
        <v>34</v>
      </c>
      <c r="C49" s="13"/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1177.48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25.5</v>
      </c>
      <c r="E54" s="12"/>
    </row>
    <row r="55" spans="2:8" x14ac:dyDescent="0.2">
      <c r="B55" s="18" t="s">
        <v>86</v>
      </c>
      <c r="C55" s="13">
        <v>25.5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6431.22</v>
      </c>
    </row>
    <row r="59" spans="2:8" x14ac:dyDescent="0.2">
      <c r="B59" s="14" t="s">
        <v>40</v>
      </c>
      <c r="C59" s="13">
        <v>350</v>
      </c>
      <c r="D59" s="13"/>
      <c r="E59" s="12"/>
    </row>
    <row r="60" spans="2:8" x14ac:dyDescent="0.2">
      <c r="B60" s="14" t="s">
        <v>15</v>
      </c>
      <c r="C60" s="13">
        <v>2137.71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114.38</v>
      </c>
      <c r="D62" s="13"/>
      <c r="E62" s="12"/>
    </row>
    <row r="63" spans="2:8" x14ac:dyDescent="0.2">
      <c r="B63" s="14" t="s">
        <v>42</v>
      </c>
      <c r="C63" s="13">
        <v>265.01</v>
      </c>
      <c r="D63" s="13"/>
      <c r="E63" s="12"/>
    </row>
    <row r="64" spans="2:8" x14ac:dyDescent="0.2">
      <c r="B64" s="14" t="s">
        <v>43</v>
      </c>
      <c r="C64" s="13">
        <v>166.57</v>
      </c>
      <c r="D64" s="13"/>
      <c r="E64" s="12"/>
      <c r="H64" s="20"/>
    </row>
    <row r="65" spans="2:8" x14ac:dyDescent="0.2">
      <c r="B65" s="14" t="s">
        <v>44</v>
      </c>
      <c r="C65" s="13">
        <v>1527.75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644.79999999999995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SUM(C72:C95)</f>
        <v>18664.379999999994</v>
      </c>
      <c r="H71" s="29"/>
    </row>
    <row r="72" spans="2:8" x14ac:dyDescent="0.2">
      <c r="B72" s="14" t="s">
        <v>47</v>
      </c>
      <c r="C72" s="13">
        <v>1500</v>
      </c>
      <c r="D72" s="13"/>
      <c r="E72" s="12"/>
    </row>
    <row r="73" spans="2:8" x14ac:dyDescent="0.2">
      <c r="B73" s="14" t="s">
        <v>15</v>
      </c>
      <c r="C73" s="13">
        <v>8074</v>
      </c>
      <c r="D73" s="13"/>
      <c r="E73" s="12"/>
    </row>
    <row r="74" spans="2:8" x14ac:dyDescent="0.2">
      <c r="B74" s="14" t="s">
        <v>16</v>
      </c>
      <c r="C74" s="13">
        <v>860</v>
      </c>
      <c r="D74" s="13"/>
      <c r="E74" s="12"/>
    </row>
    <row r="75" spans="2:8" x14ac:dyDescent="0.2">
      <c r="B75" s="14" t="s">
        <v>48</v>
      </c>
      <c r="C75" s="13">
        <v>909.56</v>
      </c>
      <c r="D75" s="13"/>
      <c r="E75" s="12"/>
    </row>
    <row r="76" spans="2:8" x14ac:dyDescent="0.2">
      <c r="B76" s="14" t="s">
        <v>41</v>
      </c>
      <c r="C76" s="13">
        <v>221.13</v>
      </c>
      <c r="D76" s="13"/>
      <c r="E76" s="12"/>
    </row>
    <row r="77" spans="2:8" x14ac:dyDescent="0.2">
      <c r="B77" s="14" t="s">
        <v>18</v>
      </c>
      <c r="C77" s="13">
        <v>305.16000000000003</v>
      </c>
      <c r="D77" s="13"/>
      <c r="E77" s="12"/>
    </row>
    <row r="78" spans="2:8" x14ac:dyDescent="0.2">
      <c r="B78" s="14" t="s">
        <v>19</v>
      </c>
      <c r="C78" s="13">
        <v>105.23</v>
      </c>
      <c r="D78" s="13"/>
      <c r="E78" s="12"/>
    </row>
    <row r="79" spans="2:8" x14ac:dyDescent="0.2">
      <c r="B79" s="14" t="s">
        <v>49</v>
      </c>
      <c r="C79" s="13">
        <v>242.24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279.17</v>
      </c>
      <c r="D81" s="13"/>
      <c r="E81" s="12"/>
    </row>
    <row r="82" spans="2:7" x14ac:dyDescent="0.2">
      <c r="B82" s="14" t="s">
        <v>44</v>
      </c>
      <c r="C82" s="13">
        <v>2737.75</v>
      </c>
      <c r="D82" s="13"/>
      <c r="E82" s="12"/>
    </row>
    <row r="83" spans="2:7" x14ac:dyDescent="0.2">
      <c r="B83" s="18" t="s">
        <v>52</v>
      </c>
      <c r="C83" s="13">
        <v>125.57</v>
      </c>
      <c r="D83" s="13"/>
      <c r="E83" s="12"/>
    </row>
    <row r="84" spans="2:7" x14ac:dyDescent="0.2">
      <c r="B84" s="14" t="s">
        <v>21</v>
      </c>
      <c r="C84" s="13">
        <v>369.49</v>
      </c>
      <c r="D84" s="13"/>
      <c r="E84" s="12"/>
    </row>
    <row r="85" spans="2:7" x14ac:dyDescent="0.2">
      <c r="B85" s="14" t="s">
        <v>53</v>
      </c>
      <c r="C85" s="13">
        <v>731.59</v>
      </c>
      <c r="D85" s="13"/>
      <c r="E85" s="12"/>
    </row>
    <row r="86" spans="2:7" x14ac:dyDescent="0.2">
      <c r="B86" s="14" t="s">
        <v>54</v>
      </c>
      <c r="C86" s="13">
        <v>215</v>
      </c>
      <c r="D86" s="13"/>
      <c r="E86" s="12"/>
    </row>
    <row r="87" spans="2:7" x14ac:dyDescent="0.2">
      <c r="B87" s="14" t="s">
        <v>55</v>
      </c>
      <c r="C87" s="13">
        <v>0</v>
      </c>
      <c r="D87" s="13"/>
      <c r="E87" s="12"/>
    </row>
    <row r="88" spans="2:7" x14ac:dyDescent="0.2">
      <c r="B88" s="14" t="s">
        <v>56</v>
      </c>
      <c r="C88" s="13">
        <v>726</v>
      </c>
      <c r="D88" s="13"/>
      <c r="E88" s="12"/>
    </row>
    <row r="89" spans="2:7" x14ac:dyDescent="0.2">
      <c r="B89" s="14" t="s">
        <v>57</v>
      </c>
      <c r="C89" s="13">
        <v>125.62</v>
      </c>
      <c r="D89" s="13"/>
      <c r="E89" s="12"/>
    </row>
    <row r="90" spans="2:7" x14ac:dyDescent="0.2">
      <c r="B90" s="14" t="s">
        <v>58</v>
      </c>
      <c r="C90" s="13">
        <v>633.54999999999995</v>
      </c>
      <c r="D90" s="13"/>
      <c r="E90" s="12"/>
    </row>
    <row r="91" spans="2:7" x14ac:dyDescent="0.2">
      <c r="B91" s="21" t="s">
        <v>59</v>
      </c>
      <c r="C91" s="13">
        <v>300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/>
      <c r="D93" s="22"/>
      <c r="E93" s="12"/>
    </row>
    <row r="94" spans="2:7" x14ac:dyDescent="0.2">
      <c r="B94" s="14" t="s">
        <v>88</v>
      </c>
      <c r="C94" s="13">
        <v>203.32</v>
      </c>
      <c r="D94" s="22"/>
      <c r="E94" s="12"/>
    </row>
    <row r="95" spans="2:7" x14ac:dyDescent="0.2">
      <c r="B95" s="14" t="s">
        <v>97</v>
      </c>
      <c r="C95" s="13"/>
      <c r="D95" s="22"/>
      <c r="E95" s="12"/>
    </row>
    <row r="96" spans="2:7" x14ac:dyDescent="0.2">
      <c r="B96" s="14" t="s">
        <v>77</v>
      </c>
      <c r="C96" s="15"/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380.91999999999996</v>
      </c>
      <c r="G101" s="1"/>
    </row>
    <row r="102" spans="2:7" x14ac:dyDescent="0.2">
      <c r="B102" s="14" t="s">
        <v>87</v>
      </c>
      <c r="C102" s="13"/>
      <c r="D102" s="13"/>
      <c r="E102" s="12"/>
      <c r="G102" s="1"/>
    </row>
    <row r="103" spans="2:7" x14ac:dyDescent="0.2">
      <c r="B103" s="14" t="s">
        <v>98</v>
      </c>
      <c r="C103" s="13">
        <v>114.28</v>
      </c>
      <c r="D103" s="13"/>
      <c r="E103" s="12"/>
      <c r="G103" s="1"/>
    </row>
    <row r="104" spans="2:7" x14ac:dyDescent="0.2">
      <c r="B104" s="14" t="s">
        <v>48</v>
      </c>
      <c r="C104" s="15">
        <v>266.64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SUM(C107:C114)</f>
        <v>3227.5099999999998</v>
      </c>
      <c r="G106" s="1"/>
    </row>
    <row r="107" spans="2:7" x14ac:dyDescent="0.2">
      <c r="B107" s="14" t="s">
        <v>63</v>
      </c>
      <c r="C107" s="13">
        <v>239.09</v>
      </c>
      <c r="D107" s="13"/>
      <c r="E107" s="12"/>
      <c r="G107" s="1"/>
    </row>
    <row r="108" spans="2:7" x14ac:dyDescent="0.2">
      <c r="B108" s="14" t="s">
        <v>64</v>
      </c>
      <c r="C108" s="13">
        <v>472.11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0</v>
      </c>
      <c r="D111" s="13"/>
      <c r="E111" s="12"/>
      <c r="G111" s="1"/>
    </row>
    <row r="112" spans="2:7" x14ac:dyDescent="0.2">
      <c r="B112" s="14" t="s">
        <v>67</v>
      </c>
      <c r="C112" s="13">
        <v>903.13</v>
      </c>
      <c r="D112" s="13"/>
      <c r="E112" s="12"/>
      <c r="G112" s="1"/>
    </row>
    <row r="113" spans="2:10" x14ac:dyDescent="0.2">
      <c r="B113" s="14" t="s">
        <v>68</v>
      </c>
      <c r="C113" s="13">
        <v>1183.1099999999999</v>
      </c>
      <c r="D113" s="13"/>
      <c r="E113" s="12"/>
      <c r="G113" s="1"/>
    </row>
    <row r="114" spans="2:10" x14ac:dyDescent="0.2">
      <c r="B114" s="14" t="s">
        <v>34</v>
      </c>
      <c r="C114" s="15">
        <v>430.07</v>
      </c>
      <c r="D114" s="13"/>
      <c r="E114" s="12"/>
      <c r="G114" s="1"/>
    </row>
    <row r="115" spans="2:10" x14ac:dyDescent="0.2">
      <c r="B115" s="16"/>
      <c r="C115" s="13"/>
      <c r="D115" s="13"/>
      <c r="E115" s="12"/>
      <c r="G115" s="1"/>
    </row>
    <row r="116" spans="2:10" x14ac:dyDescent="0.2">
      <c r="B116" s="16" t="s">
        <v>69</v>
      </c>
      <c r="C116" s="13"/>
      <c r="D116" s="13"/>
      <c r="E116" s="12">
        <f>SUM(C117)</f>
        <v>14</v>
      </c>
      <c r="G116" s="1"/>
    </row>
    <row r="117" spans="2:10" x14ac:dyDescent="0.2">
      <c r="B117" s="14" t="s">
        <v>36</v>
      </c>
      <c r="C117" s="15">
        <v>14</v>
      </c>
      <c r="D117" s="13"/>
      <c r="E117" s="12"/>
      <c r="G117" s="1"/>
    </row>
    <row r="118" spans="2:10" x14ac:dyDescent="0.2">
      <c r="B118" s="14"/>
      <c r="C118" s="13"/>
      <c r="D118" s="13"/>
      <c r="E118" s="12"/>
      <c r="G118" s="1"/>
    </row>
    <row r="119" spans="2:10" x14ac:dyDescent="0.2">
      <c r="B119" s="16" t="s">
        <v>83</v>
      </c>
      <c r="C119" s="13"/>
      <c r="D119" s="13"/>
      <c r="E119" s="12">
        <f>SUM(C120)</f>
        <v>0</v>
      </c>
      <c r="G119" s="1"/>
    </row>
    <row r="120" spans="2:10" x14ac:dyDescent="0.2">
      <c r="B120" s="14" t="s">
        <v>84</v>
      </c>
      <c r="C120" s="15"/>
      <c r="D120" s="13"/>
      <c r="E120" s="12"/>
      <c r="G120" s="1"/>
    </row>
    <row r="121" spans="2:10" x14ac:dyDescent="0.2">
      <c r="B121" s="14"/>
      <c r="C121" s="13"/>
      <c r="D121" s="13"/>
      <c r="E121" s="12"/>
      <c r="G121" s="1"/>
    </row>
    <row r="122" spans="2:10" x14ac:dyDescent="0.2">
      <c r="B122" s="12" t="s">
        <v>70</v>
      </c>
      <c r="C122" s="13"/>
      <c r="D122" s="13"/>
      <c r="E122" s="12">
        <f>SUM(C123:C128)</f>
        <v>6414.09</v>
      </c>
      <c r="G122" s="1"/>
    </row>
    <row r="123" spans="2:10" x14ac:dyDescent="0.2">
      <c r="B123" s="14" t="s">
        <v>6</v>
      </c>
      <c r="C123" s="13">
        <v>1504.56</v>
      </c>
      <c r="D123" s="13"/>
      <c r="E123" s="12"/>
      <c r="G123" s="1"/>
    </row>
    <row r="124" spans="2:10" x14ac:dyDescent="0.2">
      <c r="B124" s="14" t="s">
        <v>7</v>
      </c>
      <c r="C124" s="13">
        <v>700</v>
      </c>
      <c r="D124" s="13"/>
      <c r="E124" s="12"/>
      <c r="G124" s="1"/>
    </row>
    <row r="125" spans="2:10" x14ac:dyDescent="0.2">
      <c r="B125" s="14" t="s">
        <v>8</v>
      </c>
      <c r="C125" s="13">
        <v>66.31</v>
      </c>
      <c r="D125" s="13"/>
      <c r="E125" s="12"/>
      <c r="G125" s="1"/>
    </row>
    <row r="126" spans="2:10" x14ac:dyDescent="0.2">
      <c r="B126" s="14" t="s">
        <v>9</v>
      </c>
      <c r="C126" s="13">
        <v>6.69</v>
      </c>
      <c r="D126" s="13"/>
      <c r="E126" s="12"/>
      <c r="G126" s="1"/>
    </row>
    <row r="127" spans="2:10" x14ac:dyDescent="0.2">
      <c r="B127" s="14" t="s">
        <v>10</v>
      </c>
      <c r="C127" s="13">
        <v>381.62</v>
      </c>
      <c r="D127" s="13"/>
      <c r="E127" s="12"/>
      <c r="G127" s="1"/>
      <c r="J127" s="40"/>
    </row>
    <row r="128" spans="2:10" x14ac:dyDescent="0.2">
      <c r="B128" s="14" t="s">
        <v>11</v>
      </c>
      <c r="C128" s="15">
        <v>3754.91</v>
      </c>
      <c r="D128" s="13"/>
      <c r="E128" s="12"/>
      <c r="G128" s="1"/>
    </row>
    <row r="129" spans="2:7" x14ac:dyDescent="0.2">
      <c r="B129" s="14"/>
      <c r="C129" s="13"/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14"/>
      <c r="C131" s="13"/>
      <c r="D131" s="13"/>
      <c r="E131" s="12"/>
      <c r="G131" s="1"/>
    </row>
    <row r="132" spans="2:7" x14ac:dyDescent="0.2">
      <c r="B132" s="21"/>
      <c r="C132" s="23"/>
      <c r="D132" s="13"/>
      <c r="E132" s="12"/>
      <c r="G132" s="1"/>
    </row>
    <row r="133" spans="2:7" x14ac:dyDescent="0.2">
      <c r="B133" s="63"/>
      <c r="C133" s="64"/>
      <c r="D133" s="24">
        <f>SUM(D7:D132)</f>
        <v>35132.120000000003</v>
      </c>
      <c r="E133" s="24">
        <f>SUM(E7:E132)</f>
        <v>35132.119999999995</v>
      </c>
      <c r="G133" s="1"/>
    </row>
    <row r="134" spans="2:7" x14ac:dyDescent="0.2">
      <c r="B134" s="25"/>
      <c r="C134" s="26"/>
      <c r="D134" s="41"/>
      <c r="E134" s="41"/>
      <c r="G134" s="1"/>
    </row>
    <row r="135" spans="2:7" x14ac:dyDescent="0.2">
      <c r="B135" s="25"/>
      <c r="C135" s="26"/>
      <c r="D135" s="41" t="s">
        <v>71</v>
      </c>
      <c r="E135" s="41">
        <f>D133-E133</f>
        <v>0</v>
      </c>
      <c r="G135" s="1"/>
    </row>
  </sheetData>
  <mergeCells count="5">
    <mergeCell ref="B1:E1"/>
    <mergeCell ref="B2:E2"/>
    <mergeCell ref="B3:E3"/>
    <mergeCell ref="B4:E4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6"/>
  <sheetViews>
    <sheetView zoomScale="90" zoomScaleNormal="90" workbookViewId="0">
      <pane ySplit="6" topLeftCell="A124" activePane="bottomLeft" state="frozen"/>
      <selection pane="bottomLeft" activeCell="B137" sqref="B137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108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42"/>
      <c r="E5" s="6">
        <f>E135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6414.09</v>
      </c>
      <c r="E8" s="13"/>
    </row>
    <row r="9" spans="2:9" x14ac:dyDescent="0.2">
      <c r="B9" s="14" t="s">
        <v>6</v>
      </c>
      <c r="C9" s="13">
        <v>1504.56</v>
      </c>
      <c r="D9" s="13"/>
      <c r="E9" s="12"/>
    </row>
    <row r="10" spans="2:9" x14ac:dyDescent="0.2">
      <c r="B10" s="14" t="s">
        <v>7</v>
      </c>
      <c r="C10" s="13">
        <v>700</v>
      </c>
      <c r="D10" s="13"/>
      <c r="E10" s="12"/>
    </row>
    <row r="11" spans="2:9" x14ac:dyDescent="0.2">
      <c r="B11" s="14" t="s">
        <v>8</v>
      </c>
      <c r="C11" s="13">
        <v>66.31</v>
      </c>
      <c r="D11" s="13"/>
      <c r="E11" s="12"/>
    </row>
    <row r="12" spans="2:9" x14ac:dyDescent="0.2">
      <c r="B12" s="14" t="s">
        <v>9</v>
      </c>
      <c r="C12" s="13">
        <v>6.69</v>
      </c>
      <c r="D12" s="13"/>
      <c r="E12" s="12"/>
      <c r="I12" s="2"/>
    </row>
    <row r="13" spans="2:9" x14ac:dyDescent="0.2">
      <c r="B13" s="14" t="s">
        <v>10</v>
      </c>
      <c r="C13" s="13">
        <v>381.62</v>
      </c>
      <c r="D13" s="13"/>
      <c r="E13" s="12"/>
    </row>
    <row r="14" spans="2:9" x14ac:dyDescent="0.2">
      <c r="B14" s="14" t="s">
        <v>11</v>
      </c>
      <c r="C14" s="15">
        <v>3754.91</v>
      </c>
      <c r="D14" s="13"/>
      <c r="E14" s="12"/>
    </row>
    <row r="15" spans="2:9" x14ac:dyDescent="0.2">
      <c r="B15" s="14"/>
      <c r="C15" s="13"/>
      <c r="D15" s="13"/>
      <c r="E15" s="12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11613.34</v>
      </c>
      <c r="E18" s="13"/>
    </row>
    <row r="19" spans="2:9" x14ac:dyDescent="0.2">
      <c r="B19" s="14" t="s">
        <v>14</v>
      </c>
      <c r="C19" s="13">
        <v>1500</v>
      </c>
      <c r="D19" s="13"/>
      <c r="E19" s="13"/>
      <c r="F19" s="17"/>
    </row>
    <row r="20" spans="2:9" x14ac:dyDescent="0.2">
      <c r="B20" s="14" t="s">
        <v>15</v>
      </c>
      <c r="C20" s="13">
        <v>3475.42</v>
      </c>
      <c r="D20" s="13"/>
      <c r="E20" s="13"/>
    </row>
    <row r="21" spans="2:9" x14ac:dyDescent="0.2">
      <c r="B21" s="14" t="s">
        <v>16</v>
      </c>
      <c r="C21" s="13">
        <v>2450</v>
      </c>
      <c r="D21" s="13"/>
      <c r="E21" s="13"/>
    </row>
    <row r="22" spans="2:9" x14ac:dyDescent="0.2">
      <c r="B22" s="14" t="s">
        <v>17</v>
      </c>
      <c r="C22" s="13">
        <v>228.76</v>
      </c>
      <c r="D22" s="13"/>
      <c r="E22" s="13"/>
    </row>
    <row r="23" spans="2:9" x14ac:dyDescent="0.2">
      <c r="B23" s="14" t="s">
        <v>18</v>
      </c>
      <c r="C23" s="13">
        <v>530.02</v>
      </c>
      <c r="D23" s="13"/>
      <c r="E23" s="13"/>
    </row>
    <row r="24" spans="2:9" x14ac:dyDescent="0.2">
      <c r="B24" s="14" t="s">
        <v>19</v>
      </c>
      <c r="C24" s="13">
        <v>373.64</v>
      </c>
      <c r="D24" s="13"/>
      <c r="E24" s="13"/>
    </row>
    <row r="25" spans="2:9" x14ac:dyDescent="0.2">
      <c r="B25" s="14" t="s">
        <v>20</v>
      </c>
      <c r="C25" s="13">
        <v>3055.5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16495.5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15730.5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765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300</v>
      </c>
      <c r="E37" s="13"/>
    </row>
    <row r="38" spans="2:9" x14ac:dyDescent="0.2">
      <c r="B38" s="14" t="s">
        <v>29</v>
      </c>
      <c r="C38" s="15">
        <v>300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SUM(C41:C53)</f>
        <v>2911.9</v>
      </c>
      <c r="E40" s="13"/>
      <c r="F40" s="40"/>
    </row>
    <row r="41" spans="2:9" x14ac:dyDescent="0.2">
      <c r="B41" s="14" t="s">
        <v>30</v>
      </c>
      <c r="C41" s="13">
        <v>1017.45</v>
      </c>
      <c r="D41" s="13"/>
      <c r="E41" s="13"/>
    </row>
    <row r="42" spans="2:9" x14ac:dyDescent="0.2">
      <c r="B42" s="14" t="s">
        <v>31</v>
      </c>
      <c r="C42" s="13">
        <v>238.6</v>
      </c>
      <c r="D42" s="13"/>
      <c r="E42" s="13"/>
    </row>
    <row r="43" spans="2:9" x14ac:dyDescent="0.2">
      <c r="B43" s="14" t="s">
        <v>32</v>
      </c>
      <c r="C43" s="13">
        <v>478.37</v>
      </c>
      <c r="D43" s="13"/>
      <c r="E43" s="12"/>
    </row>
    <row r="44" spans="2:9" x14ac:dyDescent="0.2">
      <c r="B44" s="14" t="s">
        <v>33</v>
      </c>
      <c r="C44" s="13"/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/>
      <c r="D46" s="13"/>
      <c r="E46" s="12"/>
    </row>
    <row r="47" spans="2:9" x14ac:dyDescent="0.2">
      <c r="B47" s="14" t="s">
        <v>103</v>
      </c>
      <c r="C47" s="13"/>
      <c r="D47" s="13"/>
      <c r="E47" s="12"/>
    </row>
    <row r="48" spans="2:9" x14ac:dyDescent="0.2">
      <c r="B48" s="14" t="s">
        <v>104</v>
      </c>
      <c r="C48" s="13"/>
      <c r="D48" s="13"/>
      <c r="E48" s="12"/>
    </row>
    <row r="49" spans="2:8" x14ac:dyDescent="0.2">
      <c r="B49" s="14" t="s">
        <v>34</v>
      </c>
      <c r="C49" s="13"/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1177.48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81</v>
      </c>
      <c r="E54" s="12"/>
    </row>
    <row r="55" spans="2:8" x14ac:dyDescent="0.2">
      <c r="B55" s="18" t="s">
        <v>86</v>
      </c>
      <c r="C55" s="13">
        <v>81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5554.67</v>
      </c>
    </row>
    <row r="59" spans="2:8" x14ac:dyDescent="0.2">
      <c r="B59" s="14" t="s">
        <v>40</v>
      </c>
      <c r="C59" s="13">
        <v>350</v>
      </c>
      <c r="D59" s="13"/>
      <c r="E59" s="12"/>
    </row>
    <row r="60" spans="2:8" x14ac:dyDescent="0.2">
      <c r="B60" s="14" t="s">
        <v>15</v>
      </c>
      <c r="C60" s="13">
        <v>1737.71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114.38</v>
      </c>
      <c r="D62" s="13"/>
      <c r="E62" s="12"/>
    </row>
    <row r="63" spans="2:8" x14ac:dyDescent="0.2">
      <c r="B63" s="14" t="s">
        <v>42</v>
      </c>
      <c r="C63" s="13">
        <v>265.01</v>
      </c>
      <c r="D63" s="13"/>
      <c r="E63" s="12"/>
    </row>
    <row r="64" spans="2:8" x14ac:dyDescent="0.2">
      <c r="B64" s="14" t="s">
        <v>43</v>
      </c>
      <c r="C64" s="13">
        <v>166.57</v>
      </c>
      <c r="D64" s="13"/>
      <c r="E64" s="12"/>
      <c r="H64" s="20"/>
    </row>
    <row r="65" spans="2:8" x14ac:dyDescent="0.2">
      <c r="B65" s="14" t="s">
        <v>44</v>
      </c>
      <c r="C65" s="13">
        <v>1696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0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SUM(C72:C95)</f>
        <v>20199.509999999998</v>
      </c>
      <c r="H71" s="29"/>
    </row>
    <row r="72" spans="2:8" x14ac:dyDescent="0.2">
      <c r="B72" s="14" t="s">
        <v>47</v>
      </c>
      <c r="C72" s="13">
        <v>1952.5</v>
      </c>
      <c r="D72" s="13"/>
      <c r="E72" s="12"/>
    </row>
    <row r="73" spans="2:8" x14ac:dyDescent="0.2">
      <c r="B73" s="14" t="s">
        <v>15</v>
      </c>
      <c r="C73" s="13">
        <v>7962</v>
      </c>
      <c r="D73" s="13"/>
      <c r="E73" s="12"/>
    </row>
    <row r="74" spans="2:8" x14ac:dyDescent="0.2">
      <c r="B74" s="14" t="s">
        <v>16</v>
      </c>
      <c r="C74" s="13">
        <v>860</v>
      </c>
      <c r="D74" s="13"/>
      <c r="E74" s="12"/>
    </row>
    <row r="75" spans="2:8" x14ac:dyDescent="0.2">
      <c r="B75" s="14" t="s">
        <v>48</v>
      </c>
      <c r="C75" s="13">
        <v>1172.8900000000001</v>
      </c>
      <c r="D75" s="13"/>
      <c r="E75" s="12"/>
    </row>
    <row r="76" spans="2:8" x14ac:dyDescent="0.2">
      <c r="B76" s="14" t="s">
        <v>41</v>
      </c>
      <c r="C76" s="13">
        <v>221.13</v>
      </c>
      <c r="D76" s="13"/>
      <c r="E76" s="12"/>
    </row>
    <row r="77" spans="2:8" x14ac:dyDescent="0.2">
      <c r="B77" s="14" t="s">
        <v>18</v>
      </c>
      <c r="C77" s="13">
        <v>305.16000000000003</v>
      </c>
      <c r="D77" s="13"/>
      <c r="E77" s="12"/>
    </row>
    <row r="78" spans="2:8" x14ac:dyDescent="0.2">
      <c r="B78" s="14" t="s">
        <v>19</v>
      </c>
      <c r="C78" s="13">
        <v>105.23</v>
      </c>
      <c r="D78" s="13"/>
      <c r="E78" s="12"/>
    </row>
    <row r="79" spans="2:8" x14ac:dyDescent="0.2">
      <c r="B79" s="14" t="s">
        <v>49</v>
      </c>
      <c r="C79" s="13">
        <v>316.01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295.36</v>
      </c>
      <c r="D81" s="13"/>
      <c r="E81" s="12"/>
    </row>
    <row r="82" spans="2:7" x14ac:dyDescent="0.2">
      <c r="B82" s="14" t="s">
        <v>44</v>
      </c>
      <c r="C82" s="13">
        <v>1845.53</v>
      </c>
      <c r="D82" s="13"/>
      <c r="E82" s="12"/>
    </row>
    <row r="83" spans="2:7" x14ac:dyDescent="0.2">
      <c r="B83" s="18" t="s">
        <v>52</v>
      </c>
      <c r="C83" s="13">
        <v>82.1</v>
      </c>
      <c r="D83" s="13"/>
      <c r="E83" s="12"/>
    </row>
    <row r="84" spans="2:7" x14ac:dyDescent="0.2">
      <c r="B84" s="14" t="s">
        <v>21</v>
      </c>
      <c r="C84" s="13">
        <v>367.83</v>
      </c>
      <c r="D84" s="13"/>
      <c r="E84" s="12"/>
    </row>
    <row r="85" spans="2:7" x14ac:dyDescent="0.2">
      <c r="B85" s="14" t="s">
        <v>53</v>
      </c>
      <c r="C85" s="13">
        <v>614.61</v>
      </c>
      <c r="D85" s="13"/>
      <c r="E85" s="12"/>
    </row>
    <row r="86" spans="2:7" x14ac:dyDescent="0.2">
      <c r="B86" s="14" t="s">
        <v>54</v>
      </c>
      <c r="C86" s="13">
        <v>396</v>
      </c>
      <c r="D86" s="13"/>
      <c r="E86" s="12"/>
    </row>
    <row r="87" spans="2:7" x14ac:dyDescent="0.2">
      <c r="B87" s="14" t="s">
        <v>55</v>
      </c>
      <c r="C87" s="13">
        <v>225</v>
      </c>
      <c r="D87" s="13"/>
      <c r="E87" s="12"/>
    </row>
    <row r="88" spans="2:7" x14ac:dyDescent="0.2">
      <c r="B88" s="14" t="s">
        <v>56</v>
      </c>
      <c r="C88" s="13">
        <v>242</v>
      </c>
      <c r="D88" s="13"/>
      <c r="E88" s="12"/>
    </row>
    <row r="89" spans="2:7" x14ac:dyDescent="0.2">
      <c r="B89" s="14" t="s">
        <v>57</v>
      </c>
      <c r="C89" s="13">
        <v>52.51</v>
      </c>
      <c r="D89" s="13"/>
      <c r="E89" s="12"/>
    </row>
    <row r="90" spans="2:7" x14ac:dyDescent="0.2">
      <c r="B90" s="14" t="s">
        <v>58</v>
      </c>
      <c r="C90" s="13">
        <v>1183.6500000000001</v>
      </c>
      <c r="D90" s="13"/>
      <c r="E90" s="12"/>
    </row>
    <row r="91" spans="2:7" x14ac:dyDescent="0.2">
      <c r="B91" s="21" t="s">
        <v>59</v>
      </c>
      <c r="C91" s="13">
        <v>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2000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/>
      <c r="D95" s="22"/>
      <c r="E95" s="12"/>
    </row>
    <row r="96" spans="2:7" x14ac:dyDescent="0.2">
      <c r="B96" s="14" t="s">
        <v>77</v>
      </c>
      <c r="C96" s="15"/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425.36</v>
      </c>
      <c r="G101" s="1"/>
    </row>
    <row r="102" spans="2:7" x14ac:dyDescent="0.2">
      <c r="B102" s="14" t="s">
        <v>87</v>
      </c>
      <c r="C102" s="13"/>
      <c r="D102" s="13"/>
      <c r="E102" s="12"/>
      <c r="G102" s="1"/>
    </row>
    <row r="103" spans="2:7" x14ac:dyDescent="0.2">
      <c r="B103" s="14" t="s">
        <v>98</v>
      </c>
      <c r="C103" s="13">
        <v>114.28</v>
      </c>
      <c r="D103" s="13"/>
      <c r="E103" s="12"/>
      <c r="G103" s="1"/>
    </row>
    <row r="104" spans="2:7" x14ac:dyDescent="0.2">
      <c r="B104" s="14" t="s">
        <v>48</v>
      </c>
      <c r="C104" s="15">
        <v>311.08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SUM(C107:C114)</f>
        <v>2973.31</v>
      </c>
      <c r="G106" s="1"/>
    </row>
    <row r="107" spans="2:7" x14ac:dyDescent="0.2">
      <c r="B107" s="14" t="s">
        <v>63</v>
      </c>
      <c r="C107" s="13">
        <v>238.19</v>
      </c>
      <c r="D107" s="13"/>
      <c r="E107" s="12"/>
      <c r="G107" s="1"/>
    </row>
    <row r="108" spans="2:7" x14ac:dyDescent="0.2">
      <c r="B108" s="14" t="s">
        <v>64</v>
      </c>
      <c r="C108" s="13">
        <v>472.11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0</v>
      </c>
      <c r="D111" s="13"/>
      <c r="E111" s="12"/>
      <c r="G111" s="1"/>
    </row>
    <row r="112" spans="2:7" x14ac:dyDescent="0.2">
      <c r="B112" s="14" t="s">
        <v>67</v>
      </c>
      <c r="C112" s="13">
        <v>1082.45</v>
      </c>
      <c r="D112" s="13"/>
      <c r="E112" s="12"/>
      <c r="G112" s="1"/>
    </row>
    <row r="113" spans="2:10" x14ac:dyDescent="0.2">
      <c r="B113" s="14" t="s">
        <v>68</v>
      </c>
      <c r="C113" s="13">
        <v>1180.56</v>
      </c>
      <c r="D113" s="13"/>
      <c r="E113" s="12"/>
      <c r="G113" s="1"/>
    </row>
    <row r="114" spans="2:10" x14ac:dyDescent="0.2">
      <c r="B114" s="14" t="s">
        <v>34</v>
      </c>
      <c r="C114" s="15">
        <v>0</v>
      </c>
      <c r="D114" s="13"/>
      <c r="E114" s="12"/>
      <c r="G114" s="1"/>
    </row>
    <row r="115" spans="2:10" x14ac:dyDescent="0.2">
      <c r="B115" s="16"/>
      <c r="C115" s="13"/>
      <c r="D115" s="13"/>
      <c r="E115" s="12"/>
      <c r="G115" s="1"/>
    </row>
    <row r="116" spans="2:10" x14ac:dyDescent="0.2">
      <c r="B116" s="16" t="s">
        <v>69</v>
      </c>
      <c r="C116" s="13"/>
      <c r="D116" s="13"/>
      <c r="E116" s="12">
        <f>SUM(C117)</f>
        <v>604.79999999999995</v>
      </c>
      <c r="G116" s="1"/>
    </row>
    <row r="117" spans="2:10" x14ac:dyDescent="0.2">
      <c r="B117" s="14" t="s">
        <v>36</v>
      </c>
      <c r="C117" s="15">
        <v>604.79999999999995</v>
      </c>
      <c r="D117" s="13"/>
      <c r="E117" s="12"/>
      <c r="G117" s="1"/>
    </row>
    <row r="118" spans="2:10" x14ac:dyDescent="0.2">
      <c r="B118" s="14"/>
      <c r="C118" s="13"/>
      <c r="D118" s="13"/>
      <c r="E118" s="12"/>
      <c r="G118" s="1"/>
    </row>
    <row r="119" spans="2:10" x14ac:dyDescent="0.2">
      <c r="B119" s="16" t="s">
        <v>83</v>
      </c>
      <c r="C119" s="13"/>
      <c r="D119" s="13"/>
      <c r="E119" s="12">
        <f>SUM(C120)</f>
        <v>0</v>
      </c>
      <c r="G119" s="1"/>
    </row>
    <row r="120" spans="2:10" x14ac:dyDescent="0.2">
      <c r="B120" s="14" t="s">
        <v>84</v>
      </c>
      <c r="C120" s="15">
        <v>0</v>
      </c>
      <c r="D120" s="13"/>
      <c r="E120" s="12"/>
      <c r="G120" s="1"/>
    </row>
    <row r="121" spans="2:10" x14ac:dyDescent="0.2">
      <c r="B121" s="14"/>
      <c r="C121" s="13"/>
      <c r="D121" s="13"/>
      <c r="E121" s="12"/>
      <c r="G121" s="1"/>
    </row>
    <row r="122" spans="2:10" x14ac:dyDescent="0.2">
      <c r="B122" s="12" t="s">
        <v>70</v>
      </c>
      <c r="C122" s="13"/>
      <c r="D122" s="13"/>
      <c r="E122" s="12">
        <f>SUM(C123:C128)</f>
        <v>8058.1799999999994</v>
      </c>
      <c r="G122" s="1"/>
    </row>
    <row r="123" spans="2:10" x14ac:dyDescent="0.2">
      <c r="B123" s="14" t="s">
        <v>6</v>
      </c>
      <c r="C123" s="13">
        <v>1425.12</v>
      </c>
      <c r="D123" s="13"/>
      <c r="E123" s="12"/>
      <c r="G123" s="1"/>
    </row>
    <row r="124" spans="2:10" x14ac:dyDescent="0.2">
      <c r="B124" s="14" t="s">
        <v>7</v>
      </c>
      <c r="C124" s="13">
        <v>700</v>
      </c>
      <c r="D124" s="13"/>
      <c r="E124" s="12"/>
      <c r="G124" s="1"/>
    </row>
    <row r="125" spans="2:10" x14ac:dyDescent="0.2">
      <c r="B125" s="14" t="s">
        <v>8</v>
      </c>
      <c r="C125" s="13">
        <v>2182.54</v>
      </c>
      <c r="D125" s="13"/>
      <c r="E125" s="12"/>
      <c r="G125" s="1"/>
    </row>
    <row r="126" spans="2:10" x14ac:dyDescent="0.2">
      <c r="B126" s="14" t="s">
        <v>9</v>
      </c>
      <c r="C126" s="13">
        <v>6.69</v>
      </c>
      <c r="D126" s="13"/>
      <c r="E126" s="12"/>
      <c r="G126" s="1"/>
    </row>
    <row r="127" spans="2:10" x14ac:dyDescent="0.2">
      <c r="B127" s="14" t="s">
        <v>10</v>
      </c>
      <c r="C127" s="13">
        <v>-356.08</v>
      </c>
      <c r="D127" s="13"/>
      <c r="E127" s="12"/>
      <c r="G127" s="1"/>
      <c r="J127" s="40"/>
    </row>
    <row r="128" spans="2:10" x14ac:dyDescent="0.2">
      <c r="B128" s="14" t="s">
        <v>11</v>
      </c>
      <c r="C128" s="15">
        <v>4099.91</v>
      </c>
      <c r="D128" s="13"/>
      <c r="E128" s="12"/>
      <c r="G128" s="1"/>
    </row>
    <row r="129" spans="2:7" x14ac:dyDescent="0.2">
      <c r="B129" s="14"/>
      <c r="C129" s="13"/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14"/>
      <c r="C131" s="13"/>
      <c r="D131" s="13"/>
      <c r="E131" s="12"/>
      <c r="G131" s="1"/>
    </row>
    <row r="132" spans="2:7" x14ac:dyDescent="0.2">
      <c r="B132" s="21"/>
      <c r="C132" s="23"/>
      <c r="D132" s="13"/>
      <c r="E132" s="12"/>
      <c r="G132" s="1"/>
    </row>
    <row r="133" spans="2:7" x14ac:dyDescent="0.2">
      <c r="B133" s="63"/>
      <c r="C133" s="64"/>
      <c r="D133" s="24">
        <f>SUM(D7:D132)</f>
        <v>37815.83</v>
      </c>
      <c r="E133" s="24">
        <f>SUM(E7:E132)</f>
        <v>37815.83</v>
      </c>
      <c r="G133" s="1"/>
    </row>
    <row r="134" spans="2:7" x14ac:dyDescent="0.2">
      <c r="B134" s="25"/>
      <c r="C134" s="26"/>
      <c r="D134" s="41"/>
      <c r="E134" s="41"/>
      <c r="G134" s="1"/>
    </row>
    <row r="135" spans="2:7" x14ac:dyDescent="0.2">
      <c r="B135" s="25"/>
      <c r="C135" s="26"/>
      <c r="D135" s="41" t="s">
        <v>71</v>
      </c>
      <c r="E135" s="41">
        <f>D133-E133</f>
        <v>0</v>
      </c>
      <c r="G135" s="1"/>
    </row>
    <row r="136" spans="2:7" x14ac:dyDescent="0.2">
      <c r="B136" s="25"/>
      <c r="C136" s="26"/>
      <c r="D136" s="41"/>
      <c r="E136" s="41"/>
    </row>
  </sheetData>
  <mergeCells count="5">
    <mergeCell ref="B1:E1"/>
    <mergeCell ref="B2:E2"/>
    <mergeCell ref="B3:E3"/>
    <mergeCell ref="B4:E4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6" topLeftCell="A121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109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42"/>
      <c r="E5" s="6">
        <f>E135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8058.1799999999994</v>
      </c>
      <c r="E8" s="13"/>
    </row>
    <row r="9" spans="2:9" x14ac:dyDescent="0.2">
      <c r="B9" s="14" t="s">
        <v>6</v>
      </c>
      <c r="C9" s="13">
        <v>1425.12</v>
      </c>
      <c r="D9" s="13"/>
      <c r="E9" s="12"/>
    </row>
    <row r="10" spans="2:9" x14ac:dyDescent="0.2">
      <c r="B10" s="14" t="s">
        <v>7</v>
      </c>
      <c r="C10" s="13">
        <v>700</v>
      </c>
      <c r="D10" s="13"/>
      <c r="E10" s="12"/>
    </row>
    <row r="11" spans="2:9" x14ac:dyDescent="0.2">
      <c r="B11" s="14" t="s">
        <v>8</v>
      </c>
      <c r="C11" s="13">
        <v>2182.54</v>
      </c>
      <c r="D11" s="13"/>
      <c r="E11" s="12"/>
    </row>
    <row r="12" spans="2:9" x14ac:dyDescent="0.2">
      <c r="B12" s="14" t="s">
        <v>9</v>
      </c>
      <c r="C12" s="13">
        <v>6.69</v>
      </c>
      <c r="D12" s="13"/>
      <c r="E12" s="12"/>
      <c r="I12" s="2"/>
    </row>
    <row r="13" spans="2:9" x14ac:dyDescent="0.2">
      <c r="B13" s="14" t="s">
        <v>10</v>
      </c>
      <c r="C13" s="13">
        <v>-356.08</v>
      </c>
      <c r="D13" s="13"/>
      <c r="E13" s="12"/>
    </row>
    <row r="14" spans="2:9" x14ac:dyDescent="0.2">
      <c r="B14" s="14" t="s">
        <v>11</v>
      </c>
      <c r="C14" s="15">
        <v>4099.91</v>
      </c>
      <c r="D14" s="13"/>
      <c r="E14" s="12"/>
    </row>
    <row r="15" spans="2:9" x14ac:dyDescent="0.2">
      <c r="B15" s="14"/>
      <c r="C15" s="13"/>
      <c r="D15" s="13"/>
      <c r="E15" s="12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0</v>
      </c>
      <c r="E18" s="13"/>
    </row>
    <row r="19" spans="2:9" x14ac:dyDescent="0.2">
      <c r="B19" s="14" t="s">
        <v>14</v>
      </c>
      <c r="C19" s="13">
        <v>0</v>
      </c>
      <c r="D19" s="13"/>
      <c r="E19" s="13"/>
      <c r="F19" s="17"/>
    </row>
    <row r="20" spans="2:9" x14ac:dyDescent="0.2">
      <c r="B20" s="14" t="s">
        <v>15</v>
      </c>
      <c r="C20" s="13">
        <v>0</v>
      </c>
      <c r="D20" s="13"/>
      <c r="E20" s="13"/>
    </row>
    <row r="21" spans="2:9" x14ac:dyDescent="0.2">
      <c r="B21" s="14" t="s">
        <v>16</v>
      </c>
      <c r="C21" s="13">
        <v>0</v>
      </c>
      <c r="D21" s="13"/>
      <c r="E21" s="13"/>
    </row>
    <row r="22" spans="2:9" x14ac:dyDescent="0.2">
      <c r="B22" s="14" t="s">
        <v>17</v>
      </c>
      <c r="C22" s="13">
        <v>0</v>
      </c>
      <c r="D22" s="13"/>
      <c r="E22" s="13"/>
    </row>
    <row r="23" spans="2:9" x14ac:dyDescent="0.2">
      <c r="B23" s="14" t="s">
        <v>18</v>
      </c>
      <c r="C23" s="13">
        <v>0</v>
      </c>
      <c r="D23" s="13"/>
      <c r="E23" s="13"/>
    </row>
    <row r="24" spans="2:9" x14ac:dyDescent="0.2">
      <c r="B24" s="14" t="s">
        <v>19</v>
      </c>
      <c r="C24" s="13">
        <v>0</v>
      </c>
      <c r="D24" s="13"/>
      <c r="E24" s="13"/>
    </row>
    <row r="25" spans="2:9" x14ac:dyDescent="0.2">
      <c r="B25" s="14" t="s">
        <v>20</v>
      </c>
      <c r="C25" s="13">
        <v>0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12480.5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11704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776.5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246</v>
      </c>
      <c r="E37" s="13"/>
    </row>
    <row r="38" spans="2:9" x14ac:dyDescent="0.2">
      <c r="B38" s="14" t="s">
        <v>29</v>
      </c>
      <c r="C38" s="15">
        <v>246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SUM(C41:C53)</f>
        <v>16959.2</v>
      </c>
      <c r="E40" s="13"/>
      <c r="F40" s="40"/>
    </row>
    <row r="41" spans="2:9" x14ac:dyDescent="0.2">
      <c r="B41" s="14" t="s">
        <v>30</v>
      </c>
      <c r="C41" s="13">
        <v>1032.75</v>
      </c>
      <c r="D41" s="13"/>
      <c r="E41" s="13"/>
    </row>
    <row r="42" spans="2:9" x14ac:dyDescent="0.2">
      <c r="B42" s="14" t="s">
        <v>31</v>
      </c>
      <c r="C42" s="13">
        <v>238.6</v>
      </c>
      <c r="D42" s="13"/>
      <c r="E42" s="13"/>
    </row>
    <row r="43" spans="2:9" x14ac:dyDescent="0.2">
      <c r="B43" s="14" t="s">
        <v>32</v>
      </c>
      <c r="C43" s="13">
        <v>478.37</v>
      </c>
      <c r="D43" s="13"/>
      <c r="E43" s="12"/>
    </row>
    <row r="44" spans="2:9" x14ac:dyDescent="0.2">
      <c r="B44" s="14" t="s">
        <v>33</v>
      </c>
      <c r="C44" s="13"/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>
        <v>9032.02</v>
      </c>
      <c r="D46" s="13"/>
      <c r="E46" s="12"/>
    </row>
    <row r="47" spans="2:9" x14ac:dyDescent="0.2">
      <c r="B47" s="14" t="s">
        <v>103</v>
      </c>
      <c r="C47" s="13">
        <v>5000</v>
      </c>
      <c r="D47" s="13"/>
      <c r="E47" s="12"/>
    </row>
    <row r="48" spans="2:9" x14ac:dyDescent="0.2">
      <c r="B48" s="14" t="s">
        <v>104</v>
      </c>
      <c r="C48" s="13"/>
      <c r="D48" s="13"/>
      <c r="E48" s="12"/>
    </row>
    <row r="49" spans="2:8" x14ac:dyDescent="0.2">
      <c r="B49" s="14" t="s">
        <v>34</v>
      </c>
      <c r="C49" s="13"/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1177.46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42</v>
      </c>
      <c r="E54" s="12"/>
    </row>
    <row r="55" spans="2:8" x14ac:dyDescent="0.2">
      <c r="B55" s="18" t="s">
        <v>86</v>
      </c>
      <c r="C55" s="13">
        <v>42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12939.04</v>
      </c>
    </row>
    <row r="59" spans="2:8" x14ac:dyDescent="0.2">
      <c r="B59" s="14" t="s">
        <v>40</v>
      </c>
      <c r="C59" s="13">
        <v>750</v>
      </c>
      <c r="D59" s="13"/>
      <c r="E59" s="12"/>
    </row>
    <row r="60" spans="2:8" x14ac:dyDescent="0.2">
      <c r="B60" s="14" t="s">
        <v>15</v>
      </c>
      <c r="C60" s="13">
        <v>1737.71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114.38</v>
      </c>
      <c r="D62" s="13"/>
      <c r="E62" s="12"/>
    </row>
    <row r="63" spans="2:8" x14ac:dyDescent="0.2">
      <c r="B63" s="14" t="s">
        <v>42</v>
      </c>
      <c r="C63" s="13">
        <v>265.01</v>
      </c>
      <c r="D63" s="13"/>
      <c r="E63" s="12"/>
    </row>
    <row r="64" spans="2:8" x14ac:dyDescent="0.2">
      <c r="B64" s="14" t="s">
        <v>43</v>
      </c>
      <c r="C64" s="13">
        <v>166.55</v>
      </c>
      <c r="D64" s="13"/>
      <c r="E64" s="12"/>
      <c r="H64" s="20"/>
    </row>
    <row r="65" spans="2:8" x14ac:dyDescent="0.2">
      <c r="B65" s="14" t="s">
        <v>44</v>
      </c>
      <c r="C65" s="13">
        <v>1654.31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7026.08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SUM(C72:C95)</f>
        <v>16466.79</v>
      </c>
      <c r="H71" s="29"/>
    </row>
    <row r="72" spans="2:8" x14ac:dyDescent="0.2">
      <c r="B72" s="14" t="s">
        <v>47</v>
      </c>
      <c r="C72" s="13">
        <v>1500</v>
      </c>
      <c r="D72" s="13"/>
      <c r="E72" s="12"/>
    </row>
    <row r="73" spans="2:8" x14ac:dyDescent="0.2">
      <c r="B73" s="14" t="s">
        <v>15</v>
      </c>
      <c r="C73" s="13">
        <v>7803.5</v>
      </c>
      <c r="D73" s="13"/>
      <c r="E73" s="12"/>
    </row>
    <row r="74" spans="2:8" x14ac:dyDescent="0.2">
      <c r="B74" s="14" t="s">
        <v>16</v>
      </c>
      <c r="C74" s="13">
        <v>860</v>
      </c>
      <c r="D74" s="13"/>
      <c r="E74" s="12"/>
    </row>
    <row r="75" spans="2:8" x14ac:dyDescent="0.2">
      <c r="B75" s="14" t="s">
        <v>48</v>
      </c>
      <c r="C75" s="13">
        <v>915</v>
      </c>
      <c r="D75" s="13"/>
      <c r="E75" s="12"/>
    </row>
    <row r="76" spans="2:8" x14ac:dyDescent="0.2">
      <c r="B76" s="14" t="s">
        <v>41</v>
      </c>
      <c r="C76" s="13">
        <v>221.13</v>
      </c>
      <c r="D76" s="13"/>
      <c r="E76" s="12"/>
    </row>
    <row r="77" spans="2:8" x14ac:dyDescent="0.2">
      <c r="B77" s="14" t="s">
        <v>18</v>
      </c>
      <c r="C77" s="13">
        <v>305.16000000000003</v>
      </c>
      <c r="D77" s="13"/>
      <c r="E77" s="12"/>
    </row>
    <row r="78" spans="2:8" x14ac:dyDescent="0.2">
      <c r="B78" s="14" t="s">
        <v>19</v>
      </c>
      <c r="C78" s="13">
        <v>105.23</v>
      </c>
      <c r="D78" s="13"/>
      <c r="E78" s="12"/>
    </row>
    <row r="79" spans="2:8" x14ac:dyDescent="0.2">
      <c r="B79" s="14" t="s">
        <v>49</v>
      </c>
      <c r="C79" s="13">
        <v>160.75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294.76</v>
      </c>
      <c r="D81" s="13"/>
      <c r="E81" s="12"/>
    </row>
    <row r="82" spans="2:7" x14ac:dyDescent="0.2">
      <c r="B82" s="14" t="s">
        <v>44</v>
      </c>
      <c r="C82" s="13">
        <v>532.77</v>
      </c>
      <c r="D82" s="13"/>
      <c r="E82" s="12"/>
    </row>
    <row r="83" spans="2:7" x14ac:dyDescent="0.2">
      <c r="B83" s="18" t="s">
        <v>52</v>
      </c>
      <c r="C83" s="13">
        <v>487.12</v>
      </c>
      <c r="D83" s="13"/>
      <c r="E83" s="12"/>
    </row>
    <row r="84" spans="2:7" x14ac:dyDescent="0.2">
      <c r="B84" s="14" t="s">
        <v>21</v>
      </c>
      <c r="C84" s="13">
        <v>181.83</v>
      </c>
      <c r="D84" s="13"/>
      <c r="E84" s="12"/>
    </row>
    <row r="85" spans="2:7" x14ac:dyDescent="0.2">
      <c r="B85" s="14" t="s">
        <v>53</v>
      </c>
      <c r="C85" s="13">
        <v>661.11</v>
      </c>
      <c r="D85" s="13"/>
      <c r="E85" s="12"/>
    </row>
    <row r="86" spans="2:7" x14ac:dyDescent="0.2">
      <c r="B86" s="14" t="s">
        <v>54</v>
      </c>
      <c r="C86" s="13">
        <v>697.25</v>
      </c>
      <c r="D86" s="13"/>
      <c r="E86" s="12"/>
    </row>
    <row r="87" spans="2:7" x14ac:dyDescent="0.2">
      <c r="B87" s="14" t="s">
        <v>55</v>
      </c>
      <c r="C87" s="13">
        <v>30</v>
      </c>
      <c r="D87" s="13"/>
      <c r="E87" s="12"/>
    </row>
    <row r="88" spans="2:7" x14ac:dyDescent="0.2">
      <c r="B88" s="14" t="s">
        <v>56</v>
      </c>
      <c r="C88" s="13">
        <v>295</v>
      </c>
      <c r="D88" s="13"/>
      <c r="E88" s="12"/>
    </row>
    <row r="89" spans="2:7" x14ac:dyDescent="0.2">
      <c r="B89" s="14" t="s">
        <v>57</v>
      </c>
      <c r="C89" s="13">
        <v>50.02</v>
      </c>
      <c r="D89" s="13"/>
      <c r="E89" s="12"/>
    </row>
    <row r="90" spans="2:7" x14ac:dyDescent="0.2">
      <c r="B90" s="14" t="s">
        <v>58</v>
      </c>
      <c r="C90" s="13">
        <v>616.5</v>
      </c>
      <c r="D90" s="13"/>
      <c r="E90" s="12"/>
    </row>
    <row r="91" spans="2:7" x14ac:dyDescent="0.2">
      <c r="B91" s="21" t="s">
        <v>59</v>
      </c>
      <c r="C91" s="13">
        <v>749.66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/>
      <c r="D95" s="22"/>
      <c r="E95" s="12"/>
    </row>
    <row r="96" spans="2:7" x14ac:dyDescent="0.2">
      <c r="B96" s="14" t="s">
        <v>77</v>
      </c>
      <c r="C96" s="15"/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445.28</v>
      </c>
      <c r="G101" s="1"/>
    </row>
    <row r="102" spans="2:7" x14ac:dyDescent="0.2">
      <c r="B102" s="14" t="s">
        <v>87</v>
      </c>
      <c r="C102" s="13"/>
      <c r="D102" s="13"/>
      <c r="E102" s="12"/>
      <c r="G102" s="1"/>
    </row>
    <row r="103" spans="2:7" x14ac:dyDescent="0.2">
      <c r="B103" s="14" t="s">
        <v>98</v>
      </c>
      <c r="C103" s="13">
        <v>134.19999999999999</v>
      </c>
      <c r="D103" s="13"/>
      <c r="E103" s="12"/>
      <c r="G103" s="1"/>
    </row>
    <row r="104" spans="2:7" x14ac:dyDescent="0.2">
      <c r="B104" s="14" t="s">
        <v>48</v>
      </c>
      <c r="C104" s="15">
        <v>311.08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SUM(C107:C114)</f>
        <v>2776.79</v>
      </c>
      <c r="G106" s="1"/>
    </row>
    <row r="107" spans="2:7" x14ac:dyDescent="0.2">
      <c r="B107" s="14" t="s">
        <v>63</v>
      </c>
      <c r="C107" s="13">
        <v>239.09</v>
      </c>
      <c r="D107" s="13"/>
      <c r="E107" s="12"/>
      <c r="G107" s="1"/>
    </row>
    <row r="108" spans="2:7" x14ac:dyDescent="0.2">
      <c r="B108" s="14" t="s">
        <v>64</v>
      </c>
      <c r="C108" s="13">
        <v>472.11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0</v>
      </c>
      <c r="D111" s="13"/>
      <c r="E111" s="12"/>
      <c r="G111" s="1"/>
    </row>
    <row r="112" spans="2:7" x14ac:dyDescent="0.2">
      <c r="B112" s="14" t="s">
        <v>67</v>
      </c>
      <c r="C112" s="13">
        <v>882.48</v>
      </c>
      <c r="D112" s="13"/>
      <c r="E112" s="12"/>
      <c r="G112" s="1"/>
    </row>
    <row r="113" spans="2:10" x14ac:dyDescent="0.2">
      <c r="B113" s="14" t="s">
        <v>68</v>
      </c>
      <c r="C113" s="13">
        <v>1183.1099999999999</v>
      </c>
      <c r="D113" s="13"/>
      <c r="E113" s="12"/>
      <c r="G113" s="1"/>
    </row>
    <row r="114" spans="2:10" x14ac:dyDescent="0.2">
      <c r="B114" s="14" t="s">
        <v>34</v>
      </c>
      <c r="C114" s="15">
        <v>0</v>
      </c>
      <c r="D114" s="13"/>
      <c r="E114" s="12"/>
      <c r="G114" s="1"/>
    </row>
    <row r="115" spans="2:10" x14ac:dyDescent="0.2">
      <c r="B115" s="16"/>
      <c r="C115" s="13"/>
      <c r="D115" s="13"/>
      <c r="E115" s="12"/>
      <c r="G115" s="1"/>
    </row>
    <row r="116" spans="2:10" x14ac:dyDescent="0.2">
      <c r="B116" s="16" t="s">
        <v>69</v>
      </c>
      <c r="C116" s="13"/>
      <c r="D116" s="13"/>
      <c r="E116" s="12">
        <f>SUM(C117)</f>
        <v>100</v>
      </c>
      <c r="G116" s="1"/>
    </row>
    <row r="117" spans="2:10" x14ac:dyDescent="0.2">
      <c r="B117" s="14" t="s">
        <v>36</v>
      </c>
      <c r="C117" s="15">
        <v>100</v>
      </c>
      <c r="D117" s="13"/>
      <c r="E117" s="12"/>
      <c r="G117" s="1"/>
    </row>
    <row r="118" spans="2:10" x14ac:dyDescent="0.2">
      <c r="B118" s="14"/>
      <c r="C118" s="13" t="s">
        <v>99</v>
      </c>
      <c r="D118" s="13"/>
      <c r="E118" s="12"/>
      <c r="G118" s="1"/>
    </row>
    <row r="119" spans="2:10" x14ac:dyDescent="0.2">
      <c r="B119" s="16" t="s">
        <v>83</v>
      </c>
      <c r="C119" s="13"/>
      <c r="D119" s="13"/>
      <c r="E119" s="12">
        <f>SUM(C120)</f>
        <v>0</v>
      </c>
      <c r="G119" s="1"/>
    </row>
    <row r="120" spans="2:10" x14ac:dyDescent="0.2">
      <c r="B120" s="14" t="s">
        <v>84</v>
      </c>
      <c r="C120" s="15">
        <v>0</v>
      </c>
      <c r="D120" s="13"/>
      <c r="E120" s="12"/>
      <c r="G120" s="1"/>
    </row>
    <row r="121" spans="2:10" x14ac:dyDescent="0.2">
      <c r="B121" s="14"/>
      <c r="C121" s="13"/>
      <c r="D121" s="13"/>
      <c r="E121" s="12"/>
      <c r="G121" s="1"/>
    </row>
    <row r="122" spans="2:10" x14ac:dyDescent="0.2">
      <c r="B122" s="12" t="s">
        <v>70</v>
      </c>
      <c r="C122" s="13"/>
      <c r="D122" s="13"/>
      <c r="E122" s="12">
        <f>SUM(C123:C128)</f>
        <v>5057.9799999999996</v>
      </c>
      <c r="G122" s="1"/>
    </row>
    <row r="123" spans="2:10" x14ac:dyDescent="0.2">
      <c r="B123" s="14" t="s">
        <v>6</v>
      </c>
      <c r="C123" s="13">
        <v>2546.29</v>
      </c>
      <c r="D123" s="13"/>
      <c r="E123" s="12"/>
      <c r="G123" s="1"/>
    </row>
    <row r="124" spans="2:10" x14ac:dyDescent="0.2">
      <c r="B124" s="14" t="s">
        <v>7</v>
      </c>
      <c r="C124" s="13">
        <v>700</v>
      </c>
      <c r="D124" s="13"/>
      <c r="E124" s="12"/>
      <c r="G124" s="1"/>
    </row>
    <row r="125" spans="2:10" x14ac:dyDescent="0.2">
      <c r="B125" s="14" t="s">
        <v>8</v>
      </c>
      <c r="C125" s="13">
        <v>-820.21</v>
      </c>
      <c r="D125" s="13"/>
      <c r="E125" s="12"/>
      <c r="G125" s="1"/>
    </row>
    <row r="126" spans="2:10" x14ac:dyDescent="0.2">
      <c r="B126" s="14" t="s">
        <v>9</v>
      </c>
      <c r="C126" s="13">
        <v>6.69</v>
      </c>
      <c r="D126" s="13"/>
      <c r="E126" s="12"/>
      <c r="G126" s="1"/>
    </row>
    <row r="127" spans="2:10" x14ac:dyDescent="0.2">
      <c r="B127" s="14" t="s">
        <v>10</v>
      </c>
      <c r="C127" s="13">
        <v>-1720.7</v>
      </c>
      <c r="D127" s="13"/>
      <c r="E127" s="12"/>
      <c r="G127" s="1"/>
      <c r="J127" s="40"/>
    </row>
    <row r="128" spans="2:10" x14ac:dyDescent="0.2">
      <c r="B128" s="14" t="s">
        <v>11</v>
      </c>
      <c r="C128" s="15">
        <v>4345.91</v>
      </c>
      <c r="D128" s="13"/>
      <c r="E128" s="12"/>
      <c r="G128" s="1"/>
    </row>
    <row r="129" spans="2:7" x14ac:dyDescent="0.2">
      <c r="B129" s="14"/>
      <c r="C129" s="13"/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14"/>
      <c r="C131" s="13"/>
      <c r="D131" s="13"/>
      <c r="E131" s="12"/>
      <c r="G131" s="1"/>
    </row>
    <row r="132" spans="2:7" x14ac:dyDescent="0.2">
      <c r="B132" s="21"/>
      <c r="C132" s="23"/>
      <c r="D132" s="13"/>
      <c r="E132" s="12"/>
      <c r="G132" s="1"/>
    </row>
    <row r="133" spans="2:7" x14ac:dyDescent="0.2">
      <c r="B133" s="63"/>
      <c r="C133" s="64"/>
      <c r="D133" s="24">
        <f>SUM(D7:D132)</f>
        <v>37785.880000000005</v>
      </c>
      <c r="E133" s="24">
        <f>SUM(E7:E132)</f>
        <v>37785.880000000005</v>
      </c>
      <c r="G133" s="1"/>
    </row>
    <row r="134" spans="2:7" x14ac:dyDescent="0.2">
      <c r="B134" s="25"/>
      <c r="C134" s="26"/>
      <c r="D134" s="41"/>
      <c r="E134" s="41"/>
      <c r="G134" s="1"/>
    </row>
    <row r="135" spans="2:7" x14ac:dyDescent="0.2">
      <c r="B135" s="25"/>
      <c r="C135" s="26"/>
      <c r="D135" s="41" t="s">
        <v>71</v>
      </c>
      <c r="E135" s="41">
        <f>D133-E133</f>
        <v>0</v>
      </c>
      <c r="G135" s="1"/>
    </row>
  </sheetData>
  <mergeCells count="5">
    <mergeCell ref="B1:E1"/>
    <mergeCell ref="B2:E2"/>
    <mergeCell ref="B3:E3"/>
    <mergeCell ref="B4:E4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6" topLeftCell="A118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110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44"/>
      <c r="E5" s="6">
        <f>E135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5057.9799999999996</v>
      </c>
      <c r="E8" s="13"/>
    </row>
    <row r="9" spans="2:9" x14ac:dyDescent="0.2">
      <c r="B9" s="14" t="s">
        <v>6</v>
      </c>
      <c r="C9" s="13">
        <v>2546.29</v>
      </c>
      <c r="D9" s="13"/>
      <c r="E9" s="12"/>
    </row>
    <row r="10" spans="2:9" x14ac:dyDescent="0.2">
      <c r="B10" s="14" t="s">
        <v>7</v>
      </c>
      <c r="C10" s="13">
        <v>700</v>
      </c>
      <c r="D10" s="13"/>
      <c r="E10" s="12"/>
    </row>
    <row r="11" spans="2:9" x14ac:dyDescent="0.2">
      <c r="B11" s="14" t="s">
        <v>8</v>
      </c>
      <c r="C11" s="13">
        <v>-820.21</v>
      </c>
      <c r="D11" s="13"/>
      <c r="E11" s="12"/>
    </row>
    <row r="12" spans="2:9" x14ac:dyDescent="0.2">
      <c r="B12" s="14" t="s">
        <v>9</v>
      </c>
      <c r="C12" s="13">
        <v>6.69</v>
      </c>
      <c r="D12" s="13"/>
      <c r="E12" s="12"/>
      <c r="I12" s="2"/>
    </row>
    <row r="13" spans="2:9" x14ac:dyDescent="0.2">
      <c r="B13" s="14" t="s">
        <v>10</v>
      </c>
      <c r="C13" s="13">
        <v>-1720.7</v>
      </c>
      <c r="D13" s="13"/>
      <c r="E13" s="12"/>
    </row>
    <row r="14" spans="2:9" x14ac:dyDescent="0.2">
      <c r="B14" s="14" t="s">
        <v>11</v>
      </c>
      <c r="C14" s="15">
        <v>4345.91</v>
      </c>
      <c r="D14" s="13"/>
      <c r="E14" s="12"/>
    </row>
    <row r="15" spans="2:9" x14ac:dyDescent="0.2">
      <c r="B15" s="14"/>
      <c r="C15" s="13"/>
      <c r="D15" s="13"/>
      <c r="E15" s="12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17224.34</v>
      </c>
      <c r="E18" s="13"/>
    </row>
    <row r="19" spans="2:9" x14ac:dyDescent="0.2">
      <c r="B19" s="14" t="s">
        <v>14</v>
      </c>
      <c r="C19" s="13">
        <v>1500</v>
      </c>
      <c r="D19" s="13"/>
      <c r="E19" s="13"/>
      <c r="F19" s="17"/>
    </row>
    <row r="20" spans="2:9" x14ac:dyDescent="0.2">
      <c r="B20" s="14" t="s">
        <v>15</v>
      </c>
      <c r="C20" s="13">
        <v>3475.42</v>
      </c>
      <c r="D20" s="13"/>
      <c r="E20" s="13"/>
    </row>
    <row r="21" spans="2:9" x14ac:dyDescent="0.2">
      <c r="B21" s="14" t="s">
        <v>16</v>
      </c>
      <c r="C21" s="13">
        <v>2450</v>
      </c>
      <c r="D21" s="13"/>
      <c r="E21" s="13"/>
    </row>
    <row r="22" spans="2:9" x14ac:dyDescent="0.2">
      <c r="B22" s="14" t="s">
        <v>17</v>
      </c>
      <c r="C22" s="13">
        <v>228.76</v>
      </c>
      <c r="D22" s="13"/>
      <c r="E22" s="13"/>
    </row>
    <row r="23" spans="2:9" x14ac:dyDescent="0.2">
      <c r="B23" s="14" t="s">
        <v>18</v>
      </c>
      <c r="C23" s="13">
        <v>530.02</v>
      </c>
      <c r="D23" s="13"/>
      <c r="E23" s="13"/>
    </row>
    <row r="24" spans="2:9" x14ac:dyDescent="0.2">
      <c r="B24" s="14" t="s">
        <v>19</v>
      </c>
      <c r="C24" s="13">
        <v>373.64</v>
      </c>
      <c r="D24" s="13"/>
      <c r="E24" s="13"/>
    </row>
    <row r="25" spans="2:9" x14ac:dyDescent="0.2">
      <c r="B25" s="14" t="s">
        <v>20</v>
      </c>
      <c r="C25" s="13">
        <v>3055.5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5611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0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0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19857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16150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3707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163</v>
      </c>
      <c r="E37" s="13"/>
    </row>
    <row r="38" spans="2:9" x14ac:dyDescent="0.2">
      <c r="B38" s="14" t="s">
        <v>29</v>
      </c>
      <c r="C38" s="15">
        <v>163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SUM(C41:C53)</f>
        <v>3106.56</v>
      </c>
      <c r="E40" s="13"/>
      <c r="F40" s="40"/>
    </row>
    <row r="41" spans="2:9" x14ac:dyDescent="0.2">
      <c r="B41" s="14" t="s">
        <v>30</v>
      </c>
      <c r="C41" s="13">
        <v>1132.1099999999999</v>
      </c>
      <c r="D41" s="13"/>
      <c r="E41" s="13"/>
    </row>
    <row r="42" spans="2:9" x14ac:dyDescent="0.2">
      <c r="B42" s="14" t="s">
        <v>31</v>
      </c>
      <c r="C42" s="13">
        <v>238.6</v>
      </c>
      <c r="D42" s="13"/>
      <c r="E42" s="13"/>
    </row>
    <row r="43" spans="2:9" x14ac:dyDescent="0.2">
      <c r="B43" s="14" t="s">
        <v>32</v>
      </c>
      <c r="C43" s="13">
        <v>478.37</v>
      </c>
      <c r="D43" s="13"/>
      <c r="E43" s="12"/>
    </row>
    <row r="44" spans="2:9" x14ac:dyDescent="0.2">
      <c r="B44" s="14" t="s">
        <v>33</v>
      </c>
      <c r="C44" s="13"/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>
        <v>0</v>
      </c>
      <c r="D46" s="13"/>
      <c r="E46" s="12"/>
    </row>
    <row r="47" spans="2:9" x14ac:dyDescent="0.2">
      <c r="B47" s="14" t="s">
        <v>103</v>
      </c>
      <c r="C47" s="13">
        <v>0</v>
      </c>
      <c r="D47" s="13"/>
      <c r="E47" s="12"/>
    </row>
    <row r="48" spans="2:9" x14ac:dyDescent="0.2">
      <c r="B48" s="14" t="s">
        <v>104</v>
      </c>
      <c r="C48" s="13"/>
      <c r="D48" s="13"/>
      <c r="E48" s="12"/>
    </row>
    <row r="49" spans="2:8" x14ac:dyDescent="0.2">
      <c r="B49" s="14" t="s">
        <v>34</v>
      </c>
      <c r="C49" s="13">
        <v>80</v>
      </c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1177.48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49</v>
      </c>
      <c r="E54" s="12"/>
    </row>
    <row r="55" spans="2:8" x14ac:dyDescent="0.2">
      <c r="B55" s="18" t="s">
        <v>86</v>
      </c>
      <c r="C55" s="13">
        <v>49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9709.0300000000007</v>
      </c>
    </row>
    <row r="59" spans="2:8" x14ac:dyDescent="0.2">
      <c r="B59" s="14" t="s">
        <v>40</v>
      </c>
      <c r="C59" s="13">
        <v>750</v>
      </c>
      <c r="D59" s="13"/>
      <c r="E59" s="12"/>
    </row>
    <row r="60" spans="2:8" x14ac:dyDescent="0.2">
      <c r="B60" s="14" t="s">
        <v>15</v>
      </c>
      <c r="C60" s="13">
        <v>1737.71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114.38</v>
      </c>
      <c r="D62" s="13"/>
      <c r="E62" s="12"/>
    </row>
    <row r="63" spans="2:8" x14ac:dyDescent="0.2">
      <c r="B63" s="14" t="s">
        <v>42</v>
      </c>
      <c r="C63" s="13">
        <v>265.01</v>
      </c>
      <c r="D63" s="13"/>
      <c r="E63" s="12"/>
    </row>
    <row r="64" spans="2:8" x14ac:dyDescent="0.2">
      <c r="B64" s="14" t="s">
        <v>43</v>
      </c>
      <c r="C64" s="13">
        <v>166.57</v>
      </c>
      <c r="D64" s="13"/>
      <c r="E64" s="12"/>
      <c r="H64" s="20"/>
    </row>
    <row r="65" spans="2:8" x14ac:dyDescent="0.2">
      <c r="B65" s="14" t="s">
        <v>44</v>
      </c>
      <c r="C65" s="13">
        <v>1536.79</v>
      </c>
      <c r="D65" s="13"/>
      <c r="E65" s="12"/>
    </row>
    <row r="66" spans="2:8" x14ac:dyDescent="0.2">
      <c r="B66" s="14" t="s">
        <v>21</v>
      </c>
      <c r="C66" s="13">
        <v>146.76</v>
      </c>
      <c r="D66" s="13"/>
      <c r="E66" s="12"/>
    </row>
    <row r="67" spans="2:8" x14ac:dyDescent="0.2">
      <c r="B67" s="21" t="s">
        <v>22</v>
      </c>
      <c r="C67" s="13">
        <v>3766.81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SUM(C72:C95)</f>
        <v>19652.78</v>
      </c>
      <c r="H71" s="29"/>
    </row>
    <row r="72" spans="2:8" x14ac:dyDescent="0.2">
      <c r="B72" s="14" t="s">
        <v>47</v>
      </c>
      <c r="C72" s="13">
        <v>1500</v>
      </c>
      <c r="D72" s="13"/>
      <c r="E72" s="12"/>
    </row>
    <row r="73" spans="2:8" x14ac:dyDescent="0.2">
      <c r="B73" s="14" t="s">
        <v>15</v>
      </c>
      <c r="C73" s="13">
        <v>7879</v>
      </c>
      <c r="D73" s="13"/>
      <c r="E73" s="12"/>
    </row>
    <row r="74" spans="2:8" x14ac:dyDescent="0.2">
      <c r="B74" s="14" t="s">
        <v>16</v>
      </c>
      <c r="C74" s="13">
        <v>860</v>
      </c>
      <c r="D74" s="13"/>
      <c r="E74" s="12"/>
    </row>
    <row r="75" spans="2:8" x14ac:dyDescent="0.2">
      <c r="B75" s="14" t="s">
        <v>48</v>
      </c>
      <c r="C75" s="13">
        <v>547.77</v>
      </c>
      <c r="D75" s="13"/>
      <c r="E75" s="12"/>
    </row>
    <row r="76" spans="2:8" x14ac:dyDescent="0.2">
      <c r="B76" s="14" t="s">
        <v>41</v>
      </c>
      <c r="C76" s="13">
        <v>221.13</v>
      </c>
      <c r="D76" s="13"/>
      <c r="E76" s="12"/>
    </row>
    <row r="77" spans="2:8" x14ac:dyDescent="0.2">
      <c r="B77" s="14" t="s">
        <v>18</v>
      </c>
      <c r="C77" s="13">
        <v>305.16000000000003</v>
      </c>
      <c r="D77" s="13"/>
      <c r="E77" s="12"/>
    </row>
    <row r="78" spans="2:8" x14ac:dyDescent="0.2">
      <c r="B78" s="14" t="s">
        <v>19</v>
      </c>
      <c r="C78" s="13">
        <v>105.23</v>
      </c>
      <c r="D78" s="13"/>
      <c r="E78" s="12"/>
    </row>
    <row r="79" spans="2:8" x14ac:dyDescent="0.2">
      <c r="B79" s="14" t="s">
        <v>49</v>
      </c>
      <c r="C79" s="13">
        <v>275.7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624.63</v>
      </c>
      <c r="D81" s="13"/>
      <c r="E81" s="12"/>
    </row>
    <row r="82" spans="2:7" x14ac:dyDescent="0.2">
      <c r="B82" s="14" t="s">
        <v>44</v>
      </c>
      <c r="C82" s="13">
        <v>2403.4499999999998</v>
      </c>
      <c r="D82" s="13"/>
      <c r="E82" s="12"/>
    </row>
    <row r="83" spans="2:7" x14ac:dyDescent="0.2">
      <c r="B83" s="18" t="s">
        <v>52</v>
      </c>
      <c r="C83" s="13">
        <v>67.599999999999994</v>
      </c>
      <c r="D83" s="13"/>
      <c r="E83" s="12"/>
    </row>
    <row r="84" spans="2:7" x14ac:dyDescent="0.2">
      <c r="B84" s="14" t="s">
        <v>21</v>
      </c>
      <c r="C84" s="13">
        <v>595.95000000000005</v>
      </c>
      <c r="D84" s="13"/>
      <c r="E84" s="12"/>
    </row>
    <row r="85" spans="2:7" x14ac:dyDescent="0.2">
      <c r="B85" s="14" t="s">
        <v>53</v>
      </c>
      <c r="C85" s="13">
        <v>394.27</v>
      </c>
      <c r="D85" s="13"/>
      <c r="E85" s="12"/>
    </row>
    <row r="86" spans="2:7" x14ac:dyDescent="0.2">
      <c r="B86" s="14" t="s">
        <v>54</v>
      </c>
      <c r="C86" s="13">
        <v>279</v>
      </c>
      <c r="D86" s="13"/>
      <c r="E86" s="12"/>
    </row>
    <row r="87" spans="2:7" x14ac:dyDescent="0.2">
      <c r="B87" s="14" t="s">
        <v>55</v>
      </c>
      <c r="C87" s="13">
        <v>225</v>
      </c>
      <c r="D87" s="13"/>
      <c r="E87" s="12"/>
    </row>
    <row r="88" spans="2:7" x14ac:dyDescent="0.2">
      <c r="B88" s="14" t="s">
        <v>56</v>
      </c>
      <c r="C88" s="13">
        <v>734.56</v>
      </c>
      <c r="D88" s="13"/>
      <c r="E88" s="12"/>
    </row>
    <row r="89" spans="2:7" x14ac:dyDescent="0.2">
      <c r="B89" s="14" t="s">
        <v>57</v>
      </c>
      <c r="C89" s="13">
        <v>140.88999999999999</v>
      </c>
      <c r="D89" s="13"/>
      <c r="E89" s="12"/>
    </row>
    <row r="90" spans="2:7" x14ac:dyDescent="0.2">
      <c r="B90" s="14" t="s">
        <v>58</v>
      </c>
      <c r="C90" s="13">
        <v>1579.64</v>
      </c>
      <c r="D90" s="13"/>
      <c r="E90" s="12"/>
    </row>
    <row r="91" spans="2:7" x14ac:dyDescent="0.2">
      <c r="B91" s="21" t="s">
        <v>59</v>
      </c>
      <c r="C91" s="13">
        <v>913.8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/>
      <c r="D95" s="22"/>
      <c r="E95" s="12"/>
    </row>
    <row r="96" spans="2:7" x14ac:dyDescent="0.2">
      <c r="B96" s="14" t="s">
        <v>77</v>
      </c>
      <c r="C96" s="15"/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222.2</v>
      </c>
      <c r="G101" s="1"/>
    </row>
    <row r="102" spans="2:7" x14ac:dyDescent="0.2">
      <c r="B102" s="14" t="s">
        <v>87</v>
      </c>
      <c r="C102" s="13"/>
      <c r="D102" s="13"/>
      <c r="E102" s="12"/>
      <c r="G102" s="1"/>
    </row>
    <row r="103" spans="2:7" x14ac:dyDescent="0.2">
      <c r="B103" s="14" t="s">
        <v>98</v>
      </c>
      <c r="C103" s="13">
        <v>0</v>
      </c>
      <c r="D103" s="13"/>
      <c r="E103" s="12"/>
      <c r="G103" s="1"/>
    </row>
    <row r="104" spans="2:7" x14ac:dyDescent="0.2">
      <c r="B104" s="14" t="s">
        <v>48</v>
      </c>
      <c r="C104" s="15">
        <v>222.2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SUM(C107:C114)</f>
        <v>11811.880000000001</v>
      </c>
      <c r="G106" s="1"/>
    </row>
    <row r="107" spans="2:7" x14ac:dyDescent="0.2">
      <c r="B107" s="14" t="s">
        <v>63</v>
      </c>
      <c r="C107" s="13">
        <v>239.09</v>
      </c>
      <c r="D107" s="13"/>
      <c r="E107" s="12"/>
      <c r="G107" s="1"/>
    </row>
    <row r="108" spans="2:7" x14ac:dyDescent="0.2">
      <c r="B108" s="14" t="s">
        <v>64</v>
      </c>
      <c r="C108" s="13">
        <v>472.11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9032.02</v>
      </c>
      <c r="D111" s="13"/>
      <c r="E111" s="12"/>
      <c r="G111" s="1"/>
    </row>
    <row r="112" spans="2:7" x14ac:dyDescent="0.2">
      <c r="B112" s="14" t="s">
        <v>67</v>
      </c>
      <c r="C112" s="13">
        <v>885.55</v>
      </c>
      <c r="D112" s="13"/>
      <c r="E112" s="12"/>
      <c r="G112" s="1"/>
    </row>
    <row r="113" spans="2:10" x14ac:dyDescent="0.2">
      <c r="B113" s="14" t="s">
        <v>68</v>
      </c>
      <c r="C113" s="13">
        <v>1183.1099999999999</v>
      </c>
      <c r="D113" s="13"/>
      <c r="E113" s="12"/>
      <c r="G113" s="1"/>
    </row>
    <row r="114" spans="2:10" x14ac:dyDescent="0.2">
      <c r="B114" s="14" t="s">
        <v>34</v>
      </c>
      <c r="C114" s="15">
        <v>0</v>
      </c>
      <c r="D114" s="13"/>
      <c r="E114" s="12"/>
      <c r="G114" s="1"/>
    </row>
    <row r="115" spans="2:10" x14ac:dyDescent="0.2">
      <c r="B115" s="16"/>
      <c r="C115" s="13"/>
      <c r="D115" s="13"/>
      <c r="E115" s="12"/>
      <c r="G115" s="1"/>
    </row>
    <row r="116" spans="2:10" x14ac:dyDescent="0.2">
      <c r="B116" s="16" t="s">
        <v>69</v>
      </c>
      <c r="C116" s="13"/>
      <c r="D116" s="13"/>
      <c r="E116" s="12">
        <f>SUM(C117)</f>
        <v>34</v>
      </c>
      <c r="G116" s="1"/>
    </row>
    <row r="117" spans="2:10" x14ac:dyDescent="0.2">
      <c r="B117" s="14" t="s">
        <v>36</v>
      </c>
      <c r="C117" s="15">
        <v>34</v>
      </c>
      <c r="D117" s="13"/>
      <c r="E117" s="12"/>
      <c r="G117" s="1"/>
    </row>
    <row r="118" spans="2:10" x14ac:dyDescent="0.2">
      <c r="B118" s="14"/>
      <c r="C118" s="13" t="s">
        <v>99</v>
      </c>
      <c r="D118" s="13"/>
      <c r="E118" s="12"/>
      <c r="G118" s="1"/>
    </row>
    <row r="119" spans="2:10" x14ac:dyDescent="0.2">
      <c r="B119" s="16" t="s">
        <v>83</v>
      </c>
      <c r="C119" s="13"/>
      <c r="D119" s="13"/>
      <c r="E119" s="12">
        <f>SUM(C120)</f>
        <v>200</v>
      </c>
      <c r="G119" s="1"/>
    </row>
    <row r="120" spans="2:10" x14ac:dyDescent="0.2">
      <c r="B120" s="14" t="s">
        <v>84</v>
      </c>
      <c r="C120" s="15">
        <v>200</v>
      </c>
      <c r="D120" s="13"/>
      <c r="E120" s="12"/>
      <c r="G120" s="1"/>
    </row>
    <row r="121" spans="2:10" x14ac:dyDescent="0.2">
      <c r="B121" s="14"/>
      <c r="C121" s="13"/>
      <c r="D121" s="13"/>
      <c r="E121" s="12"/>
      <c r="G121" s="1"/>
    </row>
    <row r="122" spans="2:10" x14ac:dyDescent="0.2">
      <c r="B122" s="12" t="s">
        <v>70</v>
      </c>
      <c r="C122" s="13"/>
      <c r="D122" s="13"/>
      <c r="E122" s="12">
        <f>SUM(C123:C128)</f>
        <v>3827.99</v>
      </c>
      <c r="G122" s="1"/>
    </row>
    <row r="123" spans="2:10" x14ac:dyDescent="0.2">
      <c r="B123" s="14" t="s">
        <v>6</v>
      </c>
      <c r="C123" s="13">
        <v>2239.94</v>
      </c>
      <c r="D123" s="13"/>
      <c r="E123" s="12"/>
      <c r="G123" s="1"/>
    </row>
    <row r="124" spans="2:10" x14ac:dyDescent="0.2">
      <c r="B124" s="14" t="s">
        <v>7</v>
      </c>
      <c r="C124" s="13">
        <v>700</v>
      </c>
      <c r="D124" s="13"/>
      <c r="E124" s="12"/>
      <c r="G124" s="1"/>
    </row>
    <row r="125" spans="2:10" x14ac:dyDescent="0.2">
      <c r="B125" s="14" t="s">
        <v>8</v>
      </c>
      <c r="C125" s="13">
        <v>165.48</v>
      </c>
      <c r="D125" s="13"/>
      <c r="E125" s="12"/>
      <c r="G125" s="1"/>
    </row>
    <row r="126" spans="2:10" x14ac:dyDescent="0.2">
      <c r="B126" s="14" t="s">
        <v>9</v>
      </c>
      <c r="C126" s="13">
        <v>6.69</v>
      </c>
      <c r="D126" s="13"/>
      <c r="E126" s="12"/>
      <c r="G126" s="1"/>
    </row>
    <row r="127" spans="2:10" x14ac:dyDescent="0.2">
      <c r="B127" s="14" t="s">
        <v>10</v>
      </c>
      <c r="C127" s="13">
        <v>-3793.03</v>
      </c>
      <c r="D127" s="13"/>
      <c r="E127" s="12"/>
      <c r="G127" s="1"/>
      <c r="J127" s="40"/>
    </row>
    <row r="128" spans="2:10" x14ac:dyDescent="0.2">
      <c r="B128" s="14" t="s">
        <v>11</v>
      </c>
      <c r="C128" s="15">
        <v>4508.91</v>
      </c>
      <c r="D128" s="13"/>
      <c r="E128" s="12"/>
      <c r="G128" s="1"/>
    </row>
    <row r="129" spans="2:7" x14ac:dyDescent="0.2">
      <c r="B129" s="14"/>
      <c r="C129" s="13"/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14"/>
      <c r="C131" s="13"/>
      <c r="D131" s="13"/>
      <c r="E131" s="12"/>
      <c r="G131" s="1"/>
    </row>
    <row r="132" spans="2:7" x14ac:dyDescent="0.2">
      <c r="B132" s="21"/>
      <c r="C132" s="23"/>
      <c r="D132" s="13"/>
      <c r="E132" s="12"/>
      <c r="G132" s="1"/>
    </row>
    <row r="133" spans="2:7" x14ac:dyDescent="0.2">
      <c r="B133" s="63"/>
      <c r="C133" s="64"/>
      <c r="D133" s="24">
        <f>SUM(D7:D132)</f>
        <v>45457.88</v>
      </c>
      <c r="E133" s="24">
        <f>SUM(E7:E132)</f>
        <v>45457.88</v>
      </c>
      <c r="G133" s="1"/>
    </row>
    <row r="134" spans="2:7" x14ac:dyDescent="0.2">
      <c r="B134" s="25"/>
      <c r="C134" s="26"/>
      <c r="D134" s="43"/>
      <c r="E134" s="43"/>
      <c r="G134" s="1"/>
    </row>
    <row r="135" spans="2:7" x14ac:dyDescent="0.2">
      <c r="B135" s="25"/>
      <c r="C135" s="26"/>
      <c r="D135" s="43" t="s">
        <v>71</v>
      </c>
      <c r="E135" s="43">
        <f>D133-E133</f>
        <v>0</v>
      </c>
      <c r="G135" s="1"/>
    </row>
  </sheetData>
  <mergeCells count="5">
    <mergeCell ref="B1:E1"/>
    <mergeCell ref="B2:E2"/>
    <mergeCell ref="B3:E3"/>
    <mergeCell ref="B4:E4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5" topLeftCell="A114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111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44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3827.99</v>
      </c>
      <c r="E7" s="13"/>
    </row>
    <row r="8" spans="2:9" x14ac:dyDescent="0.2">
      <c r="B8" s="14" t="s">
        <v>6</v>
      </c>
      <c r="C8" s="13">
        <v>2239.94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165.48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v>-3793.03</v>
      </c>
      <c r="D12" s="13"/>
      <c r="E12" s="12"/>
    </row>
    <row r="13" spans="2:9" x14ac:dyDescent="0.2">
      <c r="B13" s="14" t="s">
        <v>11</v>
      </c>
      <c r="C13" s="15">
        <v>4508.91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36813.129999999997</v>
      </c>
      <c r="E17" s="13"/>
    </row>
    <row r="18" spans="2:9" x14ac:dyDescent="0.2">
      <c r="B18" s="14" t="s">
        <v>14</v>
      </c>
      <c r="C18" s="13">
        <v>750</v>
      </c>
      <c r="D18" s="13"/>
      <c r="E18" s="13"/>
      <c r="F18" s="17"/>
    </row>
    <row r="19" spans="2:9" x14ac:dyDescent="0.2">
      <c r="B19" s="14" t="s">
        <v>15</v>
      </c>
      <c r="C19" s="13">
        <v>1737.71</v>
      </c>
      <c r="D19" s="13"/>
      <c r="E19" s="13"/>
    </row>
    <row r="20" spans="2:9" x14ac:dyDescent="0.2">
      <c r="B20" s="14" t="s">
        <v>16</v>
      </c>
      <c r="C20" s="13">
        <v>1225</v>
      </c>
      <c r="D20" s="13"/>
      <c r="E20" s="13"/>
    </row>
    <row r="21" spans="2:9" x14ac:dyDescent="0.2">
      <c r="B21" s="14" t="s">
        <v>17</v>
      </c>
      <c r="C21" s="13">
        <v>114.38</v>
      </c>
      <c r="D21" s="13"/>
      <c r="E21" s="13"/>
    </row>
    <row r="22" spans="2:9" x14ac:dyDescent="0.2">
      <c r="B22" s="14" t="s">
        <v>18</v>
      </c>
      <c r="C22" s="13">
        <v>265.01</v>
      </c>
      <c r="D22" s="13"/>
      <c r="E22" s="13"/>
    </row>
    <row r="23" spans="2:9" x14ac:dyDescent="0.2">
      <c r="B23" s="14" t="s">
        <v>19</v>
      </c>
      <c r="C23" s="13">
        <v>186.82</v>
      </c>
      <c r="D23" s="13"/>
      <c r="E23" s="13"/>
    </row>
    <row r="24" spans="2:9" x14ac:dyDescent="0.2">
      <c r="B24" s="14" t="s">
        <v>20</v>
      </c>
      <c r="C24" s="13">
        <v>1527.75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31006.46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13853.5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12286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1567.5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398.6</v>
      </c>
      <c r="E36" s="13"/>
    </row>
    <row r="37" spans="2:9" x14ac:dyDescent="0.2">
      <c r="B37" s="14" t="s">
        <v>29</v>
      </c>
      <c r="C37" s="15">
        <v>398.6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2897.54</v>
      </c>
      <c r="E39" s="13"/>
      <c r="F39" s="40"/>
    </row>
    <row r="40" spans="2:9" x14ac:dyDescent="0.2">
      <c r="B40" s="14" t="s">
        <v>30</v>
      </c>
      <c r="C40" s="13">
        <v>1003.12</v>
      </c>
      <c r="D40" s="13"/>
      <c r="E40" s="13"/>
    </row>
    <row r="41" spans="2:9" x14ac:dyDescent="0.2">
      <c r="B41" s="14" t="s">
        <v>31</v>
      </c>
      <c r="C41" s="13">
        <v>238.6</v>
      </c>
      <c r="D41" s="13"/>
      <c r="E41" s="13"/>
    </row>
    <row r="42" spans="2:9" x14ac:dyDescent="0.2">
      <c r="B42" s="14" t="s">
        <v>32</v>
      </c>
      <c r="C42" s="13">
        <v>478.34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0</v>
      </c>
      <c r="D45" s="13"/>
      <c r="E45" s="12"/>
    </row>
    <row r="46" spans="2:9" x14ac:dyDescent="0.2">
      <c r="B46" s="14" t="s">
        <v>103</v>
      </c>
      <c r="C46" s="13">
        <v>0</v>
      </c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>
        <v>0</v>
      </c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1177.48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0</v>
      </c>
      <c r="E53" s="12"/>
    </row>
    <row r="54" spans="2:8" x14ac:dyDescent="0.2">
      <c r="B54" s="18" t="s">
        <v>86</v>
      </c>
      <c r="C54" s="13">
        <v>0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33730.93</v>
      </c>
    </row>
    <row r="58" spans="2:8" x14ac:dyDescent="0.2">
      <c r="B58" s="14" t="s">
        <v>40</v>
      </c>
      <c r="C58" s="13">
        <v>750</v>
      </c>
      <c r="D58" s="13"/>
      <c r="E58" s="12"/>
    </row>
    <row r="59" spans="2:8" x14ac:dyDescent="0.2">
      <c r="B59" s="14" t="s">
        <v>15</v>
      </c>
      <c r="C59" s="13">
        <v>1737.71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114.38</v>
      </c>
      <c r="D61" s="13"/>
      <c r="E61" s="12"/>
    </row>
    <row r="62" spans="2:8" x14ac:dyDescent="0.2">
      <c r="B62" s="14" t="s">
        <v>42</v>
      </c>
      <c r="C62" s="13">
        <v>265.01</v>
      </c>
      <c r="D62" s="13"/>
      <c r="E62" s="12"/>
    </row>
    <row r="63" spans="2:8" x14ac:dyDescent="0.2">
      <c r="B63" s="14" t="s">
        <v>43</v>
      </c>
      <c r="C63" s="13">
        <v>166.57</v>
      </c>
      <c r="D63" s="13"/>
      <c r="E63" s="12"/>
      <c r="H63" s="20"/>
    </row>
    <row r="64" spans="2:8" x14ac:dyDescent="0.2">
      <c r="B64" s="14" t="s">
        <v>44</v>
      </c>
      <c r="C64" s="13">
        <v>1543.75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27928.51</v>
      </c>
      <c r="D66" s="22"/>
      <c r="E66" s="12"/>
    </row>
    <row r="67" spans="2:8" x14ac:dyDescent="0.2">
      <c r="B67" s="14" t="s">
        <v>45</v>
      </c>
      <c r="C67" s="13">
        <v>0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SUM(C71:C94)</f>
        <v>18146.389999999996</v>
      </c>
      <c r="H70" s="29"/>
    </row>
    <row r="71" spans="2:8" x14ac:dyDescent="0.2">
      <c r="B71" s="14" t="s">
        <v>47</v>
      </c>
      <c r="C71" s="13">
        <v>1890</v>
      </c>
      <c r="D71" s="13"/>
      <c r="E71" s="12"/>
    </row>
    <row r="72" spans="2:8" x14ac:dyDescent="0.2">
      <c r="B72" s="14" t="s">
        <v>15</v>
      </c>
      <c r="C72" s="13">
        <v>8207</v>
      </c>
      <c r="D72" s="13"/>
      <c r="E72" s="12"/>
    </row>
    <row r="73" spans="2:8" x14ac:dyDescent="0.2">
      <c r="B73" s="14" t="s">
        <v>16</v>
      </c>
      <c r="C73" s="13">
        <v>1172.75</v>
      </c>
      <c r="D73" s="13"/>
      <c r="E73" s="12"/>
    </row>
    <row r="74" spans="2:8" x14ac:dyDescent="0.2">
      <c r="B74" s="14" t="s">
        <v>48</v>
      </c>
      <c r="C74" s="13">
        <v>783.5</v>
      </c>
      <c r="D74" s="13"/>
      <c r="E74" s="12"/>
    </row>
    <row r="75" spans="2:8" x14ac:dyDescent="0.2">
      <c r="B75" s="14" t="s">
        <v>41</v>
      </c>
      <c r="C75" s="13">
        <v>221.13</v>
      </c>
      <c r="D75" s="13"/>
      <c r="E75" s="12"/>
    </row>
    <row r="76" spans="2:8" x14ac:dyDescent="0.2">
      <c r="B76" s="14" t="s">
        <v>18</v>
      </c>
      <c r="C76" s="13">
        <v>305.16000000000003</v>
      </c>
      <c r="D76" s="13"/>
      <c r="E76" s="12"/>
    </row>
    <row r="77" spans="2:8" x14ac:dyDescent="0.2">
      <c r="B77" s="14" t="s">
        <v>19</v>
      </c>
      <c r="C77" s="13">
        <v>105.23</v>
      </c>
      <c r="D77" s="13"/>
      <c r="E77" s="12"/>
    </row>
    <row r="78" spans="2:8" x14ac:dyDescent="0.2">
      <c r="B78" s="14" t="s">
        <v>49</v>
      </c>
      <c r="C78" s="13">
        <v>248.08</v>
      </c>
      <c r="D78" s="13"/>
      <c r="E78" s="12"/>
    </row>
    <row r="79" spans="2:8" x14ac:dyDescent="0.2">
      <c r="B79" s="14" t="s">
        <v>50</v>
      </c>
      <c r="C79" s="13">
        <v>4.25</v>
      </c>
      <c r="D79" s="13"/>
      <c r="E79" s="12"/>
    </row>
    <row r="80" spans="2:8" x14ac:dyDescent="0.2">
      <c r="B80" s="14" t="s">
        <v>51</v>
      </c>
      <c r="C80" s="13">
        <v>386.75</v>
      </c>
      <c r="D80" s="13"/>
      <c r="E80" s="12"/>
    </row>
    <row r="81" spans="2:7" x14ac:dyDescent="0.2">
      <c r="B81" s="14" t="s">
        <v>44</v>
      </c>
      <c r="C81" s="13">
        <v>167.25</v>
      </c>
      <c r="D81" s="13"/>
      <c r="E81" s="12"/>
    </row>
    <row r="82" spans="2:7" x14ac:dyDescent="0.2">
      <c r="B82" s="18" t="s">
        <v>52</v>
      </c>
      <c r="C82" s="13">
        <v>153.81</v>
      </c>
      <c r="D82" s="13"/>
      <c r="E82" s="12"/>
    </row>
    <row r="83" spans="2:7" x14ac:dyDescent="0.2">
      <c r="B83" s="14" t="s">
        <v>21</v>
      </c>
      <c r="C83" s="13">
        <v>317.45</v>
      </c>
      <c r="D83" s="13"/>
      <c r="E83" s="12"/>
    </row>
    <row r="84" spans="2:7" x14ac:dyDescent="0.2">
      <c r="B84" s="14" t="s">
        <v>53</v>
      </c>
      <c r="C84" s="13">
        <v>624</v>
      </c>
      <c r="D84" s="13"/>
      <c r="E84" s="12"/>
    </row>
    <row r="85" spans="2:7" x14ac:dyDescent="0.2">
      <c r="B85" s="14" t="s">
        <v>54</v>
      </c>
      <c r="C85" s="13">
        <v>435.5</v>
      </c>
      <c r="D85" s="13"/>
      <c r="E85" s="12"/>
    </row>
    <row r="86" spans="2:7" x14ac:dyDescent="0.2">
      <c r="B86" s="14" t="s">
        <v>55</v>
      </c>
      <c r="C86" s="13">
        <v>55.55</v>
      </c>
      <c r="D86" s="13"/>
      <c r="E86" s="12"/>
    </row>
    <row r="87" spans="2:7" x14ac:dyDescent="0.2">
      <c r="B87" s="14" t="s">
        <v>56</v>
      </c>
      <c r="C87" s="13">
        <v>152</v>
      </c>
      <c r="D87" s="13"/>
      <c r="E87" s="12"/>
    </row>
    <row r="88" spans="2:7" x14ac:dyDescent="0.2">
      <c r="B88" s="14" t="s">
        <v>57</v>
      </c>
      <c r="C88" s="13">
        <v>65.64</v>
      </c>
      <c r="D88" s="13"/>
      <c r="E88" s="12"/>
    </row>
    <row r="89" spans="2:7" x14ac:dyDescent="0.2">
      <c r="B89" s="14" t="s">
        <v>58</v>
      </c>
      <c r="C89" s="13">
        <v>1993.9</v>
      </c>
      <c r="D89" s="13"/>
      <c r="E89" s="12"/>
    </row>
    <row r="90" spans="2:7" x14ac:dyDescent="0.2">
      <c r="B90" s="21" t="s">
        <v>59</v>
      </c>
      <c r="C90" s="13">
        <v>657.44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200</v>
      </c>
      <c r="D93" s="22"/>
      <c r="E93" s="12"/>
    </row>
    <row r="94" spans="2:7" x14ac:dyDescent="0.2">
      <c r="B94" s="14" t="s">
        <v>97</v>
      </c>
      <c r="C94" s="13"/>
      <c r="D94" s="22"/>
      <c r="E94" s="12"/>
    </row>
    <row r="95" spans="2:7" x14ac:dyDescent="0.2">
      <c r="B95" s="14" t="s">
        <v>77</v>
      </c>
      <c r="C95" s="15"/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0</v>
      </c>
      <c r="G97" s="1"/>
    </row>
    <row r="98" spans="2:7" x14ac:dyDescent="0.2">
      <c r="B98" s="14" t="s">
        <v>22</v>
      </c>
      <c r="C98" s="15">
        <v>0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200</v>
      </c>
      <c r="G100" s="1"/>
    </row>
    <row r="101" spans="2:7" x14ac:dyDescent="0.2">
      <c r="B101" s="14" t="s">
        <v>87</v>
      </c>
      <c r="C101" s="13"/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200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7811.5099999999993</v>
      </c>
      <c r="G105" s="1"/>
    </row>
    <row r="106" spans="2:7" x14ac:dyDescent="0.2">
      <c r="B106" s="14" t="s">
        <v>63</v>
      </c>
      <c r="C106" s="13">
        <v>239.09</v>
      </c>
      <c r="D106" s="13"/>
      <c r="E106" s="12"/>
      <c r="G106" s="1"/>
    </row>
    <row r="107" spans="2:7" x14ac:dyDescent="0.2">
      <c r="B107" s="14" t="s">
        <v>64</v>
      </c>
      <c r="C107" s="13">
        <v>472.11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0</v>
      </c>
      <c r="D110" s="13"/>
      <c r="E110" s="12"/>
      <c r="G110" s="1"/>
    </row>
    <row r="111" spans="2:7" x14ac:dyDescent="0.2">
      <c r="B111" s="14" t="s">
        <v>67</v>
      </c>
      <c r="C111" s="13">
        <v>5917.2</v>
      </c>
      <c r="D111" s="13"/>
      <c r="E111" s="12"/>
      <c r="G111" s="1"/>
    </row>
    <row r="112" spans="2:7" x14ac:dyDescent="0.2">
      <c r="B112" s="14" t="s">
        <v>68</v>
      </c>
      <c r="C112" s="13">
        <v>1183.1099999999999</v>
      </c>
      <c r="D112" s="13"/>
      <c r="E112" s="12"/>
      <c r="G112" s="1"/>
    </row>
    <row r="113" spans="2:10" x14ac:dyDescent="0.2">
      <c r="B113" s="14" t="s">
        <v>34</v>
      </c>
      <c r="C113" s="15">
        <v>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8</v>
      </c>
      <c r="G115" s="1"/>
    </row>
    <row r="116" spans="2:10" x14ac:dyDescent="0.2">
      <c r="B116" s="14" t="s">
        <v>36</v>
      </c>
      <c r="C116" s="15">
        <v>8</v>
      </c>
      <c r="D116" s="13"/>
      <c r="E116" s="12"/>
      <c r="G116" s="1"/>
    </row>
    <row r="117" spans="2:10" x14ac:dyDescent="0.2">
      <c r="B117" s="14"/>
      <c r="C117" s="13" t="s">
        <v>99</v>
      </c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-2106.0699999999997</v>
      </c>
      <c r="G121" s="1"/>
    </row>
    <row r="122" spans="2:10" x14ac:dyDescent="0.2">
      <c r="B122" s="14" t="s">
        <v>6</v>
      </c>
      <c r="C122" s="13">
        <v>1221.6500000000001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-3026.97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-5939.95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4932.51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57790.759999999995</v>
      </c>
      <c r="E130" s="24">
        <f>SUM(E6:E129)</f>
        <v>57790.759999999995</v>
      </c>
      <c r="G130" s="1"/>
    </row>
    <row r="131" spans="2:7" x14ac:dyDescent="0.2">
      <c r="B131" s="25"/>
      <c r="C131" s="26"/>
      <c r="D131" s="43"/>
      <c r="E131" s="43"/>
      <c r="G131" s="1"/>
    </row>
    <row r="132" spans="2:7" x14ac:dyDescent="0.2">
      <c r="B132" s="25"/>
      <c r="C132" s="26"/>
      <c r="D132" s="43" t="s">
        <v>71</v>
      </c>
      <c r="E132" s="43">
        <f>D130-E130</f>
        <v>0</v>
      </c>
      <c r="G132" s="1"/>
    </row>
    <row r="133" spans="2:7" x14ac:dyDescent="0.2">
      <c r="B133" s="25"/>
      <c r="C133" s="26"/>
      <c r="D133" s="43"/>
      <c r="E133" s="43"/>
      <c r="G133" s="1"/>
    </row>
    <row r="134" spans="2:7" x14ac:dyDescent="0.2">
      <c r="B134" s="25"/>
      <c r="C134" s="26"/>
      <c r="D134" s="43"/>
      <c r="E134" s="43"/>
      <c r="G134" s="1"/>
    </row>
    <row r="135" spans="2:7" x14ac:dyDescent="0.2">
      <c r="B135" s="25"/>
      <c r="C135" s="26"/>
      <c r="D135" s="43"/>
      <c r="E135" s="43"/>
      <c r="G135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6"/>
  <sheetViews>
    <sheetView zoomScale="90" zoomScaleNormal="90" workbookViewId="0">
      <pane ySplit="5" topLeftCell="A112" activePane="bottomLeft" state="frozen"/>
      <selection pane="bottomLeft" activeCell="B137" sqref="B137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112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46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-2106.0699999999997</v>
      </c>
      <c r="E7" s="13"/>
    </row>
    <row r="8" spans="2:9" x14ac:dyDescent="0.2">
      <c r="B8" s="14" t="s">
        <v>6</v>
      </c>
      <c r="C8" s="13">
        <v>1221.6500000000001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-3026.97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v>-5939.95</v>
      </c>
      <c r="D12" s="13"/>
      <c r="E12" s="12"/>
    </row>
    <row r="13" spans="2:9" x14ac:dyDescent="0.2">
      <c r="B13" s="14" t="s">
        <v>11</v>
      </c>
      <c r="C13" s="15">
        <v>4932.51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3761</v>
      </c>
      <c r="E17" s="13"/>
    </row>
    <row r="18" spans="2:9" x14ac:dyDescent="0.2">
      <c r="B18" s="14" t="s">
        <v>14</v>
      </c>
      <c r="C18" s="13"/>
      <c r="D18" s="13"/>
      <c r="E18" s="13"/>
      <c r="F18" s="17"/>
    </row>
    <row r="19" spans="2:9" x14ac:dyDescent="0.2">
      <c r="B19" s="14" t="s">
        <v>15</v>
      </c>
      <c r="C19" s="13"/>
      <c r="D19" s="13"/>
      <c r="E19" s="13"/>
    </row>
    <row r="20" spans="2:9" x14ac:dyDescent="0.2">
      <c r="B20" s="14" t="s">
        <v>16</v>
      </c>
      <c r="C20" s="13"/>
      <c r="D20" s="13"/>
      <c r="E20" s="13"/>
      <c r="G20" s="49" t="s">
        <v>113</v>
      </c>
    </row>
    <row r="21" spans="2:9" x14ac:dyDescent="0.2">
      <c r="B21" s="14" t="s">
        <v>17</v>
      </c>
      <c r="C21" s="13"/>
      <c r="D21" s="13"/>
      <c r="E21" s="13"/>
    </row>
    <row r="22" spans="2:9" x14ac:dyDescent="0.2">
      <c r="B22" s="14" t="s">
        <v>18</v>
      </c>
      <c r="C22" s="13"/>
      <c r="D22" s="13"/>
      <c r="E22" s="13"/>
    </row>
    <row r="23" spans="2:9" x14ac:dyDescent="0.2">
      <c r="B23" s="14" t="s">
        <v>19</v>
      </c>
      <c r="C23" s="13"/>
      <c r="D23" s="13"/>
      <c r="E23" s="13"/>
    </row>
    <row r="24" spans="2:9" x14ac:dyDescent="0.2">
      <c r="B24" s="14" t="s">
        <v>20</v>
      </c>
      <c r="C24" s="13"/>
      <c r="D24" s="13"/>
      <c r="E24" s="13"/>
    </row>
    <row r="25" spans="2:9" x14ac:dyDescent="0.2">
      <c r="B25" s="14" t="s">
        <v>21</v>
      </c>
      <c r="C25" s="13"/>
      <c r="D25" s="13"/>
      <c r="E25" s="13"/>
    </row>
    <row r="26" spans="2:9" s="2" customFormat="1" x14ac:dyDescent="0.2">
      <c r="B26" s="14" t="s">
        <v>22</v>
      </c>
      <c r="C26" s="15">
        <v>3761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14406.5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13591.5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815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10486.9</v>
      </c>
      <c r="E36" s="13"/>
    </row>
    <row r="37" spans="2:9" x14ac:dyDescent="0.2">
      <c r="B37" s="14" t="s">
        <v>29</v>
      </c>
      <c r="C37" s="15">
        <v>10486.9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5804.74</v>
      </c>
      <c r="E39" s="13"/>
      <c r="F39" s="40"/>
    </row>
    <row r="40" spans="2:9" x14ac:dyDescent="0.2">
      <c r="B40" s="14" t="s">
        <v>30</v>
      </c>
      <c r="C40" s="13">
        <v>923.87</v>
      </c>
      <c r="D40" s="13"/>
      <c r="E40" s="13"/>
    </row>
    <row r="41" spans="2:9" x14ac:dyDescent="0.2">
      <c r="B41" s="14" t="s">
        <v>31</v>
      </c>
      <c r="C41" s="13">
        <v>227.63</v>
      </c>
      <c r="D41" s="13"/>
      <c r="E41" s="13"/>
    </row>
    <row r="42" spans="2:9" x14ac:dyDescent="0.2">
      <c r="B42" s="14" t="s">
        <v>32</v>
      </c>
      <c r="C42" s="13">
        <v>455.47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3076.11</v>
      </c>
      <c r="D45" s="13"/>
      <c r="E45" s="12"/>
    </row>
    <row r="46" spans="2:9" x14ac:dyDescent="0.2">
      <c r="B46" s="14" t="s">
        <v>103</v>
      </c>
      <c r="C46" s="13">
        <v>0</v>
      </c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>
        <v>0</v>
      </c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1121.6600000000001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199.01</v>
      </c>
      <c r="E53" s="12"/>
    </row>
    <row r="54" spans="2:8" x14ac:dyDescent="0.2">
      <c r="B54" s="18" t="s">
        <v>86</v>
      </c>
      <c r="C54" s="13">
        <v>199.01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8985.3100000000013</v>
      </c>
    </row>
    <row r="58" spans="2:8" x14ac:dyDescent="0.2">
      <c r="B58" s="14" t="s">
        <v>40</v>
      </c>
      <c r="C58" s="13">
        <v>750</v>
      </c>
      <c r="D58" s="13"/>
      <c r="E58" s="12"/>
    </row>
    <row r="59" spans="2:8" x14ac:dyDescent="0.2">
      <c r="B59" s="14" t="s">
        <v>15</v>
      </c>
      <c r="C59" s="13">
        <v>1457.71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114.38</v>
      </c>
      <c r="D61" s="13"/>
      <c r="E61" s="12"/>
    </row>
    <row r="62" spans="2:8" x14ac:dyDescent="0.2">
      <c r="B62" s="14" t="s">
        <v>42</v>
      </c>
      <c r="C62" s="13">
        <v>222.31</v>
      </c>
      <c r="D62" s="13"/>
      <c r="E62" s="12"/>
    </row>
    <row r="63" spans="2:8" x14ac:dyDescent="0.2">
      <c r="B63" s="14" t="s">
        <v>43</v>
      </c>
      <c r="C63" s="13">
        <v>166.57</v>
      </c>
      <c r="D63" s="13"/>
      <c r="E63" s="12"/>
      <c r="H63" s="20"/>
    </row>
    <row r="64" spans="2:8" x14ac:dyDescent="0.2">
      <c r="B64" s="14" t="s">
        <v>44</v>
      </c>
      <c r="C64" s="13">
        <v>1654.31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3395.03</v>
      </c>
      <c r="D66" s="22"/>
      <c r="E66" s="12"/>
    </row>
    <row r="67" spans="2:8" x14ac:dyDescent="0.2">
      <c r="B67" s="14" t="s">
        <v>45</v>
      </c>
      <c r="C67" s="13">
        <v>0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SUM(C71:C94)</f>
        <v>20211.259999999998</v>
      </c>
      <c r="H70" s="29"/>
    </row>
    <row r="71" spans="2:8" x14ac:dyDescent="0.2">
      <c r="B71" s="14" t="s">
        <v>47</v>
      </c>
      <c r="C71" s="13">
        <v>1500</v>
      </c>
      <c r="D71" s="13"/>
      <c r="E71" s="12"/>
    </row>
    <row r="72" spans="2:8" x14ac:dyDescent="0.2">
      <c r="B72" s="14" t="s">
        <v>15</v>
      </c>
      <c r="C72" s="13">
        <v>8135.67</v>
      </c>
      <c r="D72" s="13"/>
      <c r="E72" s="12"/>
    </row>
    <row r="73" spans="2:8" x14ac:dyDescent="0.2">
      <c r="B73" s="14" t="s">
        <v>16</v>
      </c>
      <c r="C73" s="13">
        <v>860</v>
      </c>
      <c r="D73" s="13"/>
      <c r="E73" s="12"/>
    </row>
    <row r="74" spans="2:8" x14ac:dyDescent="0.2">
      <c r="B74" s="14" t="s">
        <v>48</v>
      </c>
      <c r="C74" s="13">
        <v>160</v>
      </c>
      <c r="D74" s="13"/>
      <c r="E74" s="12"/>
    </row>
    <row r="75" spans="2:8" x14ac:dyDescent="0.2">
      <c r="B75" s="14" t="s">
        <v>41</v>
      </c>
      <c r="C75" s="13">
        <v>221.13</v>
      </c>
      <c r="D75" s="13"/>
      <c r="E75" s="12"/>
    </row>
    <row r="76" spans="2:8" x14ac:dyDescent="0.2">
      <c r="B76" s="14" t="s">
        <v>18</v>
      </c>
      <c r="C76" s="13">
        <v>292.04000000000002</v>
      </c>
      <c r="D76" s="13"/>
      <c r="E76" s="12"/>
    </row>
    <row r="77" spans="2:8" x14ac:dyDescent="0.2">
      <c r="B77" s="14" t="s">
        <v>19</v>
      </c>
      <c r="C77" s="13">
        <v>105.23</v>
      </c>
      <c r="D77" s="13"/>
      <c r="E77" s="12"/>
    </row>
    <row r="78" spans="2:8" x14ac:dyDescent="0.2">
      <c r="B78" s="14" t="s">
        <v>49</v>
      </c>
      <c r="C78" s="13">
        <v>77.42</v>
      </c>
      <c r="D78" s="13"/>
      <c r="E78" s="12"/>
    </row>
    <row r="79" spans="2:8" x14ac:dyDescent="0.2">
      <c r="B79" s="14" t="s">
        <v>50</v>
      </c>
      <c r="C79" s="13">
        <v>0</v>
      </c>
      <c r="D79" s="13"/>
      <c r="E79" s="12"/>
    </row>
    <row r="80" spans="2:8" x14ac:dyDescent="0.2">
      <c r="B80" s="14" t="s">
        <v>51</v>
      </c>
      <c r="C80" s="13">
        <v>68.7</v>
      </c>
      <c r="D80" s="13"/>
      <c r="E80" s="12"/>
    </row>
    <row r="81" spans="2:7" x14ac:dyDescent="0.2">
      <c r="B81" s="14" t="s">
        <v>44</v>
      </c>
      <c r="C81" s="13">
        <v>1100</v>
      </c>
      <c r="D81" s="13"/>
      <c r="E81" s="12"/>
    </row>
    <row r="82" spans="2:7" x14ac:dyDescent="0.2">
      <c r="B82" s="18" t="s">
        <v>52</v>
      </c>
      <c r="C82" s="13">
        <v>9</v>
      </c>
      <c r="D82" s="13"/>
      <c r="E82" s="12"/>
    </row>
    <row r="83" spans="2:7" x14ac:dyDescent="0.2">
      <c r="B83" s="14" t="s">
        <v>21</v>
      </c>
      <c r="C83" s="13">
        <v>379.82</v>
      </c>
      <c r="D83" s="13"/>
      <c r="E83" s="12"/>
    </row>
    <row r="84" spans="2:7" x14ac:dyDescent="0.2">
      <c r="B84" s="14" t="s">
        <v>53</v>
      </c>
      <c r="C84" s="13">
        <v>820.48</v>
      </c>
      <c r="D84" s="13"/>
      <c r="E84" s="12"/>
    </row>
    <row r="85" spans="2:7" x14ac:dyDescent="0.2">
      <c r="B85" s="14" t="s">
        <v>54</v>
      </c>
      <c r="C85" s="13">
        <v>390</v>
      </c>
      <c r="D85" s="13"/>
      <c r="E85" s="12"/>
    </row>
    <row r="86" spans="2:7" x14ac:dyDescent="0.2">
      <c r="B86" s="14" t="s">
        <v>55</v>
      </c>
      <c r="C86" s="13">
        <v>0</v>
      </c>
      <c r="D86" s="13"/>
      <c r="E86" s="12"/>
    </row>
    <row r="87" spans="2:7" x14ac:dyDescent="0.2">
      <c r="B87" s="14" t="s">
        <v>56</v>
      </c>
      <c r="C87" s="13">
        <v>164.77</v>
      </c>
      <c r="D87" s="13"/>
      <c r="E87" s="12"/>
    </row>
    <row r="88" spans="2:7" x14ac:dyDescent="0.2">
      <c r="B88" s="14" t="s">
        <v>57</v>
      </c>
      <c r="C88" s="13">
        <v>105.88</v>
      </c>
      <c r="D88" s="13"/>
      <c r="E88" s="12"/>
    </row>
    <row r="89" spans="2:7" x14ac:dyDescent="0.2">
      <c r="B89" s="14" t="s">
        <v>58</v>
      </c>
      <c r="C89" s="13">
        <v>5821.12</v>
      </c>
      <c r="D89" s="13"/>
      <c r="E89" s="12"/>
    </row>
    <row r="90" spans="2:7" x14ac:dyDescent="0.2">
      <c r="B90" s="21" t="s">
        <v>59</v>
      </c>
      <c r="C90" s="13">
        <v>0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0</v>
      </c>
      <c r="D93" s="22"/>
      <c r="E93" s="12"/>
    </row>
    <row r="94" spans="2:7" x14ac:dyDescent="0.2">
      <c r="B94" s="14" t="s">
        <v>97</v>
      </c>
      <c r="C94" s="13"/>
      <c r="D94" s="22"/>
      <c r="E94" s="12"/>
    </row>
    <row r="95" spans="2:7" x14ac:dyDescent="0.2">
      <c r="B95" s="14" t="s">
        <v>77</v>
      </c>
      <c r="C95" s="15"/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0</v>
      </c>
      <c r="G97" s="1"/>
    </row>
    <row r="98" spans="2:7" x14ac:dyDescent="0.2">
      <c r="B98" s="14" t="s">
        <v>22</v>
      </c>
      <c r="C98" s="15">
        <v>0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277.94</v>
      </c>
      <c r="G100" s="1"/>
    </row>
    <row r="101" spans="2:7" x14ac:dyDescent="0.2">
      <c r="B101" s="14" t="s">
        <v>87</v>
      </c>
      <c r="C101" s="13">
        <v>11.3</v>
      </c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266.64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4017.8499999999995</v>
      </c>
      <c r="G105" s="1"/>
    </row>
    <row r="106" spans="2:7" x14ac:dyDescent="0.2">
      <c r="B106" s="14" t="s">
        <v>63</v>
      </c>
      <c r="C106" s="13">
        <v>239.09</v>
      </c>
      <c r="D106" s="13"/>
      <c r="E106" s="12"/>
      <c r="G106" s="1"/>
    </row>
    <row r="107" spans="2:7" x14ac:dyDescent="0.2">
      <c r="B107" s="14" t="s">
        <v>64</v>
      </c>
      <c r="C107" s="13">
        <v>472.11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0</v>
      </c>
      <c r="D110" s="13"/>
      <c r="E110" s="12"/>
      <c r="G110" s="1"/>
    </row>
    <row r="111" spans="2:7" x14ac:dyDescent="0.2">
      <c r="B111" s="14" t="s">
        <v>67</v>
      </c>
      <c r="C111" s="13">
        <v>2123.54</v>
      </c>
      <c r="D111" s="13"/>
      <c r="E111" s="12"/>
      <c r="G111" s="1"/>
    </row>
    <row r="112" spans="2:7" x14ac:dyDescent="0.2">
      <c r="B112" s="14" t="s">
        <v>68</v>
      </c>
      <c r="C112" s="13">
        <v>1183.1099999999999</v>
      </c>
      <c r="D112" s="13"/>
      <c r="E112" s="12"/>
      <c r="G112" s="1"/>
    </row>
    <row r="113" spans="2:10" x14ac:dyDescent="0.2">
      <c r="B113" s="14" t="s">
        <v>34</v>
      </c>
      <c r="C113" s="15">
        <v>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185</v>
      </c>
      <c r="G115" s="1"/>
    </row>
    <row r="116" spans="2:10" x14ac:dyDescent="0.2">
      <c r="B116" s="14" t="s">
        <v>36</v>
      </c>
      <c r="C116" s="15">
        <v>185</v>
      </c>
      <c r="D116" s="13"/>
      <c r="E116" s="12"/>
      <c r="G116" s="1"/>
    </row>
    <row r="117" spans="2:10" x14ac:dyDescent="0.2">
      <c r="B117" s="14"/>
      <c r="C117" s="13" t="s">
        <v>99</v>
      </c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-1125.2800000000002</v>
      </c>
      <c r="G121" s="1"/>
    </row>
    <row r="122" spans="2:10" x14ac:dyDescent="0.2">
      <c r="B122" s="14" t="s">
        <v>6</v>
      </c>
      <c r="C122" s="13">
        <v>1129.18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-4702.26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-904.88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2645.99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32552.079999999998</v>
      </c>
      <c r="E130" s="24">
        <f>SUM(E6:E129)</f>
        <v>32552.080000000002</v>
      </c>
      <c r="G130" s="1"/>
    </row>
    <row r="131" spans="2:7" x14ac:dyDescent="0.2">
      <c r="B131" s="25"/>
      <c r="C131" s="26"/>
      <c r="D131" s="45"/>
      <c r="E131" s="45"/>
      <c r="G131" s="1"/>
    </row>
    <row r="132" spans="2:7" x14ac:dyDescent="0.2">
      <c r="B132" s="25"/>
      <c r="C132" s="26"/>
      <c r="D132" s="45" t="s">
        <v>71</v>
      </c>
      <c r="E132" s="45">
        <f>D130-E130</f>
        <v>0</v>
      </c>
      <c r="G132" s="1"/>
    </row>
    <row r="133" spans="2:7" x14ac:dyDescent="0.2">
      <c r="B133" s="25"/>
      <c r="C133" s="26"/>
      <c r="D133" s="45"/>
      <c r="E133" s="45"/>
      <c r="G133" s="1"/>
    </row>
    <row r="134" spans="2:7" x14ac:dyDescent="0.2">
      <c r="B134" s="25"/>
      <c r="C134" s="26"/>
      <c r="D134" s="45"/>
      <c r="E134" s="45"/>
      <c r="G134" s="1"/>
    </row>
    <row r="135" spans="2:7" x14ac:dyDescent="0.2">
      <c r="B135" s="25"/>
      <c r="C135" s="26"/>
      <c r="D135" s="45"/>
      <c r="E135" s="45"/>
      <c r="G135" s="1"/>
    </row>
    <row r="136" spans="2:7" x14ac:dyDescent="0.2">
      <c r="B136" s="25"/>
      <c r="C136" s="26"/>
      <c r="D136" s="45"/>
      <c r="E136" s="45"/>
      <c r="G136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5"/>
  <sheetViews>
    <sheetView zoomScale="90" zoomScaleNormal="90" workbookViewId="0">
      <pane ySplit="6" topLeftCell="A109" activePane="bottomLeft" state="frozen"/>
      <selection pane="bottomLeft" activeCell="B2" sqref="B2:E2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78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1"/>
      <c r="E5" s="6">
        <f>E121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10982.15</v>
      </c>
      <c r="E8" s="13"/>
    </row>
    <row r="9" spans="2:9" x14ac:dyDescent="0.2">
      <c r="B9" s="14" t="s">
        <v>6</v>
      </c>
      <c r="C9" s="13">
        <v>4395.49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264.39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2092.58</v>
      </c>
      <c r="D13" s="13"/>
      <c r="E13" s="13"/>
    </row>
    <row r="14" spans="2:9" x14ac:dyDescent="0.2">
      <c r="B14" s="14" t="s">
        <v>11</v>
      </c>
      <c r="C14" s="15">
        <v>3523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0</v>
      </c>
      <c r="E18" s="13"/>
    </row>
    <row r="19" spans="2:6" x14ac:dyDescent="0.2">
      <c r="B19" s="14" t="s">
        <v>14</v>
      </c>
      <c r="C19" s="13">
        <v>0</v>
      </c>
      <c r="D19" s="13"/>
      <c r="E19" s="13"/>
      <c r="F19" s="17"/>
    </row>
    <row r="20" spans="2:6" x14ac:dyDescent="0.2">
      <c r="B20" s="14" t="s">
        <v>15</v>
      </c>
      <c r="C20" s="13">
        <v>0</v>
      </c>
      <c r="D20" s="13"/>
      <c r="E20" s="13"/>
    </row>
    <row r="21" spans="2:6" x14ac:dyDescent="0.2">
      <c r="B21" s="14" t="s">
        <v>16</v>
      </c>
      <c r="C21" s="13">
        <v>0</v>
      </c>
      <c r="D21" s="13"/>
      <c r="E21" s="13"/>
    </row>
    <row r="22" spans="2:6" x14ac:dyDescent="0.2">
      <c r="B22" s="14" t="s">
        <v>17</v>
      </c>
      <c r="C22" s="13">
        <v>0</v>
      </c>
      <c r="D22" s="13"/>
      <c r="E22" s="13"/>
    </row>
    <row r="23" spans="2:6" x14ac:dyDescent="0.2">
      <c r="B23" s="14" t="s">
        <v>18</v>
      </c>
      <c r="C23" s="13">
        <v>0</v>
      </c>
      <c r="D23" s="13"/>
      <c r="E23" s="13"/>
    </row>
    <row r="24" spans="2:6" x14ac:dyDescent="0.2">
      <c r="B24" s="14" t="s">
        <v>19</v>
      </c>
      <c r="C24" s="13">
        <v>0</v>
      </c>
      <c r="D24" s="13"/>
      <c r="E24" s="13"/>
    </row>
    <row r="25" spans="2:6" x14ac:dyDescent="0.2">
      <c r="B25" s="14" t="s">
        <v>20</v>
      </c>
      <c r="C25" s="13">
        <v>0</v>
      </c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0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17874</v>
      </c>
      <c r="E29" s="13"/>
    </row>
    <row r="30" spans="2:6" x14ac:dyDescent="0.2">
      <c r="B30" s="14" t="s">
        <v>24</v>
      </c>
      <c r="C30" s="13"/>
      <c r="D30" s="13"/>
      <c r="E30" s="13"/>
    </row>
    <row r="31" spans="2:6" x14ac:dyDescent="0.2">
      <c r="B31" s="14" t="s">
        <v>25</v>
      </c>
      <c r="C31" s="13">
        <v>17084</v>
      </c>
      <c r="D31" s="13"/>
      <c r="E31" s="13"/>
    </row>
    <row r="32" spans="2:6" x14ac:dyDescent="0.2">
      <c r="B32" s="14" t="s">
        <v>27</v>
      </c>
      <c r="C32" s="15">
        <v>790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2136.25</v>
      </c>
      <c r="E34" s="13"/>
    </row>
    <row r="35" spans="2:5" x14ac:dyDescent="0.2">
      <c r="B35" s="14" t="s">
        <v>29</v>
      </c>
      <c r="C35" s="15">
        <v>2136.25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10983.82</v>
      </c>
      <c r="E37" s="13"/>
    </row>
    <row r="38" spans="2:5" x14ac:dyDescent="0.2">
      <c r="B38" s="14" t="s">
        <v>30</v>
      </c>
      <c r="C38" s="13">
        <v>747.85</v>
      </c>
      <c r="D38" s="13"/>
      <c r="E38" s="13"/>
    </row>
    <row r="39" spans="2:5" x14ac:dyDescent="0.2">
      <c r="B39" s="14" t="s">
        <v>31</v>
      </c>
      <c r="C39" s="13">
        <v>240.82</v>
      </c>
      <c r="D39" s="13"/>
      <c r="E39" s="13"/>
    </row>
    <row r="40" spans="2:5" x14ac:dyDescent="0.2">
      <c r="B40" s="14" t="s">
        <v>32</v>
      </c>
      <c r="C40" s="13">
        <v>501.81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>
        <v>8407.6299999999992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1085.71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0</v>
      </c>
    </row>
    <row r="48" spans="2:5" x14ac:dyDescent="0.2">
      <c r="B48" s="18" t="s">
        <v>37</v>
      </c>
      <c r="C48" s="13"/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4660.67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1320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201.3</v>
      </c>
      <c r="D57" s="13"/>
      <c r="E57" s="12"/>
      <c r="H57" s="20"/>
    </row>
    <row r="58" spans="2:8" x14ac:dyDescent="0.2">
      <c r="B58" s="14" t="s">
        <v>44</v>
      </c>
      <c r="C58" s="13">
        <v>0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376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SUM(C65:C86)</f>
        <v>16454.43</v>
      </c>
      <c r="H64" s="29"/>
    </row>
    <row r="65" spans="2:5" x14ac:dyDescent="0.2">
      <c r="B65" s="14" t="s">
        <v>47</v>
      </c>
      <c r="C65" s="13">
        <v>1896.67</v>
      </c>
      <c r="D65" s="13"/>
      <c r="E65" s="12"/>
    </row>
    <row r="66" spans="2:5" x14ac:dyDescent="0.2">
      <c r="B66" s="14" t="s">
        <v>15</v>
      </c>
      <c r="C66" s="13">
        <v>6014.69</v>
      </c>
      <c r="D66" s="13"/>
      <c r="E66" s="12"/>
    </row>
    <row r="67" spans="2:5" x14ac:dyDescent="0.2">
      <c r="B67" s="14" t="s">
        <v>16</v>
      </c>
      <c r="C67" s="13">
        <v>450</v>
      </c>
      <c r="D67" s="13"/>
      <c r="E67" s="12"/>
    </row>
    <row r="68" spans="2:5" x14ac:dyDescent="0.2">
      <c r="B68" s="14" t="s">
        <v>48</v>
      </c>
      <c r="C68" s="13">
        <v>85</v>
      </c>
      <c r="D68" s="13"/>
      <c r="E68" s="12"/>
    </row>
    <row r="69" spans="2:5" x14ac:dyDescent="0.2">
      <c r="B69" s="14" t="s">
        <v>41</v>
      </c>
      <c r="C69" s="13">
        <v>181.48</v>
      </c>
      <c r="D69" s="13"/>
      <c r="E69" s="12"/>
    </row>
    <row r="70" spans="2:5" x14ac:dyDescent="0.2">
      <c r="B70" s="14" t="s">
        <v>18</v>
      </c>
      <c r="C70" s="13">
        <v>337.27</v>
      </c>
      <c r="D70" s="13"/>
      <c r="E70" s="12"/>
    </row>
    <row r="71" spans="2:5" x14ac:dyDescent="0.2">
      <c r="B71" s="14" t="s">
        <v>49</v>
      </c>
      <c r="C71" s="13">
        <v>469.35</v>
      </c>
      <c r="D71" s="13"/>
      <c r="E71" s="12"/>
    </row>
    <row r="72" spans="2:5" x14ac:dyDescent="0.2">
      <c r="B72" s="14" t="s">
        <v>50</v>
      </c>
      <c r="C72" s="13">
        <v>0</v>
      </c>
      <c r="D72" s="13"/>
      <c r="E72" s="12"/>
    </row>
    <row r="73" spans="2:5" x14ac:dyDescent="0.2">
      <c r="B73" s="14" t="s">
        <v>51</v>
      </c>
      <c r="C73" s="13">
        <v>276.41000000000003</v>
      </c>
      <c r="D73" s="13"/>
      <c r="E73" s="12"/>
    </row>
    <row r="74" spans="2:5" x14ac:dyDescent="0.2">
      <c r="B74" s="14" t="s">
        <v>44</v>
      </c>
      <c r="C74" s="13">
        <v>560.41999999999996</v>
      </c>
      <c r="D74" s="13"/>
      <c r="E74" s="12"/>
    </row>
    <row r="75" spans="2:5" x14ac:dyDescent="0.2">
      <c r="B75" s="18" t="s">
        <v>52</v>
      </c>
      <c r="C75" s="13">
        <v>340.67</v>
      </c>
      <c r="D75" s="13"/>
      <c r="E75" s="12"/>
    </row>
    <row r="76" spans="2:5" x14ac:dyDescent="0.2">
      <c r="B76" s="14" t="s">
        <v>21</v>
      </c>
      <c r="C76" s="13">
        <v>460.8</v>
      </c>
      <c r="D76" s="13"/>
      <c r="E76" s="12"/>
    </row>
    <row r="77" spans="2:5" x14ac:dyDescent="0.2">
      <c r="B77" s="14" t="s">
        <v>53</v>
      </c>
      <c r="C77" s="13">
        <v>1582.56</v>
      </c>
      <c r="D77" s="13"/>
      <c r="E77" s="12"/>
    </row>
    <row r="78" spans="2:5" x14ac:dyDescent="0.2">
      <c r="B78" s="14" t="s">
        <v>54</v>
      </c>
      <c r="C78" s="13">
        <v>50.75</v>
      </c>
      <c r="D78" s="13"/>
      <c r="E78" s="12"/>
    </row>
    <row r="79" spans="2:5" x14ac:dyDescent="0.2">
      <c r="B79" s="14" t="s">
        <v>55</v>
      </c>
      <c r="C79" s="13">
        <v>0</v>
      </c>
      <c r="D79" s="13"/>
      <c r="E79" s="12"/>
    </row>
    <row r="80" spans="2:5" x14ac:dyDescent="0.2">
      <c r="B80" s="14" t="s">
        <v>56</v>
      </c>
      <c r="C80" s="13">
        <v>211</v>
      </c>
      <c r="D80" s="13"/>
      <c r="E80" s="12"/>
    </row>
    <row r="81" spans="2:7" x14ac:dyDescent="0.2">
      <c r="B81" s="14" t="s">
        <v>57</v>
      </c>
      <c r="C81" s="13">
        <v>70.09</v>
      </c>
      <c r="D81" s="13"/>
      <c r="E81" s="12"/>
    </row>
    <row r="82" spans="2:7" x14ac:dyDescent="0.2">
      <c r="B82" s="14" t="s">
        <v>58</v>
      </c>
      <c r="C82" s="13">
        <v>1657.1</v>
      </c>
      <c r="D82" s="13"/>
      <c r="E82" s="12"/>
    </row>
    <row r="83" spans="2:7" x14ac:dyDescent="0.2">
      <c r="B83" s="21" t="s">
        <v>59</v>
      </c>
      <c r="C83" s="13">
        <v>1810.17</v>
      </c>
      <c r="D83" s="22"/>
      <c r="E83" s="12"/>
    </row>
    <row r="84" spans="2:7" x14ac:dyDescent="0.2">
      <c r="B84" s="14" t="s">
        <v>60</v>
      </c>
      <c r="C84" s="13"/>
      <c r="D84" s="22"/>
      <c r="E84" s="12"/>
    </row>
    <row r="85" spans="2:7" x14ac:dyDescent="0.2">
      <c r="B85" s="14" t="s">
        <v>76</v>
      </c>
      <c r="C85" s="13"/>
      <c r="D85" s="22"/>
      <c r="E85" s="12"/>
    </row>
    <row r="86" spans="2:7" x14ac:dyDescent="0.2">
      <c r="B86" s="14" t="s">
        <v>77</v>
      </c>
      <c r="C86" s="15"/>
      <c r="D86" s="13"/>
      <c r="E86" s="12"/>
      <c r="G86" s="1"/>
    </row>
    <row r="87" spans="2:7" x14ac:dyDescent="0.2">
      <c r="B87" s="14"/>
      <c r="C87" s="13"/>
      <c r="D87" s="13"/>
      <c r="E87" s="12"/>
      <c r="G87" s="1"/>
    </row>
    <row r="88" spans="2:7" x14ac:dyDescent="0.2">
      <c r="B88" s="16" t="s">
        <v>61</v>
      </c>
      <c r="C88" s="13"/>
      <c r="D88" s="13"/>
      <c r="E88" s="12">
        <f>SUM(C89)</f>
        <v>222.2</v>
      </c>
      <c r="G88" s="1"/>
    </row>
    <row r="89" spans="2:7" x14ac:dyDescent="0.2">
      <c r="B89" s="14" t="s">
        <v>48</v>
      </c>
      <c r="C89" s="15">
        <v>222.2</v>
      </c>
      <c r="D89" s="13"/>
      <c r="E89" s="12"/>
      <c r="G89" s="1"/>
    </row>
    <row r="90" spans="2:7" x14ac:dyDescent="0.2">
      <c r="B90" s="14"/>
      <c r="C90" s="13"/>
      <c r="D90" s="13"/>
      <c r="E90" s="12"/>
      <c r="G90" s="1"/>
    </row>
    <row r="91" spans="2:7" x14ac:dyDescent="0.2">
      <c r="B91" s="16" t="s">
        <v>62</v>
      </c>
      <c r="C91" s="13"/>
      <c r="D91" s="13"/>
      <c r="E91" s="12">
        <f>SUM(C92:C99)</f>
        <v>12672.02</v>
      </c>
      <c r="G91" s="1"/>
    </row>
    <row r="92" spans="2:7" x14ac:dyDescent="0.2">
      <c r="B92" s="14" t="s">
        <v>63</v>
      </c>
      <c r="C92" s="13">
        <v>246.03</v>
      </c>
      <c r="D92" s="13"/>
      <c r="E92" s="12"/>
      <c r="G92" s="1"/>
    </row>
    <row r="93" spans="2:7" x14ac:dyDescent="0.2">
      <c r="B93" s="14" t="s">
        <v>64</v>
      </c>
      <c r="C93" s="13">
        <v>0</v>
      </c>
      <c r="D93" s="13"/>
      <c r="E93" s="12"/>
      <c r="G93" s="1"/>
    </row>
    <row r="94" spans="2:7" x14ac:dyDescent="0.2">
      <c r="B94" s="14" t="s">
        <v>65</v>
      </c>
      <c r="C94" s="13">
        <v>0</v>
      </c>
      <c r="D94" s="13"/>
      <c r="E94" s="12"/>
      <c r="G94" s="1"/>
    </row>
    <row r="95" spans="2:7" x14ac:dyDescent="0.2">
      <c r="B95" s="14" t="s">
        <v>66</v>
      </c>
      <c r="C95" s="13">
        <v>0</v>
      </c>
      <c r="D95" s="13"/>
      <c r="E95" s="12"/>
      <c r="G95" s="1"/>
    </row>
    <row r="96" spans="2:7" x14ac:dyDescent="0.2">
      <c r="B96" s="14" t="s">
        <v>75</v>
      </c>
      <c r="C96" s="13">
        <v>10235.540000000001</v>
      </c>
      <c r="D96" s="13"/>
      <c r="E96" s="12"/>
      <c r="G96" s="1"/>
    </row>
    <row r="97" spans="2:7" x14ac:dyDescent="0.2">
      <c r="B97" s="14" t="s">
        <v>67</v>
      </c>
      <c r="C97" s="13">
        <v>0</v>
      </c>
      <c r="D97" s="13"/>
      <c r="E97" s="12"/>
      <c r="G97" s="1"/>
    </row>
    <row r="98" spans="2:7" x14ac:dyDescent="0.2">
      <c r="B98" s="14" t="s">
        <v>68</v>
      </c>
      <c r="C98" s="13">
        <v>697.16</v>
      </c>
      <c r="D98" s="13"/>
      <c r="E98" s="12"/>
      <c r="G98" s="1"/>
    </row>
    <row r="99" spans="2:7" x14ac:dyDescent="0.2">
      <c r="B99" s="14" t="s">
        <v>34</v>
      </c>
      <c r="C99" s="15">
        <v>1493.29</v>
      </c>
      <c r="D99" s="13"/>
      <c r="E99" s="12"/>
      <c r="G99" s="1"/>
    </row>
    <row r="100" spans="2:7" x14ac:dyDescent="0.2">
      <c r="B100" s="16"/>
      <c r="C100" s="13"/>
      <c r="D100" s="13"/>
      <c r="E100" s="12"/>
      <c r="G100" s="1"/>
    </row>
    <row r="101" spans="2:7" x14ac:dyDescent="0.2">
      <c r="B101" s="16" t="s">
        <v>69</v>
      </c>
      <c r="C101" s="13"/>
      <c r="D101" s="13"/>
      <c r="E101" s="12">
        <f>SUM(C102)</f>
        <v>29</v>
      </c>
      <c r="G101" s="1"/>
    </row>
    <row r="102" spans="2:7" x14ac:dyDescent="0.2">
      <c r="B102" s="14" t="s">
        <v>36</v>
      </c>
      <c r="C102" s="15">
        <f>52-23</f>
        <v>29</v>
      </c>
      <c r="D102" s="13"/>
      <c r="E102" s="12"/>
      <c r="G102" s="1"/>
    </row>
    <row r="103" spans="2:7" x14ac:dyDescent="0.2">
      <c r="B103" s="14"/>
      <c r="C103" s="13"/>
      <c r="D103" s="13"/>
      <c r="E103" s="12"/>
      <c r="G103" s="1"/>
    </row>
    <row r="104" spans="2:7" x14ac:dyDescent="0.2">
      <c r="B104" s="16" t="s">
        <v>79</v>
      </c>
      <c r="C104" s="13"/>
      <c r="D104" s="13"/>
      <c r="E104" s="12">
        <f>SUM(C105)</f>
        <v>410</v>
      </c>
      <c r="G104" s="1"/>
    </row>
    <row r="105" spans="2:7" x14ac:dyDescent="0.2">
      <c r="B105" s="14" t="s">
        <v>80</v>
      </c>
      <c r="C105" s="13">
        <v>410</v>
      </c>
      <c r="D105" s="13"/>
      <c r="E105" s="12"/>
      <c r="G105" s="1"/>
    </row>
    <row r="106" spans="2:7" x14ac:dyDescent="0.2">
      <c r="B106" s="14"/>
      <c r="C106" s="13"/>
      <c r="D106" s="13"/>
      <c r="E106" s="12"/>
      <c r="G106" s="1"/>
    </row>
    <row r="107" spans="2:7" x14ac:dyDescent="0.2">
      <c r="B107" s="12" t="s">
        <v>70</v>
      </c>
      <c r="C107" s="13"/>
      <c r="D107" s="13"/>
      <c r="E107" s="12">
        <f>SUM(C108:C113)</f>
        <v>7527.9</v>
      </c>
      <c r="G107" s="1"/>
    </row>
    <row r="108" spans="2:7" x14ac:dyDescent="0.2">
      <c r="B108" s="14" t="s">
        <v>6</v>
      </c>
      <c r="C108" s="13">
        <v>1860.06</v>
      </c>
      <c r="D108" s="13"/>
      <c r="E108" s="12"/>
      <c r="G108" s="1"/>
    </row>
    <row r="109" spans="2:7" x14ac:dyDescent="0.2">
      <c r="B109" s="14" t="s">
        <v>7</v>
      </c>
      <c r="C109" s="13">
        <v>700</v>
      </c>
      <c r="D109" s="13"/>
      <c r="E109" s="12"/>
      <c r="G109" s="1"/>
    </row>
    <row r="110" spans="2:7" x14ac:dyDescent="0.2">
      <c r="B110" s="14" t="s">
        <v>8</v>
      </c>
      <c r="C110" s="13">
        <v>-309.60000000000002</v>
      </c>
      <c r="D110" s="13"/>
      <c r="E110" s="12"/>
      <c r="G110" s="1"/>
    </row>
    <row r="111" spans="2:7" x14ac:dyDescent="0.2">
      <c r="B111" s="14" t="s">
        <v>9</v>
      </c>
      <c r="C111" s="13">
        <v>6.69</v>
      </c>
      <c r="D111" s="13"/>
      <c r="E111" s="12"/>
      <c r="G111" s="1"/>
    </row>
    <row r="112" spans="2:7" x14ac:dyDescent="0.2">
      <c r="B112" s="14" t="s">
        <v>10</v>
      </c>
      <c r="C112" s="13">
        <v>1563.5</v>
      </c>
      <c r="D112" s="13"/>
      <c r="E112" s="12"/>
      <c r="G112" s="1"/>
    </row>
    <row r="113" spans="2:7" x14ac:dyDescent="0.2">
      <c r="B113" s="14" t="s">
        <v>11</v>
      </c>
      <c r="C113" s="15">
        <v>3707.25</v>
      </c>
      <c r="D113" s="13"/>
      <c r="E113" s="12"/>
      <c r="G113" s="1"/>
    </row>
    <row r="114" spans="2:7" x14ac:dyDescent="0.2">
      <c r="B114" s="14"/>
      <c r="C114" s="13"/>
      <c r="D114" s="13"/>
      <c r="E114" s="12"/>
      <c r="G114" s="1"/>
    </row>
    <row r="115" spans="2:7" x14ac:dyDescent="0.2">
      <c r="B115" s="14"/>
      <c r="C115" s="13"/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4"/>
      <c r="C117" s="13"/>
      <c r="D117" s="13"/>
      <c r="E117" s="12"/>
      <c r="G117" s="1"/>
    </row>
    <row r="118" spans="2:7" x14ac:dyDescent="0.2">
      <c r="B118" s="21"/>
      <c r="C118" s="23"/>
      <c r="D118" s="13"/>
      <c r="E118" s="12"/>
      <c r="G118" s="1"/>
    </row>
    <row r="119" spans="2:7" x14ac:dyDescent="0.2">
      <c r="B119" s="63"/>
      <c r="C119" s="64"/>
      <c r="D119" s="24">
        <f>SUM(D7:D118)</f>
        <v>41976.22</v>
      </c>
      <c r="E119" s="24">
        <f>SUM(E7:E118)</f>
        <v>41976.22</v>
      </c>
      <c r="G119" s="1"/>
    </row>
    <row r="120" spans="2:7" x14ac:dyDescent="0.2">
      <c r="B120" s="25"/>
      <c r="C120" s="26"/>
      <c r="D120" s="30"/>
      <c r="E120" s="30"/>
      <c r="G120" s="1"/>
    </row>
    <row r="121" spans="2:7" x14ac:dyDescent="0.2">
      <c r="B121" s="25"/>
      <c r="C121" s="26"/>
      <c r="D121" s="30" t="s">
        <v>71</v>
      </c>
      <c r="E121" s="30">
        <f>D119-E119</f>
        <v>0</v>
      </c>
      <c r="G121" s="1"/>
    </row>
    <row r="122" spans="2:7" x14ac:dyDescent="0.2">
      <c r="B122" s="25"/>
      <c r="C122" s="26"/>
      <c r="D122" s="30"/>
      <c r="E122" s="30"/>
      <c r="G122" s="1"/>
    </row>
    <row r="123" spans="2:7" x14ac:dyDescent="0.2">
      <c r="B123" s="25"/>
      <c r="C123" s="26"/>
      <c r="D123" s="30"/>
      <c r="E123" s="30"/>
      <c r="G123" s="1"/>
    </row>
    <row r="124" spans="2:7" x14ac:dyDescent="0.2">
      <c r="B124" s="25"/>
      <c r="C124" s="26"/>
      <c r="D124" s="30"/>
      <c r="E124" s="30"/>
      <c r="G124" s="1"/>
    </row>
    <row r="125" spans="2:7" x14ac:dyDescent="0.2">
      <c r="B125" s="25"/>
      <c r="C125" s="26"/>
      <c r="D125" s="37"/>
      <c r="E125" s="37"/>
      <c r="G125" s="1"/>
    </row>
  </sheetData>
  <mergeCells count="5">
    <mergeCell ref="B1:E1"/>
    <mergeCell ref="B2:E2"/>
    <mergeCell ref="B3:E3"/>
    <mergeCell ref="B4:E4"/>
    <mergeCell ref="B119:C119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5" topLeftCell="A108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114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48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-1125.2800000000002</v>
      </c>
      <c r="E7" s="13"/>
    </row>
    <row r="8" spans="2:9" x14ac:dyDescent="0.2">
      <c r="B8" s="14" t="s">
        <v>6</v>
      </c>
      <c r="C8" s="13">
        <v>1129.18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-4702.26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v>-904.88</v>
      </c>
      <c r="D12" s="13"/>
      <c r="E12" s="12"/>
    </row>
    <row r="13" spans="2:9" x14ac:dyDescent="0.2">
      <c r="B13" s="14" t="s">
        <v>11</v>
      </c>
      <c r="C13" s="15">
        <v>2645.99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11290.64</v>
      </c>
      <c r="E17" s="13"/>
    </row>
    <row r="18" spans="2:9" x14ac:dyDescent="0.2">
      <c r="B18" s="14" t="s">
        <v>14</v>
      </c>
      <c r="C18" s="13">
        <v>1500</v>
      </c>
      <c r="D18" s="13"/>
      <c r="E18" s="13"/>
      <c r="F18" s="17"/>
    </row>
    <row r="19" spans="2:9" x14ac:dyDescent="0.2">
      <c r="B19" s="14" t="s">
        <v>15</v>
      </c>
      <c r="C19" s="13">
        <v>3195.42</v>
      </c>
      <c r="D19" s="13"/>
      <c r="E19" s="13"/>
    </row>
    <row r="20" spans="2:9" x14ac:dyDescent="0.2">
      <c r="B20" s="14" t="s">
        <v>16</v>
      </c>
      <c r="C20" s="13">
        <v>2450</v>
      </c>
      <c r="D20" s="13"/>
      <c r="E20" s="13"/>
      <c r="G20" s="49" t="s">
        <v>113</v>
      </c>
    </row>
    <row r="21" spans="2:9" x14ac:dyDescent="0.2">
      <c r="B21" s="14" t="s">
        <v>17</v>
      </c>
      <c r="C21" s="13">
        <v>228.76</v>
      </c>
      <c r="D21" s="13"/>
      <c r="E21" s="13"/>
    </row>
    <row r="22" spans="2:9" x14ac:dyDescent="0.2">
      <c r="B22" s="14" t="s">
        <v>18</v>
      </c>
      <c r="C22" s="13">
        <v>487.32</v>
      </c>
      <c r="D22" s="13"/>
      <c r="E22" s="13"/>
    </row>
    <row r="23" spans="2:9" x14ac:dyDescent="0.2">
      <c r="B23" s="14" t="s">
        <v>19</v>
      </c>
      <c r="C23" s="13">
        <v>373.64</v>
      </c>
      <c r="D23" s="13"/>
      <c r="E23" s="13"/>
    </row>
    <row r="24" spans="2:9" x14ac:dyDescent="0.2">
      <c r="B24" s="14" t="s">
        <v>20</v>
      </c>
      <c r="C24" s="13">
        <v>3055.5</v>
      </c>
      <c r="D24" s="13"/>
      <c r="E24" s="13"/>
    </row>
    <row r="25" spans="2:9" x14ac:dyDescent="0.2">
      <c r="B25" s="14" t="s">
        <v>21</v>
      </c>
      <c r="C25" s="13"/>
      <c r="D25" s="13"/>
      <c r="E25" s="13"/>
    </row>
    <row r="26" spans="2:9" s="2" customFormat="1" x14ac:dyDescent="0.2">
      <c r="B26" s="14" t="s">
        <v>22</v>
      </c>
      <c r="C26" s="15">
        <v>0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12836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12443.5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392.5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1542.5</v>
      </c>
      <c r="E36" s="13"/>
    </row>
    <row r="37" spans="2:9" x14ac:dyDescent="0.2">
      <c r="B37" s="14" t="s">
        <v>29</v>
      </c>
      <c r="C37" s="15">
        <v>1542.5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5749.83</v>
      </c>
      <c r="E39" s="13"/>
      <c r="F39" s="40"/>
    </row>
    <row r="40" spans="2:9" x14ac:dyDescent="0.2">
      <c r="B40" s="14" t="s">
        <v>30</v>
      </c>
      <c r="C40" s="13">
        <v>868.95</v>
      </c>
      <c r="D40" s="13"/>
      <c r="E40" s="13"/>
    </row>
    <row r="41" spans="2:9" x14ac:dyDescent="0.2">
      <c r="B41" s="14" t="s">
        <v>31</v>
      </c>
      <c r="C41" s="13">
        <v>227.63</v>
      </c>
      <c r="D41" s="13"/>
      <c r="E41" s="13"/>
    </row>
    <row r="42" spans="2:9" x14ac:dyDescent="0.2">
      <c r="B42" s="14" t="s">
        <v>32</v>
      </c>
      <c r="C42" s="13">
        <v>455.48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3076.11</v>
      </c>
      <c r="D45" s="13"/>
      <c r="E45" s="12"/>
    </row>
    <row r="46" spans="2:9" x14ac:dyDescent="0.2">
      <c r="B46" s="14" t="s">
        <v>103</v>
      </c>
      <c r="C46" s="13">
        <v>0</v>
      </c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>
        <v>0</v>
      </c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1121.6600000000001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0</v>
      </c>
      <c r="E53" s="12"/>
    </row>
    <row r="54" spans="2:8" x14ac:dyDescent="0.2">
      <c r="B54" s="18" t="s">
        <v>86</v>
      </c>
      <c r="C54" s="13">
        <v>0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10844.720000000001</v>
      </c>
    </row>
    <row r="58" spans="2:8" x14ac:dyDescent="0.2">
      <c r="B58" s="14" t="s">
        <v>40</v>
      </c>
      <c r="C58" s="13">
        <v>750</v>
      </c>
      <c r="D58" s="13"/>
      <c r="E58" s="12"/>
    </row>
    <row r="59" spans="2:8" x14ac:dyDescent="0.2">
      <c r="B59" s="14" t="s">
        <v>15</v>
      </c>
      <c r="C59" s="13">
        <v>1457.71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114.38</v>
      </c>
      <c r="D61" s="13"/>
      <c r="E61" s="12"/>
    </row>
    <row r="62" spans="2:8" x14ac:dyDescent="0.2">
      <c r="B62" s="14" t="s">
        <v>42</v>
      </c>
      <c r="C62" s="13">
        <v>222.31</v>
      </c>
      <c r="D62" s="13"/>
      <c r="E62" s="12"/>
    </row>
    <row r="63" spans="2:8" x14ac:dyDescent="0.2">
      <c r="B63" s="14" t="s">
        <v>43</v>
      </c>
      <c r="C63" s="13">
        <v>166.57</v>
      </c>
      <c r="D63" s="13"/>
      <c r="E63" s="12"/>
      <c r="H63" s="20"/>
    </row>
    <row r="64" spans="2:8" x14ac:dyDescent="0.2">
      <c r="B64" s="14" t="s">
        <v>44</v>
      </c>
      <c r="C64" s="13">
        <v>2242.75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4666</v>
      </c>
      <c r="D66" s="22"/>
      <c r="E66" s="12"/>
    </row>
    <row r="67" spans="2:8" x14ac:dyDescent="0.2">
      <c r="B67" s="14" t="s">
        <v>45</v>
      </c>
      <c r="C67" s="13">
        <v>0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SUM(C71:C95)</f>
        <v>27536.5</v>
      </c>
      <c r="H70" s="29"/>
    </row>
    <row r="71" spans="2:8" x14ac:dyDescent="0.2">
      <c r="B71" s="14" t="s">
        <v>47</v>
      </c>
      <c r="C71" s="13">
        <v>1500</v>
      </c>
      <c r="D71" s="13"/>
      <c r="E71" s="12"/>
    </row>
    <row r="72" spans="2:8" x14ac:dyDescent="0.2">
      <c r="B72" s="14" t="s">
        <v>15</v>
      </c>
      <c r="C72" s="13">
        <v>8303</v>
      </c>
      <c r="D72" s="13"/>
      <c r="E72" s="12"/>
    </row>
    <row r="73" spans="2:8" x14ac:dyDescent="0.2">
      <c r="B73" s="14" t="s">
        <v>16</v>
      </c>
      <c r="C73" s="13">
        <v>860</v>
      </c>
      <c r="D73" s="13"/>
      <c r="E73" s="12"/>
    </row>
    <row r="74" spans="2:8" x14ac:dyDescent="0.2">
      <c r="B74" s="14" t="s">
        <v>48</v>
      </c>
      <c r="C74" s="13">
        <v>665.32</v>
      </c>
      <c r="D74" s="13"/>
      <c r="E74" s="12"/>
    </row>
    <row r="75" spans="2:8" x14ac:dyDescent="0.2">
      <c r="B75" s="14" t="s">
        <v>41</v>
      </c>
      <c r="C75" s="13">
        <v>221.13</v>
      </c>
      <c r="D75" s="13"/>
      <c r="E75" s="12"/>
    </row>
    <row r="76" spans="2:8" x14ac:dyDescent="0.2">
      <c r="B76" s="14" t="s">
        <v>18</v>
      </c>
      <c r="C76" s="13">
        <v>292.04000000000002</v>
      </c>
      <c r="D76" s="13"/>
      <c r="E76" s="12"/>
    </row>
    <row r="77" spans="2:8" x14ac:dyDescent="0.2">
      <c r="B77" s="14" t="s">
        <v>19</v>
      </c>
      <c r="C77" s="13">
        <v>105.23</v>
      </c>
      <c r="D77" s="13"/>
      <c r="E77" s="12"/>
    </row>
    <row r="78" spans="2:8" x14ac:dyDescent="0.2">
      <c r="B78" s="14" t="s">
        <v>49</v>
      </c>
      <c r="C78" s="13">
        <v>340.88</v>
      </c>
      <c r="D78" s="13"/>
      <c r="E78" s="12"/>
    </row>
    <row r="79" spans="2:8" x14ac:dyDescent="0.2">
      <c r="B79" s="14" t="s">
        <v>50</v>
      </c>
      <c r="C79" s="13">
        <v>0</v>
      </c>
      <c r="D79" s="13"/>
      <c r="E79" s="12"/>
    </row>
    <row r="80" spans="2:8" x14ac:dyDescent="0.2">
      <c r="B80" s="14" t="s">
        <v>51</v>
      </c>
      <c r="C80" s="13">
        <v>357.79</v>
      </c>
      <c r="D80" s="13"/>
      <c r="E80" s="12"/>
    </row>
    <row r="81" spans="2:7" x14ac:dyDescent="0.2">
      <c r="B81" s="14" t="s">
        <v>44</v>
      </c>
      <c r="C81" s="13">
        <v>955</v>
      </c>
      <c r="D81" s="13"/>
      <c r="E81" s="12"/>
    </row>
    <row r="82" spans="2:7" x14ac:dyDescent="0.2">
      <c r="B82" s="18" t="s">
        <v>52</v>
      </c>
      <c r="C82" s="13">
        <v>438.69</v>
      </c>
      <c r="D82" s="13"/>
      <c r="E82" s="12"/>
    </row>
    <row r="83" spans="2:7" x14ac:dyDescent="0.2">
      <c r="B83" s="14" t="s">
        <v>21</v>
      </c>
      <c r="C83" s="13">
        <v>433.01</v>
      </c>
      <c r="D83" s="13"/>
      <c r="E83" s="12"/>
    </row>
    <row r="84" spans="2:7" x14ac:dyDescent="0.2">
      <c r="B84" s="14" t="s">
        <v>53</v>
      </c>
      <c r="C84" s="13">
        <v>646</v>
      </c>
      <c r="D84" s="13"/>
      <c r="E84" s="12"/>
    </row>
    <row r="85" spans="2:7" x14ac:dyDescent="0.2">
      <c r="B85" s="14" t="s">
        <v>54</v>
      </c>
      <c r="C85" s="13">
        <v>431.75</v>
      </c>
      <c r="D85" s="13"/>
      <c r="E85" s="12"/>
    </row>
    <row r="86" spans="2:7" x14ac:dyDescent="0.2">
      <c r="B86" s="14" t="s">
        <v>55</v>
      </c>
      <c r="C86" s="13">
        <v>0</v>
      </c>
      <c r="D86" s="13"/>
      <c r="E86" s="12"/>
    </row>
    <row r="87" spans="2:7" x14ac:dyDescent="0.2">
      <c r="B87" s="14" t="s">
        <v>56</v>
      </c>
      <c r="C87" s="13">
        <v>1321.65</v>
      </c>
      <c r="D87" s="13"/>
      <c r="E87" s="12"/>
    </row>
    <row r="88" spans="2:7" x14ac:dyDescent="0.2">
      <c r="B88" s="14" t="s">
        <v>57</v>
      </c>
      <c r="C88" s="13">
        <v>94.8</v>
      </c>
      <c r="D88" s="13"/>
      <c r="E88" s="12"/>
    </row>
    <row r="89" spans="2:7" x14ac:dyDescent="0.2">
      <c r="B89" s="14" t="s">
        <v>58</v>
      </c>
      <c r="C89" s="13">
        <v>10531.86</v>
      </c>
      <c r="D89" s="13"/>
      <c r="E89" s="12"/>
    </row>
    <row r="90" spans="2:7" x14ac:dyDescent="0.2">
      <c r="B90" s="21" t="s">
        <v>59</v>
      </c>
      <c r="C90" s="13">
        <v>0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0</v>
      </c>
      <c r="D93" s="22"/>
      <c r="E93" s="12"/>
    </row>
    <row r="94" spans="2:7" x14ac:dyDescent="0.2">
      <c r="B94" s="14" t="s">
        <v>97</v>
      </c>
      <c r="C94" s="13"/>
      <c r="D94" s="22"/>
      <c r="E94" s="12"/>
    </row>
    <row r="95" spans="2:7" x14ac:dyDescent="0.2">
      <c r="B95" s="14" t="s">
        <v>77</v>
      </c>
      <c r="C95" s="15">
        <v>38.35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0</v>
      </c>
      <c r="G97" s="1"/>
    </row>
    <row r="98" spans="2:7" x14ac:dyDescent="0.2">
      <c r="B98" s="14" t="s">
        <v>22</v>
      </c>
      <c r="C98" s="15">
        <v>0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0</v>
      </c>
      <c r="G100" s="1"/>
    </row>
    <row r="101" spans="2:7" x14ac:dyDescent="0.2">
      <c r="B101" s="14" t="s">
        <v>87</v>
      </c>
      <c r="C101" s="13">
        <v>0</v>
      </c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0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6065.6200000000008</v>
      </c>
      <c r="G105" s="1"/>
    </row>
    <row r="106" spans="2:7" x14ac:dyDescent="0.2">
      <c r="B106" s="14" t="s">
        <v>63</v>
      </c>
      <c r="C106" s="13">
        <v>228.11</v>
      </c>
      <c r="D106" s="13"/>
      <c r="E106" s="12"/>
      <c r="G106" s="1"/>
    </row>
    <row r="107" spans="2:7" x14ac:dyDescent="0.2">
      <c r="B107" s="14" t="s">
        <v>64</v>
      </c>
      <c r="C107" s="13">
        <v>1040.21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3076.12</v>
      </c>
      <c r="D110" s="13"/>
      <c r="E110" s="12"/>
      <c r="G110" s="1"/>
    </row>
    <row r="111" spans="2:7" x14ac:dyDescent="0.2">
      <c r="B111" s="14" t="s">
        <v>67</v>
      </c>
      <c r="C111" s="13">
        <v>0</v>
      </c>
      <c r="D111" s="13"/>
      <c r="E111" s="12"/>
      <c r="G111" s="1"/>
    </row>
    <row r="112" spans="2:7" x14ac:dyDescent="0.2">
      <c r="B112" s="14" t="s">
        <v>68</v>
      </c>
      <c r="C112" s="13">
        <v>1641.18</v>
      </c>
      <c r="D112" s="13"/>
      <c r="E112" s="12"/>
      <c r="G112" s="1"/>
    </row>
    <row r="113" spans="2:10" x14ac:dyDescent="0.2">
      <c r="B113" s="14" t="s">
        <v>34</v>
      </c>
      <c r="C113" s="15">
        <v>80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2</v>
      </c>
      <c r="G115" s="1"/>
    </row>
    <row r="116" spans="2:10" x14ac:dyDescent="0.2">
      <c r="B116" s="14" t="s">
        <v>36</v>
      </c>
      <c r="C116" s="15">
        <v>2</v>
      </c>
      <c r="D116" s="13"/>
      <c r="E116" s="12"/>
      <c r="G116" s="1"/>
    </row>
    <row r="117" spans="2:10" x14ac:dyDescent="0.2">
      <c r="B117" s="14"/>
      <c r="C117" s="13" t="s">
        <v>99</v>
      </c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-14155.150000000001</v>
      </c>
      <c r="G121" s="1"/>
    </row>
    <row r="122" spans="2:10" x14ac:dyDescent="0.2">
      <c r="B122" s="14" t="s">
        <v>6</v>
      </c>
      <c r="C122" s="13">
        <v>729.3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-2208.58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-16667.400000000001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3284.84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30293.690000000002</v>
      </c>
      <c r="E130" s="24">
        <f>SUM(E6:E129)</f>
        <v>30293.690000000002</v>
      </c>
      <c r="G130" s="1"/>
    </row>
    <row r="131" spans="2:7" x14ac:dyDescent="0.2">
      <c r="B131" s="25"/>
      <c r="C131" s="26"/>
      <c r="D131" s="47"/>
      <c r="E131" s="47"/>
      <c r="G131" s="1"/>
    </row>
    <row r="132" spans="2:7" x14ac:dyDescent="0.2">
      <c r="B132" s="25"/>
      <c r="C132" s="26"/>
      <c r="D132" s="47" t="s">
        <v>71</v>
      </c>
      <c r="E132" s="47">
        <f>D130-E130</f>
        <v>0</v>
      </c>
      <c r="G132" s="1"/>
    </row>
    <row r="133" spans="2:7" x14ac:dyDescent="0.2">
      <c r="B133" s="25"/>
      <c r="C133" s="26"/>
      <c r="D133" s="47"/>
      <c r="E133" s="47"/>
      <c r="G133" s="1"/>
    </row>
    <row r="134" spans="2:7" x14ac:dyDescent="0.2">
      <c r="B134" s="25"/>
      <c r="C134" s="26" t="s">
        <v>99</v>
      </c>
      <c r="D134" s="47"/>
      <c r="E134" s="47"/>
      <c r="G134" s="1"/>
    </row>
    <row r="135" spans="2:7" x14ac:dyDescent="0.2">
      <c r="B135" s="25"/>
      <c r="C135" s="26"/>
      <c r="D135" s="47"/>
      <c r="E135" s="47"/>
      <c r="G135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5" topLeftCell="A108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115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51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-14155.150000000001</v>
      </c>
      <c r="E7" s="13"/>
    </row>
    <row r="8" spans="2:9" x14ac:dyDescent="0.2">
      <c r="B8" s="14" t="s">
        <v>6</v>
      </c>
      <c r="C8" s="13">
        <v>729.3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-2208.58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f>-16794.4+127</f>
        <v>-16667.400000000001</v>
      </c>
      <c r="D12" s="13"/>
      <c r="E12" s="12"/>
    </row>
    <row r="13" spans="2:9" x14ac:dyDescent="0.2">
      <c r="B13" s="14" t="s">
        <v>11</v>
      </c>
      <c r="C13" s="15">
        <v>3284.84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10546.970000000001</v>
      </c>
      <c r="E17" s="13"/>
    </row>
    <row r="18" spans="2:9" x14ac:dyDescent="0.2">
      <c r="B18" s="14" t="s">
        <v>14</v>
      </c>
      <c r="C18" s="13">
        <v>750</v>
      </c>
      <c r="D18" s="13"/>
      <c r="E18" s="13"/>
      <c r="F18" s="17"/>
    </row>
    <row r="19" spans="2:9" x14ac:dyDescent="0.2">
      <c r="B19" s="14" t="s">
        <v>15</v>
      </c>
      <c r="C19" s="13">
        <v>1457.71</v>
      </c>
      <c r="D19" s="13"/>
      <c r="E19" s="13"/>
    </row>
    <row r="20" spans="2:9" x14ac:dyDescent="0.2">
      <c r="B20" s="14" t="s">
        <v>16</v>
      </c>
      <c r="C20" s="13">
        <v>1225</v>
      </c>
      <c r="D20" s="13"/>
      <c r="E20" s="13"/>
      <c r="G20" s="49" t="s">
        <v>113</v>
      </c>
    </row>
    <row r="21" spans="2:9" x14ac:dyDescent="0.2">
      <c r="B21" s="14" t="s">
        <v>17</v>
      </c>
      <c r="C21" s="13">
        <v>114.38</v>
      </c>
      <c r="D21" s="13"/>
      <c r="E21" s="13"/>
    </row>
    <row r="22" spans="2:9" x14ac:dyDescent="0.2">
      <c r="B22" s="14" t="s">
        <v>18</v>
      </c>
      <c r="C22" s="13">
        <v>222.31</v>
      </c>
      <c r="D22" s="13"/>
      <c r="E22" s="13"/>
    </row>
    <row r="23" spans="2:9" x14ac:dyDescent="0.2">
      <c r="B23" s="14" t="s">
        <v>19</v>
      </c>
      <c r="C23" s="13">
        <v>186.82</v>
      </c>
      <c r="D23" s="13"/>
      <c r="E23" s="13"/>
    </row>
    <row r="24" spans="2:9" x14ac:dyDescent="0.2">
      <c r="B24" s="14" t="s">
        <v>20</v>
      </c>
      <c r="C24" s="13">
        <v>1527.75</v>
      </c>
      <c r="D24" s="13"/>
      <c r="E24" s="13"/>
    </row>
    <row r="25" spans="2:9" x14ac:dyDescent="0.2">
      <c r="B25" s="14" t="s">
        <v>21</v>
      </c>
      <c r="C25" s="13"/>
      <c r="D25" s="13"/>
      <c r="E25" s="13"/>
    </row>
    <row r="26" spans="2:9" s="2" customFormat="1" x14ac:dyDescent="0.2">
      <c r="B26" s="14" t="s">
        <v>22</v>
      </c>
      <c r="C26" s="15">
        <v>5063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13461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12652.5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808.5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267.39999999999998</v>
      </c>
      <c r="E36" s="13"/>
    </row>
    <row r="37" spans="2:9" x14ac:dyDescent="0.2">
      <c r="B37" s="14" t="s">
        <v>29</v>
      </c>
      <c r="C37" s="15">
        <v>267.39999999999998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3397.8</v>
      </c>
      <c r="E39" s="13"/>
      <c r="F39" s="40"/>
    </row>
    <row r="40" spans="2:9" x14ac:dyDescent="0.2">
      <c r="B40" s="14" t="s">
        <v>30</v>
      </c>
      <c r="C40" s="13">
        <v>982.02</v>
      </c>
      <c r="D40" s="13"/>
      <c r="E40" s="13"/>
    </row>
    <row r="41" spans="2:9" x14ac:dyDescent="0.2">
      <c r="B41" s="14" t="s">
        <v>31</v>
      </c>
      <c r="C41" s="13">
        <v>220.46</v>
      </c>
      <c r="D41" s="13"/>
      <c r="E41" s="13"/>
    </row>
    <row r="42" spans="2:9" x14ac:dyDescent="0.2">
      <c r="B42" s="14" t="s">
        <v>32</v>
      </c>
      <c r="C42" s="13">
        <v>440.54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620</v>
      </c>
      <c r="D45" s="13"/>
      <c r="E45" s="12"/>
    </row>
    <row r="46" spans="2:9" x14ac:dyDescent="0.2">
      <c r="B46" s="14" t="s">
        <v>103</v>
      </c>
      <c r="C46" s="13">
        <v>0</v>
      </c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/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1134.78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0</v>
      </c>
      <c r="E53" s="12"/>
    </row>
    <row r="54" spans="2:8" x14ac:dyDescent="0.2">
      <c r="B54" s="18" t="s">
        <v>86</v>
      </c>
      <c r="C54" s="13">
        <v>0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4930.47</v>
      </c>
    </row>
    <row r="58" spans="2:8" x14ac:dyDescent="0.2">
      <c r="B58" s="14" t="s">
        <v>40</v>
      </c>
      <c r="C58" s="13">
        <v>750</v>
      </c>
      <c r="D58" s="13"/>
      <c r="E58" s="12"/>
    </row>
    <row r="59" spans="2:8" x14ac:dyDescent="0.2">
      <c r="B59" s="14" t="s">
        <v>15</v>
      </c>
      <c r="C59" s="13">
        <v>1457.71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114.38</v>
      </c>
      <c r="D61" s="13"/>
      <c r="E61" s="12"/>
    </row>
    <row r="62" spans="2:8" x14ac:dyDescent="0.2">
      <c r="B62" s="14" t="s">
        <v>42</v>
      </c>
      <c r="C62" s="13">
        <v>222.31</v>
      </c>
      <c r="D62" s="13"/>
      <c r="E62" s="12"/>
    </row>
    <row r="63" spans="2:8" x14ac:dyDescent="0.2">
      <c r="B63" s="14" t="s">
        <v>43</v>
      </c>
      <c r="C63" s="13">
        <v>166.57</v>
      </c>
      <c r="D63" s="13"/>
      <c r="E63" s="12"/>
      <c r="H63" s="20"/>
    </row>
    <row r="64" spans="2:8" x14ac:dyDescent="0.2">
      <c r="B64" s="14" t="s">
        <v>44</v>
      </c>
      <c r="C64" s="13">
        <v>0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444</v>
      </c>
      <c r="D66" s="22"/>
      <c r="E66" s="12"/>
    </row>
    <row r="67" spans="2:8" x14ac:dyDescent="0.2">
      <c r="B67" s="14" t="s">
        <v>45</v>
      </c>
      <c r="C67" s="13">
        <v>550.5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SUM(C71:C95)</f>
        <v>14946.029999999999</v>
      </c>
      <c r="H70" s="29"/>
    </row>
    <row r="71" spans="2:8" x14ac:dyDescent="0.2">
      <c r="B71" s="14" t="s">
        <v>47</v>
      </c>
      <c r="C71" s="13">
        <v>1500</v>
      </c>
      <c r="D71" s="13"/>
      <c r="E71" s="12"/>
    </row>
    <row r="72" spans="2:8" x14ac:dyDescent="0.2">
      <c r="B72" s="14" t="s">
        <v>15</v>
      </c>
      <c r="C72" s="13">
        <v>7799.5</v>
      </c>
      <c r="D72" s="13"/>
      <c r="E72" s="12"/>
    </row>
    <row r="73" spans="2:8" x14ac:dyDescent="0.2">
      <c r="B73" s="14" t="s">
        <v>16</v>
      </c>
      <c r="C73" s="13">
        <v>860</v>
      </c>
      <c r="D73" s="13"/>
      <c r="E73" s="12"/>
    </row>
    <row r="74" spans="2:8" x14ac:dyDescent="0.2">
      <c r="B74" s="14" t="s">
        <v>48</v>
      </c>
      <c r="C74" s="13">
        <v>653.33000000000004</v>
      </c>
      <c r="D74" s="13"/>
      <c r="E74" s="12"/>
    </row>
    <row r="75" spans="2:8" x14ac:dyDescent="0.2">
      <c r="B75" s="14" t="s">
        <v>41</v>
      </c>
      <c r="C75" s="13">
        <v>221.13</v>
      </c>
      <c r="D75" s="13"/>
      <c r="E75" s="12"/>
    </row>
    <row r="76" spans="2:8" x14ac:dyDescent="0.2">
      <c r="B76" s="14" t="s">
        <v>18</v>
      </c>
      <c r="C76" s="13">
        <v>305.16000000000003</v>
      </c>
      <c r="D76" s="13"/>
      <c r="E76" s="12"/>
    </row>
    <row r="77" spans="2:8" x14ac:dyDescent="0.2">
      <c r="B77" s="14" t="s">
        <v>19</v>
      </c>
      <c r="C77" s="13">
        <v>105.23</v>
      </c>
      <c r="D77" s="13"/>
      <c r="E77" s="12"/>
    </row>
    <row r="78" spans="2:8" x14ac:dyDescent="0.2">
      <c r="B78" s="14" t="s">
        <v>49</v>
      </c>
      <c r="C78" s="13">
        <v>176.1</v>
      </c>
      <c r="D78" s="13"/>
      <c r="E78" s="12"/>
    </row>
    <row r="79" spans="2:8" x14ac:dyDescent="0.2">
      <c r="B79" s="14" t="s">
        <v>50</v>
      </c>
      <c r="C79" s="13">
        <v>0</v>
      </c>
      <c r="D79" s="13"/>
      <c r="E79" s="12"/>
    </row>
    <row r="80" spans="2:8" x14ac:dyDescent="0.2">
      <c r="B80" s="14" t="s">
        <v>51</v>
      </c>
      <c r="C80" s="13">
        <v>304.89</v>
      </c>
      <c r="D80" s="13"/>
      <c r="E80" s="12"/>
    </row>
    <row r="81" spans="2:7" x14ac:dyDescent="0.2">
      <c r="B81" s="14" t="s">
        <v>44</v>
      </c>
      <c r="C81" s="13">
        <v>520</v>
      </c>
      <c r="D81" s="13"/>
      <c r="E81" s="12"/>
    </row>
    <row r="82" spans="2:7" x14ac:dyDescent="0.2">
      <c r="B82" s="18" t="s">
        <v>52</v>
      </c>
      <c r="C82" s="13">
        <v>11.98</v>
      </c>
      <c r="D82" s="13"/>
      <c r="E82" s="12"/>
    </row>
    <row r="83" spans="2:7" x14ac:dyDescent="0.2">
      <c r="B83" s="14" t="s">
        <v>21</v>
      </c>
      <c r="C83" s="13">
        <v>368.75</v>
      </c>
      <c r="D83" s="13"/>
      <c r="E83" s="12"/>
    </row>
    <row r="84" spans="2:7" x14ac:dyDescent="0.2">
      <c r="B84" s="14" t="s">
        <v>53</v>
      </c>
      <c r="C84" s="13">
        <v>40</v>
      </c>
      <c r="D84" s="13"/>
      <c r="E84" s="12"/>
    </row>
    <row r="85" spans="2:7" x14ac:dyDescent="0.2">
      <c r="B85" s="14" t="s">
        <v>54</v>
      </c>
      <c r="C85" s="13">
        <v>203</v>
      </c>
      <c r="D85" s="13"/>
      <c r="E85" s="12"/>
    </row>
    <row r="86" spans="2:7" x14ac:dyDescent="0.2">
      <c r="B86" s="14" t="s">
        <v>55</v>
      </c>
      <c r="C86" s="13">
        <v>0</v>
      </c>
      <c r="D86" s="13"/>
      <c r="E86" s="12"/>
    </row>
    <row r="87" spans="2:7" x14ac:dyDescent="0.2">
      <c r="B87" s="14" t="s">
        <v>56</v>
      </c>
      <c r="C87" s="13">
        <v>1124</v>
      </c>
      <c r="D87" s="13"/>
      <c r="E87" s="12"/>
    </row>
    <row r="88" spans="2:7" x14ac:dyDescent="0.2">
      <c r="B88" s="14" t="s">
        <v>57</v>
      </c>
      <c r="C88" s="13">
        <v>61.77</v>
      </c>
      <c r="D88" s="13"/>
      <c r="E88" s="12"/>
    </row>
    <row r="89" spans="2:7" x14ac:dyDescent="0.2">
      <c r="B89" s="14" t="s">
        <v>58</v>
      </c>
      <c r="C89" s="13">
        <v>691.19</v>
      </c>
      <c r="D89" s="13"/>
      <c r="E89" s="12"/>
    </row>
    <row r="90" spans="2:7" x14ac:dyDescent="0.2">
      <c r="B90" s="21" t="s">
        <v>59</v>
      </c>
      <c r="C90" s="13">
        <v>0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0</v>
      </c>
      <c r="D93" s="22"/>
      <c r="E93" s="12"/>
    </row>
    <row r="94" spans="2:7" x14ac:dyDescent="0.2">
      <c r="B94" s="14" t="s">
        <v>97</v>
      </c>
      <c r="C94" s="13"/>
      <c r="D94" s="22"/>
      <c r="E94" s="12"/>
    </row>
    <row r="95" spans="2:7" x14ac:dyDescent="0.2">
      <c r="B95" s="14" t="s">
        <v>77</v>
      </c>
      <c r="C95" s="15">
        <v>0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0</v>
      </c>
      <c r="G97" s="1"/>
    </row>
    <row r="98" spans="2:7" x14ac:dyDescent="0.2">
      <c r="B98" s="14" t="s">
        <v>22</v>
      </c>
      <c r="C98" s="15">
        <v>0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0</v>
      </c>
      <c r="G100" s="1"/>
    </row>
    <row r="101" spans="2:7" x14ac:dyDescent="0.2">
      <c r="B101" s="14" t="s">
        <v>87</v>
      </c>
      <c r="C101" s="13">
        <v>0</v>
      </c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0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4841.1099999999997</v>
      </c>
      <c r="G105" s="1"/>
    </row>
    <row r="106" spans="2:7" x14ac:dyDescent="0.2">
      <c r="B106" s="14" t="s">
        <v>63</v>
      </c>
      <c r="C106" s="13">
        <v>218.36</v>
      </c>
      <c r="D106" s="13"/>
      <c r="E106" s="12"/>
      <c r="G106" s="1"/>
    </row>
    <row r="107" spans="2:7" x14ac:dyDescent="0.2">
      <c r="B107" s="14" t="s">
        <v>64</v>
      </c>
      <c r="C107" s="13">
        <v>449.24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3076.12</v>
      </c>
      <c r="D110" s="13"/>
      <c r="E110" s="12"/>
      <c r="G110" s="1"/>
    </row>
    <row r="111" spans="2:7" x14ac:dyDescent="0.2">
      <c r="B111" s="14" t="s">
        <v>67</v>
      </c>
      <c r="C111" s="13">
        <v>0</v>
      </c>
      <c r="D111" s="13"/>
      <c r="E111" s="12"/>
      <c r="G111" s="1"/>
    </row>
    <row r="112" spans="2:7" x14ac:dyDescent="0.2">
      <c r="B112" s="14" t="s">
        <v>68</v>
      </c>
      <c r="C112" s="13">
        <v>1097.3900000000001</v>
      </c>
      <c r="D112" s="13"/>
      <c r="E112" s="12"/>
      <c r="G112" s="1"/>
    </row>
    <row r="113" spans="2:10" x14ac:dyDescent="0.2">
      <c r="B113" s="14" t="s">
        <v>34</v>
      </c>
      <c r="C113" s="15">
        <v>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0</v>
      </c>
      <c r="G115" s="1"/>
    </row>
    <row r="116" spans="2:10" x14ac:dyDescent="0.2">
      <c r="B116" s="14" t="s">
        <v>36</v>
      </c>
      <c r="C116" s="15">
        <v>0</v>
      </c>
      <c r="D116" s="13"/>
      <c r="E116" s="12"/>
      <c r="G116" s="1"/>
    </row>
    <row r="117" spans="2:10" x14ac:dyDescent="0.2">
      <c r="B117" s="14"/>
      <c r="C117" s="13" t="s">
        <v>99</v>
      </c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-11199.59</v>
      </c>
      <c r="G121" s="1"/>
    </row>
    <row r="122" spans="2:10" x14ac:dyDescent="0.2">
      <c r="B122" s="14" t="s">
        <v>6</v>
      </c>
      <c r="C122" s="13">
        <v>333.7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-3657.16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-12135.06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3552.24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13518.02</v>
      </c>
      <c r="E130" s="24">
        <f>SUM(E6:E129)</f>
        <v>13518.02</v>
      </c>
      <c r="G130" s="1"/>
    </row>
    <row r="131" spans="2:7" x14ac:dyDescent="0.2">
      <c r="B131" s="25"/>
      <c r="C131" s="26"/>
      <c r="D131" s="50"/>
      <c r="E131" s="50"/>
      <c r="G131" s="1"/>
    </row>
    <row r="132" spans="2:7" x14ac:dyDescent="0.2">
      <c r="B132" s="25"/>
      <c r="C132" s="26"/>
      <c r="D132" s="50" t="s">
        <v>71</v>
      </c>
      <c r="E132" s="50">
        <f>D130-E130</f>
        <v>0</v>
      </c>
      <c r="G132" s="1"/>
    </row>
    <row r="133" spans="2:7" x14ac:dyDescent="0.2">
      <c r="B133" s="25"/>
      <c r="C133" s="26"/>
      <c r="D133" s="50"/>
      <c r="E133" s="50"/>
      <c r="G133" s="1"/>
    </row>
    <row r="134" spans="2:7" x14ac:dyDescent="0.2">
      <c r="B134" s="25"/>
      <c r="C134" s="26"/>
      <c r="D134" s="50"/>
      <c r="E134" s="50"/>
      <c r="G134" s="1"/>
    </row>
    <row r="135" spans="2:7" x14ac:dyDescent="0.2">
      <c r="B135" s="25"/>
      <c r="C135" s="26"/>
      <c r="D135" s="50"/>
      <c r="E135" s="50"/>
      <c r="G135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4"/>
  <sheetViews>
    <sheetView zoomScale="90" zoomScaleNormal="90" workbookViewId="0">
      <pane ySplit="5" topLeftCell="A116" activePane="bottomLeft" state="frozen"/>
      <selection pane="bottomLeft" activeCell="B135" sqref="B135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116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53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-11199.59</v>
      </c>
      <c r="E7" s="13"/>
    </row>
    <row r="8" spans="2:9" x14ac:dyDescent="0.2">
      <c r="B8" s="14" t="s">
        <v>6</v>
      </c>
      <c r="C8" s="13">
        <v>333.7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-3657.16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v>-12135.06</v>
      </c>
      <c r="D12" s="13"/>
      <c r="E12" s="12"/>
    </row>
    <row r="13" spans="2:9" x14ac:dyDescent="0.2">
      <c r="B13" s="14" t="s">
        <v>11</v>
      </c>
      <c r="C13" s="15">
        <v>3552.24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8520</v>
      </c>
      <c r="E17" s="13"/>
    </row>
    <row r="18" spans="2:9" x14ac:dyDescent="0.2">
      <c r="B18" s="14" t="s">
        <v>14</v>
      </c>
      <c r="C18" s="13">
        <v>0</v>
      </c>
      <c r="D18" s="13"/>
      <c r="E18" s="13"/>
      <c r="F18" s="17"/>
    </row>
    <row r="19" spans="2:9" x14ac:dyDescent="0.2">
      <c r="B19" s="14" t="s">
        <v>15</v>
      </c>
      <c r="C19" s="13">
        <v>0</v>
      </c>
      <c r="D19" s="13"/>
      <c r="E19" s="13"/>
    </row>
    <row r="20" spans="2:9" x14ac:dyDescent="0.2">
      <c r="B20" s="14" t="s">
        <v>16</v>
      </c>
      <c r="C20" s="13">
        <v>0</v>
      </c>
      <c r="D20" s="13"/>
      <c r="E20" s="13"/>
      <c r="G20" s="49" t="s">
        <v>113</v>
      </c>
    </row>
    <row r="21" spans="2:9" x14ac:dyDescent="0.2">
      <c r="B21" s="14" t="s">
        <v>17</v>
      </c>
      <c r="C21" s="13">
        <v>0</v>
      </c>
      <c r="D21" s="13"/>
      <c r="E21" s="13"/>
    </row>
    <row r="22" spans="2:9" x14ac:dyDescent="0.2">
      <c r="B22" s="14" t="s">
        <v>18</v>
      </c>
      <c r="C22" s="13">
        <v>0</v>
      </c>
      <c r="D22" s="13"/>
      <c r="E22" s="13"/>
    </row>
    <row r="23" spans="2:9" x14ac:dyDescent="0.2">
      <c r="B23" s="14" t="s">
        <v>19</v>
      </c>
      <c r="C23" s="13">
        <v>0</v>
      </c>
      <c r="D23" s="13"/>
      <c r="E23" s="13"/>
    </row>
    <row r="24" spans="2:9" x14ac:dyDescent="0.2">
      <c r="B24" s="14" t="s">
        <v>20</v>
      </c>
      <c r="C24" s="13">
        <v>0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8520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16041.5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13148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2893.5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390.4</v>
      </c>
      <c r="E36" s="13"/>
    </row>
    <row r="37" spans="2:9" x14ac:dyDescent="0.2">
      <c r="B37" s="14" t="s">
        <v>29</v>
      </c>
      <c r="C37" s="15">
        <v>390.4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12304.470000000001</v>
      </c>
      <c r="E39" s="13"/>
      <c r="F39" s="40"/>
    </row>
    <row r="40" spans="2:9" x14ac:dyDescent="0.2">
      <c r="B40" s="14" t="s">
        <v>30</v>
      </c>
      <c r="C40" s="13">
        <v>1034.25</v>
      </c>
      <c r="D40" s="13"/>
      <c r="E40" s="13"/>
    </row>
    <row r="41" spans="2:9" x14ac:dyDescent="0.2">
      <c r="B41" s="14" t="s">
        <v>31</v>
      </c>
      <c r="C41" s="13">
        <v>220.46</v>
      </c>
      <c r="D41" s="13"/>
      <c r="E41" s="13"/>
    </row>
    <row r="42" spans="2:9" x14ac:dyDescent="0.2">
      <c r="B42" s="14" t="s">
        <v>32</v>
      </c>
      <c r="C42" s="13">
        <v>440.56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9523.99</v>
      </c>
      <c r="D45" s="13"/>
      <c r="E45" s="12"/>
    </row>
    <row r="46" spans="2:9" x14ac:dyDescent="0.2">
      <c r="B46" s="14" t="s">
        <v>103</v>
      </c>
      <c r="C46" s="13">
        <v>0</v>
      </c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>
        <v>0</v>
      </c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1085.21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88</v>
      </c>
      <c r="E53" s="12"/>
    </row>
    <row r="54" spans="2:8" x14ac:dyDescent="0.2">
      <c r="B54" s="18" t="s">
        <v>86</v>
      </c>
      <c r="C54" s="13">
        <v>88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9309.86</v>
      </c>
    </row>
    <row r="58" spans="2:8" x14ac:dyDescent="0.2">
      <c r="B58" s="14" t="s">
        <v>40</v>
      </c>
      <c r="C58" s="13">
        <v>750</v>
      </c>
      <c r="D58" s="13"/>
      <c r="E58" s="12"/>
    </row>
    <row r="59" spans="2:8" x14ac:dyDescent="0.2">
      <c r="B59" s="14" t="s">
        <v>15</v>
      </c>
      <c r="C59" s="13">
        <v>1457.71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114.38</v>
      </c>
      <c r="D61" s="13"/>
      <c r="E61" s="12"/>
    </row>
    <row r="62" spans="2:8" x14ac:dyDescent="0.2">
      <c r="B62" s="14" t="s">
        <v>42</v>
      </c>
      <c r="C62" s="13">
        <v>222.31</v>
      </c>
      <c r="D62" s="13"/>
      <c r="E62" s="12"/>
    </row>
    <row r="63" spans="2:8" x14ac:dyDescent="0.2">
      <c r="B63" s="14" t="s">
        <v>43</v>
      </c>
      <c r="C63" s="13">
        <v>117</v>
      </c>
      <c r="D63" s="13"/>
      <c r="E63" s="12"/>
      <c r="H63" s="20"/>
    </row>
    <row r="64" spans="2:8" x14ac:dyDescent="0.2">
      <c r="B64" s="14" t="s">
        <v>44</v>
      </c>
      <c r="C64" s="13">
        <v>3182.06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2241.4</v>
      </c>
      <c r="D66" s="22"/>
      <c r="E66" s="12"/>
    </row>
    <row r="67" spans="2:8" x14ac:dyDescent="0.2">
      <c r="B67" s="14" t="s">
        <v>45</v>
      </c>
      <c r="C67" s="13">
        <v>0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SUM(C71:C95)</f>
        <v>16100.929999999998</v>
      </c>
      <c r="H70" s="29"/>
    </row>
    <row r="71" spans="2:8" x14ac:dyDescent="0.2">
      <c r="B71" s="14" t="s">
        <v>47</v>
      </c>
      <c r="C71" s="13">
        <v>1500</v>
      </c>
      <c r="D71" s="13"/>
      <c r="E71" s="12"/>
    </row>
    <row r="72" spans="2:8" x14ac:dyDescent="0.2">
      <c r="B72" s="14" t="s">
        <v>15</v>
      </c>
      <c r="C72" s="13">
        <v>7599</v>
      </c>
      <c r="D72" s="13"/>
      <c r="E72" s="12"/>
    </row>
    <row r="73" spans="2:8" x14ac:dyDescent="0.2">
      <c r="B73" s="14" t="s">
        <v>16</v>
      </c>
      <c r="C73" s="13">
        <v>860</v>
      </c>
      <c r="D73" s="13"/>
      <c r="E73" s="12"/>
    </row>
    <row r="74" spans="2:8" x14ac:dyDescent="0.2">
      <c r="B74" s="14" t="s">
        <v>48</v>
      </c>
      <c r="C74" s="13">
        <v>766.67</v>
      </c>
      <c r="D74" s="13"/>
      <c r="E74" s="12"/>
    </row>
    <row r="75" spans="2:8" x14ac:dyDescent="0.2">
      <c r="B75" s="14" t="s">
        <v>41</v>
      </c>
      <c r="C75" s="13">
        <v>221.13</v>
      </c>
      <c r="D75" s="13"/>
      <c r="E75" s="12"/>
    </row>
    <row r="76" spans="2:8" x14ac:dyDescent="0.2">
      <c r="B76" s="14" t="s">
        <v>18</v>
      </c>
      <c r="C76" s="13">
        <v>305.16000000000003</v>
      </c>
      <c r="D76" s="13"/>
      <c r="E76" s="12"/>
    </row>
    <row r="77" spans="2:8" x14ac:dyDescent="0.2">
      <c r="B77" s="14" t="s">
        <v>19</v>
      </c>
      <c r="C77" s="13">
        <v>105.23</v>
      </c>
      <c r="D77" s="13"/>
      <c r="E77" s="12"/>
    </row>
    <row r="78" spans="2:8" x14ac:dyDescent="0.2">
      <c r="B78" s="14" t="s">
        <v>49</v>
      </c>
      <c r="C78" s="13">
        <v>295.66000000000003</v>
      </c>
      <c r="D78" s="13"/>
      <c r="E78" s="12"/>
    </row>
    <row r="79" spans="2:8" x14ac:dyDescent="0.2">
      <c r="B79" s="14" t="s">
        <v>50</v>
      </c>
      <c r="C79" s="13">
        <v>0</v>
      </c>
      <c r="D79" s="13"/>
      <c r="E79" s="12"/>
    </row>
    <row r="80" spans="2:8" x14ac:dyDescent="0.2">
      <c r="B80" s="14" t="s">
        <v>51</v>
      </c>
      <c r="C80" s="13">
        <v>191.45</v>
      </c>
      <c r="D80" s="13"/>
      <c r="E80" s="12"/>
    </row>
    <row r="81" spans="2:7" x14ac:dyDescent="0.2">
      <c r="B81" s="14" t="s">
        <v>44</v>
      </c>
      <c r="C81" s="13">
        <v>700</v>
      </c>
      <c r="D81" s="13"/>
      <c r="E81" s="12"/>
    </row>
    <row r="82" spans="2:7" x14ac:dyDescent="0.2">
      <c r="B82" s="18" t="s">
        <v>52</v>
      </c>
      <c r="C82" s="13">
        <v>482.09</v>
      </c>
      <c r="D82" s="13"/>
      <c r="E82" s="12"/>
    </row>
    <row r="83" spans="2:7" x14ac:dyDescent="0.2">
      <c r="B83" s="14" t="s">
        <v>21</v>
      </c>
      <c r="C83" s="13">
        <v>371.66</v>
      </c>
      <c r="D83" s="13"/>
      <c r="E83" s="12"/>
    </row>
    <row r="84" spans="2:7" x14ac:dyDescent="0.2">
      <c r="B84" s="14" t="s">
        <v>53</v>
      </c>
      <c r="C84" s="13">
        <v>553.14</v>
      </c>
      <c r="D84" s="13"/>
      <c r="E84" s="12"/>
    </row>
    <row r="85" spans="2:7" x14ac:dyDescent="0.2">
      <c r="B85" s="14" t="s">
        <v>54</v>
      </c>
      <c r="C85" s="13">
        <v>196.5</v>
      </c>
      <c r="D85" s="13"/>
      <c r="E85" s="12"/>
    </row>
    <row r="86" spans="2:7" x14ac:dyDescent="0.2">
      <c r="B86" s="14" t="s">
        <v>55</v>
      </c>
      <c r="C86" s="13">
        <v>222.22</v>
      </c>
      <c r="D86" s="13"/>
      <c r="E86" s="12"/>
    </row>
    <row r="87" spans="2:7" x14ac:dyDescent="0.2">
      <c r="B87" s="14" t="s">
        <v>56</v>
      </c>
      <c r="C87" s="13">
        <v>42.25</v>
      </c>
      <c r="D87" s="13"/>
      <c r="E87" s="12"/>
    </row>
    <row r="88" spans="2:7" x14ac:dyDescent="0.2">
      <c r="B88" s="14" t="s">
        <v>57</v>
      </c>
      <c r="C88" s="13">
        <v>44.99</v>
      </c>
      <c r="D88" s="13"/>
      <c r="E88" s="12"/>
    </row>
    <row r="89" spans="2:7" x14ac:dyDescent="0.2">
      <c r="B89" s="14" t="s">
        <v>58</v>
      </c>
      <c r="C89" s="13">
        <v>1643.78</v>
      </c>
      <c r="D89" s="13"/>
      <c r="E89" s="12"/>
    </row>
    <row r="90" spans="2:7" x14ac:dyDescent="0.2">
      <c r="B90" s="21" t="s">
        <v>59</v>
      </c>
      <c r="C90" s="13">
        <v>0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0</v>
      </c>
      <c r="D93" s="22"/>
      <c r="E93" s="12"/>
    </row>
    <row r="94" spans="2:7" x14ac:dyDescent="0.2">
      <c r="B94" s="14" t="s">
        <v>97</v>
      </c>
      <c r="C94" s="13"/>
      <c r="D94" s="22"/>
      <c r="E94" s="12"/>
    </row>
    <row r="95" spans="2:7" x14ac:dyDescent="0.2">
      <c r="B95" s="14" t="s">
        <v>77</v>
      </c>
      <c r="C95" s="15">
        <v>0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0</v>
      </c>
      <c r="G97" s="1"/>
    </row>
    <row r="98" spans="2:7" x14ac:dyDescent="0.2">
      <c r="B98" s="14" t="s">
        <v>22</v>
      </c>
      <c r="C98" s="15">
        <v>0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0</v>
      </c>
      <c r="G100" s="1"/>
    </row>
    <row r="101" spans="2:7" x14ac:dyDescent="0.2">
      <c r="B101" s="14" t="s">
        <v>87</v>
      </c>
      <c r="C101" s="13">
        <v>0</v>
      </c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0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1749.19</v>
      </c>
      <c r="G105" s="1"/>
    </row>
    <row r="106" spans="2:7" x14ac:dyDescent="0.2">
      <c r="B106" s="14" t="s">
        <v>63</v>
      </c>
      <c r="C106" s="13">
        <v>218.36</v>
      </c>
      <c r="D106" s="13"/>
      <c r="E106" s="12"/>
      <c r="G106" s="1"/>
    </row>
    <row r="107" spans="2:7" x14ac:dyDescent="0.2">
      <c r="B107" s="14" t="s">
        <v>64</v>
      </c>
      <c r="C107" s="13">
        <v>440.55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0</v>
      </c>
      <c r="D110" s="13"/>
      <c r="E110" s="12"/>
      <c r="G110" s="1"/>
    </row>
    <row r="111" spans="2:7" x14ac:dyDescent="0.2">
      <c r="B111" s="14" t="s">
        <v>67</v>
      </c>
      <c r="C111" s="13">
        <v>0</v>
      </c>
      <c r="D111" s="13"/>
      <c r="E111" s="12"/>
      <c r="G111" s="1"/>
    </row>
    <row r="112" spans="2:7" x14ac:dyDescent="0.2">
      <c r="B112" s="14" t="s">
        <v>68</v>
      </c>
      <c r="C112" s="13">
        <v>1090.28</v>
      </c>
      <c r="D112" s="13"/>
      <c r="E112" s="12"/>
      <c r="G112" s="1"/>
    </row>
    <row r="113" spans="2:10" x14ac:dyDescent="0.2">
      <c r="B113" s="14" t="s">
        <v>34</v>
      </c>
      <c r="C113" s="15">
        <v>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90</v>
      </c>
      <c r="G115" s="1"/>
    </row>
    <row r="116" spans="2:10" x14ac:dyDescent="0.2">
      <c r="B116" s="14" t="s">
        <v>36</v>
      </c>
      <c r="C116" s="15">
        <v>90</v>
      </c>
      <c r="D116" s="13"/>
      <c r="E116" s="12"/>
      <c r="G116" s="1"/>
    </row>
    <row r="117" spans="2:10" x14ac:dyDescent="0.2">
      <c r="B117" s="14"/>
      <c r="C117" s="13" t="s">
        <v>99</v>
      </c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-1105.2000000000003</v>
      </c>
      <c r="G121" s="1"/>
    </row>
    <row r="122" spans="2:10" x14ac:dyDescent="0.2">
      <c r="B122" s="14" t="s">
        <v>6</v>
      </c>
      <c r="C122" s="13">
        <v>2489.92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-5180.55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-3063.9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3942.64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26144.78</v>
      </c>
      <c r="E130" s="24">
        <f>SUM(E6:E129)</f>
        <v>26144.78</v>
      </c>
      <c r="G130" s="1"/>
    </row>
    <row r="131" spans="2:7" x14ac:dyDescent="0.2">
      <c r="B131" s="25"/>
      <c r="C131" s="26"/>
      <c r="D131" s="52"/>
      <c r="E131" s="52"/>
      <c r="G131" s="1"/>
    </row>
    <row r="132" spans="2:7" x14ac:dyDescent="0.2">
      <c r="B132" s="25"/>
      <c r="C132" s="26"/>
      <c r="D132" s="52" t="s">
        <v>71</v>
      </c>
      <c r="E132" s="52">
        <f>D130-E130</f>
        <v>0</v>
      </c>
      <c r="G132" s="1"/>
    </row>
    <row r="133" spans="2:7" x14ac:dyDescent="0.2">
      <c r="B133" s="25"/>
      <c r="C133" s="26"/>
      <c r="D133" s="52"/>
      <c r="E133" s="52"/>
      <c r="G133" s="1"/>
    </row>
    <row r="134" spans="2:7" x14ac:dyDescent="0.2">
      <c r="B134" s="25"/>
      <c r="C134" s="26"/>
      <c r="D134" s="52"/>
      <c r="E134" s="52"/>
      <c r="G134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5" topLeftCell="A111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117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3"/>
      <c r="C4" s="4"/>
      <c r="D4" s="55"/>
      <c r="E4" s="6">
        <f>E132</f>
        <v>0</v>
      </c>
    </row>
    <row r="5" spans="2:9" x14ac:dyDescent="0.2">
      <c r="B5" s="7" t="s">
        <v>1</v>
      </c>
      <c r="C5" s="8" t="s">
        <v>2</v>
      </c>
      <c r="D5" s="7" t="s">
        <v>3</v>
      </c>
      <c r="E5" s="7" t="s">
        <v>4</v>
      </c>
    </row>
    <row r="6" spans="2:9" x14ac:dyDescent="0.2">
      <c r="B6" s="9"/>
      <c r="C6" s="10"/>
      <c r="D6" s="11"/>
      <c r="E6" s="11"/>
    </row>
    <row r="7" spans="2:9" x14ac:dyDescent="0.2">
      <c r="B7" s="12" t="s">
        <v>5</v>
      </c>
      <c r="C7" s="13"/>
      <c r="D7" s="12">
        <f>SUM(C8:C13)</f>
        <v>-1105.2000000000003</v>
      </c>
      <c r="E7" s="13"/>
    </row>
    <row r="8" spans="2:9" x14ac:dyDescent="0.2">
      <c r="B8" s="14" t="s">
        <v>6</v>
      </c>
      <c r="C8" s="13">
        <v>2489.92</v>
      </c>
      <c r="D8" s="13"/>
      <c r="E8" s="12"/>
    </row>
    <row r="9" spans="2:9" x14ac:dyDescent="0.2">
      <c r="B9" s="14" t="s">
        <v>7</v>
      </c>
      <c r="C9" s="13">
        <v>700</v>
      </c>
      <c r="D9" s="13"/>
      <c r="E9" s="12"/>
    </row>
    <row r="10" spans="2:9" x14ac:dyDescent="0.2">
      <c r="B10" s="14" t="s">
        <v>8</v>
      </c>
      <c r="C10" s="13">
        <v>-5180.55</v>
      </c>
      <c r="D10" s="13"/>
      <c r="E10" s="12"/>
    </row>
    <row r="11" spans="2:9" x14ac:dyDescent="0.2">
      <c r="B11" s="14" t="s">
        <v>9</v>
      </c>
      <c r="C11" s="13">
        <v>6.69</v>
      </c>
      <c r="D11" s="13"/>
      <c r="E11" s="12"/>
      <c r="I11" s="2"/>
    </row>
    <row r="12" spans="2:9" x14ac:dyDescent="0.2">
      <c r="B12" s="14" t="s">
        <v>10</v>
      </c>
      <c r="C12" s="13">
        <v>-3063.9</v>
      </c>
      <c r="D12" s="13"/>
      <c r="E12" s="12"/>
    </row>
    <row r="13" spans="2:9" x14ac:dyDescent="0.2">
      <c r="B13" s="14" t="s">
        <v>11</v>
      </c>
      <c r="C13" s="15">
        <v>3942.64</v>
      </c>
      <c r="D13" s="13"/>
      <c r="E13" s="12"/>
    </row>
    <row r="14" spans="2:9" x14ac:dyDescent="0.2">
      <c r="B14" s="14"/>
      <c r="C14" s="13"/>
      <c r="D14" s="13"/>
      <c r="E14" s="12"/>
    </row>
    <row r="15" spans="2:9" x14ac:dyDescent="0.2">
      <c r="B15" s="14"/>
      <c r="C15" s="13"/>
      <c r="D15" s="13"/>
      <c r="E15" s="13"/>
    </row>
    <row r="16" spans="2:9" x14ac:dyDescent="0.2">
      <c r="B16" s="12" t="s">
        <v>12</v>
      </c>
      <c r="C16" s="13"/>
      <c r="D16" s="13"/>
      <c r="E16" s="13"/>
    </row>
    <row r="17" spans="2:9" x14ac:dyDescent="0.2">
      <c r="B17" s="16" t="s">
        <v>13</v>
      </c>
      <c r="C17" s="13"/>
      <c r="D17" s="12">
        <f>SUM(C18:C26)</f>
        <v>5987.97</v>
      </c>
      <c r="E17" s="13"/>
    </row>
    <row r="18" spans="2:9" x14ac:dyDescent="0.2">
      <c r="B18" s="14" t="s">
        <v>14</v>
      </c>
      <c r="C18" s="13">
        <v>750</v>
      </c>
      <c r="D18" s="13"/>
      <c r="E18" s="13"/>
      <c r="F18" s="17"/>
    </row>
    <row r="19" spans="2:9" x14ac:dyDescent="0.2">
      <c r="B19" s="14" t="s">
        <v>15</v>
      </c>
      <c r="C19" s="13">
        <v>1457.71</v>
      </c>
      <c r="D19" s="13"/>
      <c r="E19" s="13"/>
    </row>
    <row r="20" spans="2:9" x14ac:dyDescent="0.2">
      <c r="B20" s="14" t="s">
        <v>16</v>
      </c>
      <c r="C20" s="13">
        <v>1225</v>
      </c>
      <c r="D20" s="13"/>
      <c r="E20" s="13"/>
      <c r="G20" s="49" t="s">
        <v>113</v>
      </c>
    </row>
    <row r="21" spans="2:9" x14ac:dyDescent="0.2">
      <c r="B21" s="14" t="s">
        <v>17</v>
      </c>
      <c r="C21" s="13">
        <v>114.38</v>
      </c>
      <c r="D21" s="13"/>
      <c r="E21" s="13"/>
    </row>
    <row r="22" spans="2:9" x14ac:dyDescent="0.2">
      <c r="B22" s="14" t="s">
        <v>18</v>
      </c>
      <c r="C22" s="13">
        <v>222.31</v>
      </c>
      <c r="D22" s="13"/>
      <c r="E22" s="13"/>
    </row>
    <row r="23" spans="2:9" x14ac:dyDescent="0.2">
      <c r="B23" s="14" t="s">
        <v>19</v>
      </c>
      <c r="C23" s="13">
        <v>186.82</v>
      </c>
      <c r="D23" s="13"/>
      <c r="E23" s="13"/>
    </row>
    <row r="24" spans="2:9" x14ac:dyDescent="0.2">
      <c r="B24" s="14" t="s">
        <v>20</v>
      </c>
      <c r="C24" s="13">
        <v>1527.75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504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2528.12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2528.12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23171.25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14373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8798.25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412.7</v>
      </c>
      <c r="E36" s="13"/>
    </row>
    <row r="37" spans="2:9" x14ac:dyDescent="0.2">
      <c r="B37" s="14" t="s">
        <v>29</v>
      </c>
      <c r="C37" s="15">
        <v>412.7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SUM(C40:C52)</f>
        <v>12578.930000000002</v>
      </c>
      <c r="E39" s="13"/>
      <c r="F39" s="40"/>
    </row>
    <row r="40" spans="2:9" x14ac:dyDescent="0.2">
      <c r="B40" s="14" t="s">
        <v>30</v>
      </c>
      <c r="C40" s="13">
        <v>1168.75</v>
      </c>
      <c r="D40" s="13"/>
      <c r="E40" s="13"/>
    </row>
    <row r="41" spans="2:9" x14ac:dyDescent="0.2">
      <c r="B41" s="14" t="s">
        <v>31</v>
      </c>
      <c r="C41" s="13">
        <v>220.46</v>
      </c>
      <c r="D41" s="13"/>
      <c r="E41" s="13"/>
    </row>
    <row r="42" spans="2:9" x14ac:dyDescent="0.2">
      <c r="B42" s="14" t="s">
        <v>32</v>
      </c>
      <c r="C42" s="13">
        <v>511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9524.0300000000007</v>
      </c>
      <c r="D45" s="13"/>
      <c r="E45" s="12"/>
    </row>
    <row r="46" spans="2:9" x14ac:dyDescent="0.2">
      <c r="B46" s="14" t="s">
        <v>103</v>
      </c>
      <c r="C46" s="13"/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34</v>
      </c>
      <c r="C48" s="13">
        <v>0</v>
      </c>
      <c r="D48" s="13"/>
      <c r="E48" s="12"/>
    </row>
    <row r="49" spans="2:8" x14ac:dyDescent="0.2">
      <c r="B49" s="14" t="s">
        <v>106</v>
      </c>
      <c r="C49" s="13"/>
      <c r="D49" s="13"/>
      <c r="E49" s="12"/>
    </row>
    <row r="50" spans="2:8" x14ac:dyDescent="0.2">
      <c r="B50" s="14" t="s">
        <v>105</v>
      </c>
      <c r="C50" s="13"/>
      <c r="D50" s="13"/>
      <c r="E50" s="12"/>
    </row>
    <row r="51" spans="2:8" x14ac:dyDescent="0.2">
      <c r="B51" s="14" t="s">
        <v>35</v>
      </c>
      <c r="C51" s="15">
        <v>1154.69</v>
      </c>
      <c r="D51" s="13"/>
      <c r="E51" s="12"/>
    </row>
    <row r="52" spans="2:8" x14ac:dyDescent="0.2">
      <c r="B52" s="14"/>
      <c r="C52" s="13">
        <v>0</v>
      </c>
      <c r="D52" s="13"/>
      <c r="E52" s="12"/>
    </row>
    <row r="53" spans="2:8" x14ac:dyDescent="0.2">
      <c r="B53" s="12" t="s">
        <v>36</v>
      </c>
      <c r="C53" s="13"/>
      <c r="D53" s="13">
        <f>SUM(C54)</f>
        <v>7</v>
      </c>
      <c r="E53" s="12"/>
    </row>
    <row r="54" spans="2:8" x14ac:dyDescent="0.2">
      <c r="B54" s="18" t="s">
        <v>86</v>
      </c>
      <c r="C54" s="13">
        <v>7</v>
      </c>
      <c r="D54" s="13"/>
      <c r="E54" s="12"/>
    </row>
    <row r="55" spans="2:8" x14ac:dyDescent="0.2">
      <c r="B55" s="14"/>
      <c r="C55" s="13"/>
      <c r="D55" s="13"/>
      <c r="E55" s="12"/>
    </row>
    <row r="56" spans="2:8" x14ac:dyDescent="0.2">
      <c r="B56" s="12" t="s">
        <v>38</v>
      </c>
      <c r="C56" s="13"/>
      <c r="D56" s="13"/>
      <c r="E56" s="12"/>
    </row>
    <row r="57" spans="2:8" x14ac:dyDescent="0.2">
      <c r="B57" s="19" t="s">
        <v>39</v>
      </c>
      <c r="C57" s="13"/>
      <c r="D57" s="13"/>
      <c r="E57" s="12">
        <f>SUM(C58:C68)</f>
        <v>9907.6200000000008</v>
      </c>
    </row>
    <row r="58" spans="2:8" x14ac:dyDescent="0.2">
      <c r="B58" s="14" t="s">
        <v>40</v>
      </c>
      <c r="C58" s="13">
        <v>1450</v>
      </c>
      <c r="D58" s="13"/>
      <c r="E58" s="12"/>
    </row>
    <row r="59" spans="2:8" x14ac:dyDescent="0.2">
      <c r="B59" s="14" t="s">
        <v>15</v>
      </c>
      <c r="C59" s="13">
        <v>1457.71</v>
      </c>
      <c r="D59" s="13"/>
      <c r="E59" s="12"/>
    </row>
    <row r="60" spans="2:8" x14ac:dyDescent="0.2">
      <c r="B60" s="14" t="s">
        <v>16</v>
      </c>
      <c r="C60" s="13">
        <v>1225</v>
      </c>
      <c r="D60" s="13"/>
      <c r="E60" s="12"/>
    </row>
    <row r="61" spans="2:8" x14ac:dyDescent="0.2">
      <c r="B61" s="14" t="s">
        <v>41</v>
      </c>
      <c r="C61" s="13">
        <v>121.88</v>
      </c>
      <c r="D61" s="13"/>
      <c r="E61" s="12"/>
    </row>
    <row r="62" spans="2:8" x14ac:dyDescent="0.2">
      <c r="B62" s="14" t="s">
        <v>42</v>
      </c>
      <c r="C62" s="13">
        <v>236.88</v>
      </c>
      <c r="D62" s="13"/>
      <c r="E62" s="12"/>
    </row>
    <row r="63" spans="2:8" x14ac:dyDescent="0.2">
      <c r="B63" s="14" t="s">
        <v>43</v>
      </c>
      <c r="C63" s="13">
        <v>123</v>
      </c>
      <c r="D63" s="13"/>
      <c r="E63" s="12"/>
      <c r="H63" s="20"/>
    </row>
    <row r="64" spans="2:8" x14ac:dyDescent="0.2">
      <c r="B64" s="14" t="s">
        <v>44</v>
      </c>
      <c r="C64" s="13">
        <v>1640.75</v>
      </c>
      <c r="D64" s="13"/>
      <c r="E64" s="12"/>
    </row>
    <row r="65" spans="2:8" x14ac:dyDescent="0.2">
      <c r="B65" s="14" t="s">
        <v>21</v>
      </c>
      <c r="C65" s="13">
        <v>0</v>
      </c>
      <c r="D65" s="13"/>
      <c r="E65" s="12"/>
    </row>
    <row r="66" spans="2:8" x14ac:dyDescent="0.2">
      <c r="B66" s="21" t="s">
        <v>22</v>
      </c>
      <c r="C66" s="13">
        <v>3649.64</v>
      </c>
      <c r="D66" s="22"/>
      <c r="E66" s="12"/>
    </row>
    <row r="67" spans="2:8" x14ac:dyDescent="0.2">
      <c r="B67" s="14" t="s">
        <v>45</v>
      </c>
      <c r="C67" s="13">
        <v>2.76</v>
      </c>
      <c r="D67" s="22"/>
      <c r="E67" s="12"/>
    </row>
    <row r="68" spans="2:8" x14ac:dyDescent="0.2">
      <c r="B68" s="14" t="s">
        <v>26</v>
      </c>
      <c r="C68" s="15">
        <v>0</v>
      </c>
      <c r="D68" s="13"/>
      <c r="E68" s="12"/>
    </row>
    <row r="69" spans="2:8" x14ac:dyDescent="0.2">
      <c r="B69" s="14"/>
      <c r="C69" s="13"/>
      <c r="D69" s="13"/>
      <c r="E69" s="12"/>
    </row>
    <row r="70" spans="2:8" x14ac:dyDescent="0.2">
      <c r="B70" s="16" t="s">
        <v>46</v>
      </c>
      <c r="C70" s="13"/>
      <c r="D70" s="13"/>
      <c r="E70" s="12">
        <f>SUM(C71:C95)</f>
        <v>19317.830000000002</v>
      </c>
      <c r="H70" s="29"/>
    </row>
    <row r="71" spans="2:8" x14ac:dyDescent="0.2">
      <c r="B71" s="14" t="s">
        <v>47</v>
      </c>
      <c r="C71" s="13">
        <v>800</v>
      </c>
      <c r="D71" s="13"/>
      <c r="E71" s="12"/>
    </row>
    <row r="72" spans="2:8" x14ac:dyDescent="0.2">
      <c r="B72" s="14" t="s">
        <v>15</v>
      </c>
      <c r="C72" s="13">
        <v>7825</v>
      </c>
      <c r="D72" s="13"/>
      <c r="E72" s="12"/>
    </row>
    <row r="73" spans="2:8" x14ac:dyDescent="0.2">
      <c r="B73" s="14" t="s">
        <v>16</v>
      </c>
      <c r="C73" s="13">
        <v>860</v>
      </c>
      <c r="D73" s="13"/>
      <c r="E73" s="12"/>
    </row>
    <row r="74" spans="2:8" x14ac:dyDescent="0.2">
      <c r="B74" s="14" t="s">
        <v>48</v>
      </c>
      <c r="C74" s="13">
        <v>275</v>
      </c>
      <c r="D74" s="13"/>
      <c r="E74" s="12"/>
    </row>
    <row r="75" spans="2:8" x14ac:dyDescent="0.2">
      <c r="B75" s="14" t="s">
        <v>41</v>
      </c>
      <c r="C75" s="13">
        <v>235.63</v>
      </c>
      <c r="D75" s="13"/>
      <c r="E75" s="12"/>
    </row>
    <row r="76" spans="2:8" x14ac:dyDescent="0.2">
      <c r="B76" s="14" t="s">
        <v>18</v>
      </c>
      <c r="C76" s="13">
        <v>325.17</v>
      </c>
      <c r="D76" s="13"/>
      <c r="E76" s="12"/>
    </row>
    <row r="77" spans="2:8" x14ac:dyDescent="0.2">
      <c r="B77" s="14" t="s">
        <v>19</v>
      </c>
      <c r="C77" s="13">
        <v>112.13</v>
      </c>
      <c r="D77" s="13"/>
      <c r="E77" s="12"/>
    </row>
    <row r="78" spans="2:8" x14ac:dyDescent="0.2">
      <c r="B78" s="14" t="s">
        <v>49</v>
      </c>
      <c r="C78" s="13">
        <v>376.03</v>
      </c>
      <c r="D78" s="13"/>
      <c r="E78" s="12"/>
    </row>
    <row r="79" spans="2:8" x14ac:dyDescent="0.2">
      <c r="B79" s="14" t="s">
        <v>50</v>
      </c>
      <c r="C79" s="13">
        <v>0</v>
      </c>
      <c r="D79" s="13"/>
      <c r="E79" s="12"/>
    </row>
    <row r="80" spans="2:8" x14ac:dyDescent="0.2">
      <c r="B80" s="14" t="s">
        <v>51</v>
      </c>
      <c r="C80" s="13">
        <v>314.04000000000002</v>
      </c>
      <c r="D80" s="13"/>
      <c r="E80" s="12"/>
    </row>
    <row r="81" spans="2:7" x14ac:dyDescent="0.2">
      <c r="B81" s="14" t="s">
        <v>44</v>
      </c>
      <c r="C81" s="13">
        <v>2805.78</v>
      </c>
      <c r="D81" s="13"/>
      <c r="E81" s="12"/>
    </row>
    <row r="82" spans="2:7" x14ac:dyDescent="0.2">
      <c r="B82" s="18" t="s">
        <v>52</v>
      </c>
      <c r="C82" s="13">
        <v>430.5</v>
      </c>
      <c r="D82" s="13"/>
      <c r="E82" s="12"/>
    </row>
    <row r="83" spans="2:7" x14ac:dyDescent="0.2">
      <c r="B83" s="14" t="s">
        <v>21</v>
      </c>
      <c r="C83" s="13">
        <v>453.05</v>
      </c>
      <c r="D83" s="13"/>
      <c r="E83" s="12"/>
    </row>
    <row r="84" spans="2:7" x14ac:dyDescent="0.2">
      <c r="B84" s="14" t="s">
        <v>53</v>
      </c>
      <c r="C84" s="13">
        <v>961</v>
      </c>
      <c r="D84" s="13"/>
      <c r="E84" s="12"/>
    </row>
    <row r="85" spans="2:7" x14ac:dyDescent="0.2">
      <c r="B85" s="14" t="s">
        <v>54</v>
      </c>
      <c r="C85" s="13">
        <v>1249.75</v>
      </c>
      <c r="D85" s="13"/>
      <c r="E85" s="12"/>
    </row>
    <row r="86" spans="2:7" x14ac:dyDescent="0.2">
      <c r="B86" s="14" t="s">
        <v>55</v>
      </c>
      <c r="C86" s="13">
        <v>280.55</v>
      </c>
      <c r="D86" s="13"/>
      <c r="E86" s="12"/>
    </row>
    <row r="87" spans="2:7" x14ac:dyDescent="0.2">
      <c r="B87" s="14" t="s">
        <v>56</v>
      </c>
      <c r="C87" s="13">
        <v>201.5</v>
      </c>
      <c r="D87" s="13"/>
      <c r="E87" s="12"/>
    </row>
    <row r="88" spans="2:7" x14ac:dyDescent="0.2">
      <c r="B88" s="14" t="s">
        <v>57</v>
      </c>
      <c r="C88" s="13">
        <v>59.06</v>
      </c>
      <c r="D88" s="13"/>
      <c r="E88" s="12"/>
    </row>
    <row r="89" spans="2:7" x14ac:dyDescent="0.2">
      <c r="B89" s="14" t="s">
        <v>58</v>
      </c>
      <c r="C89" s="13">
        <v>1417.7</v>
      </c>
      <c r="D89" s="13"/>
      <c r="E89" s="12"/>
    </row>
    <row r="90" spans="2:7" x14ac:dyDescent="0.2">
      <c r="B90" s="21" t="s">
        <v>59</v>
      </c>
      <c r="C90" s="13">
        <v>184.1</v>
      </c>
      <c r="D90" s="22"/>
      <c r="E90" s="12"/>
    </row>
    <row r="91" spans="2:7" x14ac:dyDescent="0.2">
      <c r="B91" s="14" t="s">
        <v>60</v>
      </c>
      <c r="C91" s="13"/>
      <c r="D91" s="22"/>
      <c r="E91" s="12"/>
    </row>
    <row r="92" spans="2:7" x14ac:dyDescent="0.2">
      <c r="B92" s="14" t="s">
        <v>76</v>
      </c>
      <c r="C92" s="13">
        <v>0</v>
      </c>
      <c r="D92" s="22"/>
      <c r="E92" s="12"/>
    </row>
    <row r="93" spans="2:7" x14ac:dyDescent="0.2">
      <c r="B93" s="14" t="s">
        <v>88</v>
      </c>
      <c r="C93" s="13">
        <v>0</v>
      </c>
      <c r="D93" s="22"/>
      <c r="E93" s="12"/>
    </row>
    <row r="94" spans="2:7" x14ac:dyDescent="0.2">
      <c r="B94" s="14" t="s">
        <v>97</v>
      </c>
      <c r="C94" s="13">
        <v>151.84</v>
      </c>
      <c r="D94" s="22"/>
      <c r="E94" s="12"/>
    </row>
    <row r="95" spans="2:7" x14ac:dyDescent="0.2">
      <c r="B95" s="14" t="s">
        <v>77</v>
      </c>
      <c r="C95" s="15">
        <v>0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90</v>
      </c>
      <c r="C97" s="13"/>
      <c r="D97" s="13"/>
      <c r="E97" s="12">
        <f>SUM(C98)</f>
        <v>2525.36</v>
      </c>
      <c r="G97" s="1"/>
    </row>
    <row r="98" spans="2:7" x14ac:dyDescent="0.2">
      <c r="B98" s="14" t="s">
        <v>22</v>
      </c>
      <c r="C98" s="15">
        <v>2525.36</v>
      </c>
      <c r="D98" s="13"/>
      <c r="E98" s="12"/>
      <c r="G98" s="1"/>
    </row>
    <row r="99" spans="2:7" x14ac:dyDescent="0.2">
      <c r="B99" s="14"/>
      <c r="C99" s="13"/>
      <c r="D99" s="13"/>
      <c r="E99" s="12"/>
      <c r="G99" s="1"/>
    </row>
    <row r="100" spans="2:7" x14ac:dyDescent="0.2">
      <c r="B100" s="16" t="s">
        <v>61</v>
      </c>
      <c r="C100" s="13"/>
      <c r="D100" s="13"/>
      <c r="E100" s="12">
        <f>SUM(C101:C103)</f>
        <v>0</v>
      </c>
      <c r="G100" s="1"/>
    </row>
    <row r="101" spans="2:7" x14ac:dyDescent="0.2">
      <c r="B101" s="14" t="s">
        <v>87</v>
      </c>
      <c r="C101" s="13">
        <v>0</v>
      </c>
      <c r="D101" s="13"/>
      <c r="E101" s="12"/>
      <c r="G101" s="1"/>
    </row>
    <row r="102" spans="2:7" x14ac:dyDescent="0.2">
      <c r="B102" s="14" t="s">
        <v>98</v>
      </c>
      <c r="C102" s="13">
        <v>0</v>
      </c>
      <c r="D102" s="13"/>
      <c r="E102" s="12"/>
      <c r="G102" s="1"/>
    </row>
    <row r="103" spans="2:7" x14ac:dyDescent="0.2">
      <c r="B103" s="14" t="s">
        <v>48</v>
      </c>
      <c r="C103" s="15">
        <v>0</v>
      </c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62</v>
      </c>
      <c r="C105" s="13"/>
      <c r="D105" s="13"/>
      <c r="E105" s="12">
        <f>SUM(C106:C113)</f>
        <v>10663.11</v>
      </c>
      <c r="G105" s="1"/>
    </row>
    <row r="106" spans="2:7" x14ac:dyDescent="0.2">
      <c r="B106" s="14" t="s">
        <v>63</v>
      </c>
      <c r="C106" s="13">
        <v>220.94</v>
      </c>
      <c r="D106" s="13"/>
      <c r="E106" s="12"/>
      <c r="G106" s="1"/>
    </row>
    <row r="107" spans="2:7" x14ac:dyDescent="0.2">
      <c r="B107" s="14" t="s">
        <v>64</v>
      </c>
      <c r="C107" s="13">
        <v>440.55</v>
      </c>
      <c r="D107" s="13"/>
      <c r="E107" s="12"/>
      <c r="G107" s="1"/>
    </row>
    <row r="108" spans="2:7" x14ac:dyDescent="0.2">
      <c r="B108" s="14" t="s">
        <v>65</v>
      </c>
      <c r="C108" s="13">
        <v>0</v>
      </c>
      <c r="D108" s="13"/>
      <c r="E108" s="12"/>
      <c r="G108" s="1"/>
    </row>
    <row r="109" spans="2:7" x14ac:dyDescent="0.2">
      <c r="B109" s="14" t="s">
        <v>66</v>
      </c>
      <c r="C109" s="13">
        <v>0</v>
      </c>
      <c r="D109" s="13"/>
      <c r="E109" s="12"/>
      <c r="G109" s="1"/>
    </row>
    <row r="110" spans="2:7" x14ac:dyDescent="0.2">
      <c r="B110" s="14" t="s">
        <v>75</v>
      </c>
      <c r="C110" s="13">
        <v>8904.0300000000007</v>
      </c>
      <c r="D110" s="13"/>
      <c r="E110" s="12"/>
      <c r="G110" s="1"/>
    </row>
    <row r="111" spans="2:7" x14ac:dyDescent="0.2">
      <c r="B111" s="14" t="s">
        <v>67</v>
      </c>
      <c r="C111" s="13">
        <v>0</v>
      </c>
      <c r="D111" s="13"/>
      <c r="E111" s="12"/>
      <c r="G111" s="1"/>
    </row>
    <row r="112" spans="2:7" x14ac:dyDescent="0.2">
      <c r="B112" s="14" t="s">
        <v>68</v>
      </c>
      <c r="C112" s="13">
        <v>1097.5899999999999</v>
      </c>
      <c r="D112" s="13"/>
      <c r="E112" s="12"/>
      <c r="G112" s="1"/>
    </row>
    <row r="113" spans="2:10" x14ac:dyDescent="0.2">
      <c r="B113" s="14" t="s">
        <v>34</v>
      </c>
      <c r="C113" s="15">
        <v>0</v>
      </c>
      <c r="D113" s="13"/>
      <c r="E113" s="12"/>
      <c r="G113" s="1"/>
    </row>
    <row r="114" spans="2:10" x14ac:dyDescent="0.2">
      <c r="B114" s="16"/>
      <c r="C114" s="13"/>
      <c r="D114" s="13"/>
      <c r="E114" s="12"/>
      <c r="G114" s="1"/>
    </row>
    <row r="115" spans="2:10" x14ac:dyDescent="0.2">
      <c r="B115" s="16" t="s">
        <v>69</v>
      </c>
      <c r="C115" s="13"/>
      <c r="D115" s="13"/>
      <c r="E115" s="12">
        <f>SUM(C116)</f>
        <v>59.67</v>
      </c>
      <c r="G115" s="1"/>
    </row>
    <row r="116" spans="2:10" x14ac:dyDescent="0.2">
      <c r="B116" s="14" t="s">
        <v>36</v>
      </c>
      <c r="C116" s="15">
        <v>59.67</v>
      </c>
      <c r="D116" s="13"/>
      <c r="E116" s="12"/>
      <c r="G116" s="1"/>
    </row>
    <row r="117" spans="2:10" x14ac:dyDescent="0.2">
      <c r="B117" s="14"/>
      <c r="C117" s="13"/>
      <c r="D117" s="13"/>
      <c r="E117" s="12"/>
      <c r="G117" s="1"/>
    </row>
    <row r="118" spans="2:10" x14ac:dyDescent="0.2">
      <c r="B118" s="16" t="s">
        <v>83</v>
      </c>
      <c r="C118" s="13"/>
      <c r="D118" s="13"/>
      <c r="E118" s="12">
        <f>SUM(C119)</f>
        <v>0</v>
      </c>
      <c r="G118" s="1"/>
    </row>
    <row r="119" spans="2:10" x14ac:dyDescent="0.2">
      <c r="B119" s="14" t="s">
        <v>84</v>
      </c>
      <c r="C119" s="15">
        <v>0</v>
      </c>
      <c r="D119" s="13"/>
      <c r="E119" s="12"/>
      <c r="G119" s="1"/>
    </row>
    <row r="120" spans="2:10" x14ac:dyDescent="0.2">
      <c r="B120" s="14"/>
      <c r="C120" s="13"/>
      <c r="D120" s="13"/>
      <c r="E120" s="12"/>
      <c r="G120" s="1"/>
    </row>
    <row r="121" spans="2:10" x14ac:dyDescent="0.2">
      <c r="B121" s="12" t="s">
        <v>70</v>
      </c>
      <c r="C121" s="13"/>
      <c r="D121" s="13"/>
      <c r="E121" s="12">
        <f>SUM(C122:C127)</f>
        <v>1107.1800000000003</v>
      </c>
      <c r="G121" s="1"/>
    </row>
    <row r="122" spans="2:10" x14ac:dyDescent="0.2">
      <c r="B122" s="14" t="s">
        <v>6</v>
      </c>
      <c r="C122" s="13">
        <v>1434.17</v>
      </c>
      <c r="D122" s="13"/>
      <c r="E122" s="12"/>
      <c r="G122" s="1"/>
    </row>
    <row r="123" spans="2:10" x14ac:dyDescent="0.2">
      <c r="B123" s="14" t="s">
        <v>7</v>
      </c>
      <c r="C123" s="13">
        <v>700</v>
      </c>
      <c r="D123" s="13"/>
      <c r="E123" s="12"/>
      <c r="G123" s="1"/>
    </row>
    <row r="124" spans="2:10" x14ac:dyDescent="0.2">
      <c r="B124" s="14" t="s">
        <v>8</v>
      </c>
      <c r="C124" s="13">
        <v>-5224.66</v>
      </c>
      <c r="D124" s="13"/>
      <c r="E124" s="12"/>
      <c r="G124" s="1"/>
    </row>
    <row r="125" spans="2:10" x14ac:dyDescent="0.2">
      <c r="B125" s="14" t="s">
        <v>9</v>
      </c>
      <c r="C125" s="13">
        <v>6.69</v>
      </c>
      <c r="D125" s="13"/>
      <c r="E125" s="12"/>
      <c r="G125" s="1"/>
    </row>
    <row r="126" spans="2:10" x14ac:dyDescent="0.2">
      <c r="B126" s="14" t="s">
        <v>10</v>
      </c>
      <c r="C126" s="13">
        <v>-164.36</v>
      </c>
      <c r="D126" s="13"/>
      <c r="E126" s="12"/>
      <c r="G126" s="1"/>
      <c r="J126" s="40"/>
    </row>
    <row r="127" spans="2:10" x14ac:dyDescent="0.2">
      <c r="B127" s="14" t="s">
        <v>11</v>
      </c>
      <c r="C127" s="15">
        <v>4355.34</v>
      </c>
      <c r="D127" s="13"/>
      <c r="E127" s="12"/>
      <c r="G127" s="1"/>
    </row>
    <row r="128" spans="2:10" x14ac:dyDescent="0.2">
      <c r="B128" s="14"/>
      <c r="C128" s="13"/>
      <c r="D128" s="13"/>
      <c r="E128" s="12"/>
      <c r="G128" s="1"/>
    </row>
    <row r="129" spans="2:7" x14ac:dyDescent="0.2">
      <c r="B129" s="21"/>
      <c r="C129" s="23"/>
      <c r="D129" s="13"/>
      <c r="E129" s="12"/>
      <c r="G129" s="1"/>
    </row>
    <row r="130" spans="2:7" x14ac:dyDescent="0.2">
      <c r="B130" s="63"/>
      <c r="C130" s="64"/>
      <c r="D130" s="24">
        <f>SUM(D6:D129)</f>
        <v>43580.770000000004</v>
      </c>
      <c r="E130" s="24">
        <f>SUM(E6:E129)</f>
        <v>43580.770000000004</v>
      </c>
      <c r="G130" s="1"/>
    </row>
    <row r="131" spans="2:7" x14ac:dyDescent="0.2">
      <c r="B131" s="25"/>
      <c r="C131" s="26"/>
      <c r="D131" s="54"/>
      <c r="E131" s="54"/>
      <c r="G131" s="1"/>
    </row>
    <row r="132" spans="2:7" x14ac:dyDescent="0.2">
      <c r="B132" s="25"/>
      <c r="C132" s="26"/>
      <c r="D132" s="54" t="s">
        <v>71</v>
      </c>
      <c r="E132" s="54">
        <f>D130-E130</f>
        <v>0</v>
      </c>
      <c r="G132" s="1"/>
    </row>
    <row r="133" spans="2:7" x14ac:dyDescent="0.2">
      <c r="B133" s="25"/>
      <c r="C133" s="26"/>
      <c r="D133" s="54"/>
      <c r="E133" s="54"/>
      <c r="G133" s="1"/>
    </row>
    <row r="134" spans="2:7" x14ac:dyDescent="0.2">
      <c r="B134" s="25"/>
      <c r="C134" s="26"/>
      <c r="D134" s="54"/>
      <c r="E134" s="54"/>
      <c r="G134" s="1"/>
    </row>
    <row r="135" spans="2:7" x14ac:dyDescent="0.2">
      <c r="B135" s="25"/>
      <c r="C135" s="26"/>
      <c r="D135" s="54"/>
      <c r="E135" s="54"/>
      <c r="G135" s="1"/>
    </row>
  </sheetData>
  <mergeCells count="4">
    <mergeCell ref="B1:E1"/>
    <mergeCell ref="B2:E2"/>
    <mergeCell ref="B3:E3"/>
    <mergeCell ref="B130:C130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7"/>
  <sheetViews>
    <sheetView zoomScale="90" zoomScaleNormal="90" workbookViewId="0">
      <pane ySplit="4" topLeftCell="A119" activePane="bottomLeft" state="frozen"/>
      <selection pane="bottomLeft" activeCell="B138" sqref="B138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119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7" t="s">
        <v>1</v>
      </c>
      <c r="C4" s="8" t="s">
        <v>2</v>
      </c>
      <c r="D4" s="7" t="s">
        <v>3</v>
      </c>
      <c r="E4" s="7" t="s">
        <v>4</v>
      </c>
    </row>
    <row r="5" spans="2:9" x14ac:dyDescent="0.2">
      <c r="B5" s="9"/>
      <c r="C5" s="10"/>
      <c r="D5" s="11"/>
      <c r="E5" s="11"/>
    </row>
    <row r="6" spans="2:9" x14ac:dyDescent="0.2">
      <c r="B6" s="12" t="s">
        <v>5</v>
      </c>
      <c r="C6" s="13"/>
      <c r="D6" s="12">
        <f>SUM(C7:C12)</f>
        <v>1107.1800000000003</v>
      </c>
      <c r="E6" s="13"/>
    </row>
    <row r="7" spans="2:9" x14ac:dyDescent="0.2">
      <c r="B7" s="14" t="s">
        <v>6</v>
      </c>
      <c r="C7" s="13">
        <v>1434.17</v>
      </c>
      <c r="D7" s="13"/>
      <c r="E7" s="12"/>
    </row>
    <row r="8" spans="2:9" x14ac:dyDescent="0.2">
      <c r="B8" s="14" t="s">
        <v>7</v>
      </c>
      <c r="C8" s="13">
        <v>700</v>
      </c>
      <c r="D8" s="13"/>
      <c r="E8" s="12"/>
    </row>
    <row r="9" spans="2:9" x14ac:dyDescent="0.2">
      <c r="B9" s="14" t="s">
        <v>8</v>
      </c>
      <c r="C9" s="13">
        <v>-5224.66</v>
      </c>
      <c r="D9" s="13"/>
      <c r="E9" s="12"/>
    </row>
    <row r="10" spans="2:9" x14ac:dyDescent="0.2">
      <c r="B10" s="14" t="s">
        <v>9</v>
      </c>
      <c r="C10" s="13">
        <v>6.69</v>
      </c>
      <c r="D10" s="13"/>
      <c r="E10" s="12"/>
      <c r="I10" s="2"/>
    </row>
    <row r="11" spans="2:9" x14ac:dyDescent="0.2">
      <c r="B11" s="14" t="s">
        <v>10</v>
      </c>
      <c r="C11" s="13">
        <v>-164.36</v>
      </c>
      <c r="D11" s="13"/>
      <c r="E11" s="12"/>
    </row>
    <row r="12" spans="2:9" x14ac:dyDescent="0.2">
      <c r="B12" s="14" t="s">
        <v>11</v>
      </c>
      <c r="C12" s="15">
        <v>4355.34</v>
      </c>
      <c r="D12" s="13"/>
      <c r="E12" s="12"/>
    </row>
    <row r="13" spans="2:9" x14ac:dyDescent="0.2">
      <c r="B13" s="14"/>
      <c r="C13" s="13"/>
      <c r="D13" s="13"/>
      <c r="E13" s="12"/>
    </row>
    <row r="14" spans="2:9" x14ac:dyDescent="0.2">
      <c r="B14" s="14"/>
      <c r="C14" s="13"/>
      <c r="D14" s="13"/>
      <c r="E14" s="13"/>
    </row>
    <row r="15" spans="2:9" x14ac:dyDescent="0.2">
      <c r="B15" s="12" t="s">
        <v>12</v>
      </c>
      <c r="C15" s="13"/>
      <c r="D15" s="13"/>
      <c r="E15" s="13"/>
    </row>
    <row r="16" spans="2:9" x14ac:dyDescent="0.2">
      <c r="B16" s="16" t="s">
        <v>13</v>
      </c>
      <c r="C16" s="13"/>
      <c r="D16" s="12">
        <f>SUM(C17:C26)</f>
        <v>24972.440000000002</v>
      </c>
      <c r="E16" s="13"/>
    </row>
    <row r="17" spans="2:9" x14ac:dyDescent="0.2">
      <c r="B17" s="14" t="s">
        <v>14</v>
      </c>
      <c r="C17" s="13">
        <v>2025</v>
      </c>
      <c r="D17" s="13"/>
      <c r="E17" s="13"/>
      <c r="F17" s="17"/>
    </row>
    <row r="18" spans="2:9" x14ac:dyDescent="0.2">
      <c r="B18" s="14" t="s">
        <v>15</v>
      </c>
      <c r="C18" s="13">
        <v>2915.42</v>
      </c>
      <c r="D18" s="13"/>
      <c r="E18" s="13"/>
    </row>
    <row r="19" spans="2:9" x14ac:dyDescent="0.2">
      <c r="B19" s="14" t="s">
        <v>16</v>
      </c>
      <c r="C19" s="13">
        <v>3307.5</v>
      </c>
      <c r="D19" s="13"/>
      <c r="E19" s="13"/>
      <c r="G19" s="49" t="s">
        <v>113</v>
      </c>
    </row>
    <row r="20" spans="2:9" x14ac:dyDescent="0.2">
      <c r="B20" s="14" t="s">
        <v>17</v>
      </c>
      <c r="C20" s="13">
        <v>228.76</v>
      </c>
      <c r="D20" s="13"/>
      <c r="E20" s="13"/>
    </row>
    <row r="21" spans="2:9" x14ac:dyDescent="0.2">
      <c r="B21" s="14" t="s">
        <v>18</v>
      </c>
      <c r="C21" s="13">
        <v>444.62</v>
      </c>
      <c r="D21" s="13"/>
      <c r="E21" s="13"/>
    </row>
    <row r="22" spans="2:9" x14ac:dyDescent="0.2">
      <c r="B22" s="14" t="s">
        <v>19</v>
      </c>
      <c r="C22" s="13">
        <v>373.64</v>
      </c>
      <c r="D22" s="13"/>
      <c r="E22" s="13"/>
    </row>
    <row r="23" spans="2:9" x14ac:dyDescent="0.2">
      <c r="B23" s="14" t="s">
        <v>20</v>
      </c>
      <c r="C23" s="13">
        <v>3055.5</v>
      </c>
      <c r="D23" s="13"/>
      <c r="E23" s="13"/>
    </row>
    <row r="24" spans="2:9" x14ac:dyDescent="0.2">
      <c r="B24" s="14" t="s">
        <v>118</v>
      </c>
      <c r="C24" s="13">
        <v>7535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5087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12115.18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12115.18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21192.41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11962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9230.41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2597.5</v>
      </c>
      <c r="E36" s="13"/>
    </row>
    <row r="37" spans="2:9" x14ac:dyDescent="0.2">
      <c r="B37" s="14" t="s">
        <v>29</v>
      </c>
      <c r="C37" s="15">
        <v>2597.5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SUM(C40:C53)</f>
        <v>23156.77</v>
      </c>
      <c r="E39" s="13"/>
      <c r="F39" s="40"/>
    </row>
    <row r="40" spans="2:9" x14ac:dyDescent="0.2">
      <c r="B40" s="14" t="s">
        <v>30</v>
      </c>
      <c r="C40" s="13">
        <v>1420.25</v>
      </c>
      <c r="D40" s="13"/>
      <c r="E40" s="13"/>
    </row>
    <row r="41" spans="2:9" x14ac:dyDescent="0.2">
      <c r="B41" s="14" t="s">
        <v>31</v>
      </c>
      <c r="C41" s="13">
        <v>220.46</v>
      </c>
      <c r="D41" s="13"/>
      <c r="E41" s="13"/>
    </row>
    <row r="42" spans="2:9" x14ac:dyDescent="0.2">
      <c r="B42" s="14" t="s">
        <v>32</v>
      </c>
      <c r="C42" s="13">
        <v>511.02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8181.8</v>
      </c>
      <c r="D45" s="13"/>
      <c r="E45" s="12"/>
    </row>
    <row r="46" spans="2:9" x14ac:dyDescent="0.2">
      <c r="B46" s="14" t="s">
        <v>103</v>
      </c>
      <c r="C46" s="13"/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66</v>
      </c>
      <c r="C48" s="13">
        <v>205.09</v>
      </c>
      <c r="D48" s="13"/>
      <c r="E48" s="12"/>
    </row>
    <row r="49" spans="2:8" x14ac:dyDescent="0.2">
      <c r="B49" s="14" t="s">
        <v>34</v>
      </c>
      <c r="C49" s="13">
        <v>11463.46</v>
      </c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1154.69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935.54000000000008</v>
      </c>
      <c r="E54" s="12"/>
    </row>
    <row r="55" spans="2:8" x14ac:dyDescent="0.2">
      <c r="B55" s="18" t="s">
        <v>86</v>
      </c>
      <c r="C55" s="13">
        <f>53.84+881.7</f>
        <v>935.54000000000008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20559.68</v>
      </c>
    </row>
    <row r="59" spans="2:8" x14ac:dyDescent="0.2">
      <c r="B59" s="14" t="s">
        <v>40</v>
      </c>
      <c r="C59" s="13">
        <v>1275</v>
      </c>
      <c r="D59" s="13"/>
      <c r="E59" s="12"/>
    </row>
    <row r="60" spans="2:8" x14ac:dyDescent="0.2">
      <c r="B60" s="14" t="s">
        <v>15</v>
      </c>
      <c r="C60" s="13">
        <v>3637.71</v>
      </c>
      <c r="D60" s="13"/>
      <c r="E60" s="12"/>
    </row>
    <row r="61" spans="2:8" x14ac:dyDescent="0.2">
      <c r="B61" s="14" t="s">
        <v>16</v>
      </c>
      <c r="C61" s="13">
        <v>2082.5</v>
      </c>
      <c r="D61" s="13"/>
      <c r="E61" s="12"/>
    </row>
    <row r="62" spans="2:8" x14ac:dyDescent="0.2">
      <c r="B62" s="14" t="s">
        <v>41</v>
      </c>
      <c r="C62" s="13">
        <v>121.88</v>
      </c>
      <c r="D62" s="13"/>
      <c r="E62" s="12"/>
    </row>
    <row r="63" spans="2:8" x14ac:dyDescent="0.2">
      <c r="B63" s="14" t="s">
        <v>42</v>
      </c>
      <c r="C63" s="13">
        <v>236.88</v>
      </c>
      <c r="D63" s="13"/>
      <c r="E63" s="12"/>
    </row>
    <row r="64" spans="2:8" x14ac:dyDescent="0.2">
      <c r="B64" s="14" t="s">
        <v>43</v>
      </c>
      <c r="C64" s="13">
        <v>123</v>
      </c>
      <c r="D64" s="13"/>
      <c r="E64" s="12"/>
      <c r="H64" s="20"/>
    </row>
    <row r="65" spans="2:8" x14ac:dyDescent="0.2">
      <c r="B65" s="14" t="s">
        <v>44</v>
      </c>
      <c r="C65" s="13">
        <v>1565.31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11517.4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SUM(C72:C96)</f>
        <v>36768.89</v>
      </c>
      <c r="H71" s="29"/>
    </row>
    <row r="72" spans="2:8" x14ac:dyDescent="0.2">
      <c r="B72" s="14" t="s">
        <v>47</v>
      </c>
      <c r="C72" s="13">
        <v>2610</v>
      </c>
      <c r="D72" s="13"/>
      <c r="E72" s="12"/>
    </row>
    <row r="73" spans="2:8" x14ac:dyDescent="0.2">
      <c r="B73" s="14" t="s">
        <v>15</v>
      </c>
      <c r="C73" s="13">
        <v>13788.86</v>
      </c>
      <c r="D73" s="13"/>
      <c r="E73" s="12"/>
    </row>
    <row r="74" spans="2:8" x14ac:dyDescent="0.2">
      <c r="B74" s="14" t="s">
        <v>16</v>
      </c>
      <c r="C74" s="13">
        <v>1462</v>
      </c>
      <c r="D74" s="13"/>
      <c r="E74" s="12"/>
    </row>
    <row r="75" spans="2:8" x14ac:dyDescent="0.2">
      <c r="B75" s="14" t="s">
        <v>48</v>
      </c>
      <c r="C75" s="13">
        <v>0</v>
      </c>
      <c r="D75" s="13"/>
      <c r="E75" s="12"/>
    </row>
    <row r="76" spans="2:8" x14ac:dyDescent="0.2">
      <c r="B76" s="14" t="s">
        <v>41</v>
      </c>
      <c r="C76" s="13">
        <v>235.63</v>
      </c>
      <c r="D76" s="13"/>
      <c r="E76" s="12"/>
    </row>
    <row r="77" spans="2:8" x14ac:dyDescent="0.2">
      <c r="B77" s="14" t="s">
        <v>18</v>
      </c>
      <c r="C77" s="13">
        <v>325.17</v>
      </c>
      <c r="D77" s="13"/>
      <c r="E77" s="12"/>
    </row>
    <row r="78" spans="2:8" x14ac:dyDescent="0.2">
      <c r="B78" s="14" t="s">
        <v>19</v>
      </c>
      <c r="C78" s="13">
        <v>112.13</v>
      </c>
      <c r="D78" s="13"/>
      <c r="E78" s="12"/>
    </row>
    <row r="79" spans="2:8" x14ac:dyDescent="0.2">
      <c r="B79" s="14" t="s">
        <v>49</v>
      </c>
      <c r="C79" s="13">
        <v>451.46</v>
      </c>
      <c r="D79" s="13"/>
      <c r="E79" s="12"/>
    </row>
    <row r="80" spans="2:8" x14ac:dyDescent="0.2">
      <c r="B80" s="14" t="s">
        <v>50</v>
      </c>
      <c r="C80" s="13">
        <v>1023.75</v>
      </c>
      <c r="D80" s="13"/>
      <c r="E80" s="12"/>
    </row>
    <row r="81" spans="2:7" x14ac:dyDescent="0.2">
      <c r="B81" s="14" t="s">
        <v>51</v>
      </c>
      <c r="C81" s="13">
        <v>1220.81</v>
      </c>
      <c r="D81" s="13"/>
      <c r="E81" s="12"/>
    </row>
    <row r="82" spans="2:7" x14ac:dyDescent="0.2">
      <c r="B82" s="14" t="s">
        <v>44</v>
      </c>
      <c r="C82" s="13">
        <v>1696.22</v>
      </c>
      <c r="D82" s="13"/>
      <c r="E82" s="12"/>
    </row>
    <row r="83" spans="2:7" x14ac:dyDescent="0.2">
      <c r="B83" s="18" t="s">
        <v>52</v>
      </c>
      <c r="C83" s="13">
        <v>732.66</v>
      </c>
      <c r="D83" s="13"/>
      <c r="E83" s="12"/>
    </row>
    <row r="84" spans="2:7" x14ac:dyDescent="0.2">
      <c r="B84" s="14" t="s">
        <v>21</v>
      </c>
      <c r="C84" s="13">
        <v>380.25</v>
      </c>
      <c r="D84" s="13"/>
      <c r="E84" s="12"/>
    </row>
    <row r="85" spans="2:7" x14ac:dyDescent="0.2">
      <c r="B85" s="14" t="s">
        <v>53</v>
      </c>
      <c r="C85" s="13">
        <v>206</v>
      </c>
      <c r="D85" s="13"/>
      <c r="E85" s="12"/>
    </row>
    <row r="86" spans="2:7" x14ac:dyDescent="0.2">
      <c r="B86" s="14" t="s">
        <v>54</v>
      </c>
      <c r="C86" s="13">
        <v>543.25</v>
      </c>
      <c r="D86" s="13"/>
      <c r="E86" s="12"/>
    </row>
    <row r="87" spans="2:7" x14ac:dyDescent="0.2">
      <c r="B87" s="14" t="s">
        <v>55</v>
      </c>
      <c r="C87" s="13">
        <v>225</v>
      </c>
      <c r="D87" s="13"/>
      <c r="E87" s="12"/>
    </row>
    <row r="88" spans="2:7" x14ac:dyDescent="0.2">
      <c r="B88" s="14" t="s">
        <v>56</v>
      </c>
      <c r="C88" s="13">
        <v>736.85</v>
      </c>
      <c r="D88" s="13"/>
      <c r="E88" s="12"/>
    </row>
    <row r="89" spans="2:7" x14ac:dyDescent="0.2">
      <c r="B89" s="14" t="s">
        <v>57</v>
      </c>
      <c r="C89" s="13">
        <v>97.51</v>
      </c>
      <c r="D89" s="13"/>
      <c r="E89" s="12"/>
    </row>
    <row r="90" spans="2:7" x14ac:dyDescent="0.2">
      <c r="B90" s="14" t="s">
        <v>58</v>
      </c>
      <c r="C90" s="13">
        <v>5889.24</v>
      </c>
      <c r="D90" s="13"/>
      <c r="E90" s="12"/>
    </row>
    <row r="91" spans="2:7" x14ac:dyDescent="0.2">
      <c r="B91" s="21" t="s">
        <v>59</v>
      </c>
      <c r="C91" s="13">
        <v>2957.1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2000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>
        <v>75</v>
      </c>
      <c r="D95" s="22"/>
      <c r="E95" s="12"/>
    </row>
    <row r="96" spans="2:7" x14ac:dyDescent="0.2">
      <c r="B96" s="14" t="s">
        <v>77</v>
      </c>
      <c r="C96" s="15">
        <v>0</v>
      </c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2845.18</v>
      </c>
      <c r="G98" s="1"/>
    </row>
    <row r="99" spans="2:7" x14ac:dyDescent="0.2">
      <c r="B99" s="14" t="s">
        <v>22</v>
      </c>
      <c r="C99" s="15">
        <v>2845.18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0</v>
      </c>
      <c r="G101" s="1"/>
    </row>
    <row r="102" spans="2:7" x14ac:dyDescent="0.2">
      <c r="B102" s="14" t="s">
        <v>87</v>
      </c>
      <c r="C102" s="13">
        <v>0</v>
      </c>
      <c r="D102" s="13"/>
      <c r="E102" s="12"/>
      <c r="G102" s="1"/>
    </row>
    <row r="103" spans="2:7" x14ac:dyDescent="0.2">
      <c r="B103" s="14" t="s">
        <v>98</v>
      </c>
      <c r="C103" s="13">
        <v>0</v>
      </c>
      <c r="D103" s="13"/>
      <c r="E103" s="12"/>
      <c r="G103" s="1"/>
    </row>
    <row r="104" spans="2:7" x14ac:dyDescent="0.2">
      <c r="B104" s="14" t="s">
        <v>48</v>
      </c>
      <c r="C104" s="15">
        <v>0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SUM(C107:C115)</f>
        <v>20770.14</v>
      </c>
      <c r="G106" s="1"/>
    </row>
    <row r="107" spans="2:7" x14ac:dyDescent="0.2">
      <c r="B107" s="14" t="s">
        <v>63</v>
      </c>
      <c r="C107" s="13">
        <v>220.94</v>
      </c>
      <c r="D107" s="13"/>
      <c r="E107" s="12"/>
      <c r="G107" s="1"/>
    </row>
    <row r="108" spans="2:7" x14ac:dyDescent="0.2">
      <c r="B108" s="14" t="s">
        <v>64</v>
      </c>
      <c r="C108" s="13">
        <v>511.03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10764.03</v>
      </c>
      <c r="D111" s="13"/>
      <c r="E111" s="12"/>
      <c r="G111" s="1"/>
    </row>
    <row r="112" spans="2:7" x14ac:dyDescent="0.2">
      <c r="B112" s="14" t="s">
        <v>67</v>
      </c>
      <c r="C112" s="13">
        <v>3104.85</v>
      </c>
      <c r="D112" s="13"/>
      <c r="E112" s="12"/>
      <c r="G112" s="1"/>
    </row>
    <row r="113" spans="2:7" x14ac:dyDescent="0.2">
      <c r="B113" s="14" t="s">
        <v>68</v>
      </c>
      <c r="C113" s="13">
        <v>1169.29</v>
      </c>
      <c r="D113" s="13"/>
      <c r="E113" s="12"/>
      <c r="G113" s="1"/>
    </row>
    <row r="114" spans="2:7" x14ac:dyDescent="0.2">
      <c r="B114" s="14" t="s">
        <v>103</v>
      </c>
      <c r="C114" s="13">
        <v>5000</v>
      </c>
      <c r="D114" s="13"/>
      <c r="E114" s="12"/>
      <c r="G114" s="1"/>
    </row>
    <row r="115" spans="2:7" x14ac:dyDescent="0.2">
      <c r="B115" s="14" t="s">
        <v>34</v>
      </c>
      <c r="C115" s="15">
        <v>0</v>
      </c>
      <c r="D115" s="13"/>
      <c r="E115" s="12"/>
      <c r="G115" s="1"/>
    </row>
    <row r="116" spans="2:7" x14ac:dyDescent="0.2">
      <c r="B116" s="16"/>
      <c r="C116" s="13"/>
      <c r="D116" s="13"/>
      <c r="E116" s="12"/>
      <c r="G116" s="1"/>
    </row>
    <row r="117" spans="2:7" x14ac:dyDescent="0.2">
      <c r="B117" s="16" t="s">
        <v>69</v>
      </c>
      <c r="C117" s="13"/>
      <c r="D117" s="13"/>
      <c r="E117" s="12">
        <f>SUM(C119)</f>
        <v>56.19</v>
      </c>
      <c r="G117" s="1"/>
    </row>
    <row r="118" spans="2:7" x14ac:dyDescent="0.2">
      <c r="B118" s="16"/>
      <c r="C118" s="13"/>
      <c r="D118" s="13"/>
      <c r="E118" s="12"/>
      <c r="G118" s="1"/>
    </row>
    <row r="119" spans="2:7" x14ac:dyDescent="0.2">
      <c r="B119" s="14" t="s">
        <v>36</v>
      </c>
      <c r="C119" s="15">
        <v>56.19</v>
      </c>
      <c r="D119" s="13"/>
      <c r="E119" s="12"/>
      <c r="G119" s="1"/>
    </row>
    <row r="120" spans="2:7" x14ac:dyDescent="0.2">
      <c r="B120" s="14"/>
      <c r="C120" s="13"/>
      <c r="D120" s="13"/>
      <c r="E120" s="12"/>
      <c r="G120" s="1"/>
    </row>
    <row r="121" spans="2:7" x14ac:dyDescent="0.2">
      <c r="B121" s="16" t="s">
        <v>83</v>
      </c>
      <c r="C121" s="13"/>
      <c r="D121" s="13"/>
      <c r="E121" s="12">
        <f>SUM(C122)</f>
        <v>8425.64</v>
      </c>
      <c r="G121" s="1"/>
    </row>
    <row r="122" spans="2:7" x14ac:dyDescent="0.2">
      <c r="B122" s="14" t="s">
        <v>84</v>
      </c>
      <c r="C122" s="15">
        <v>8425.64</v>
      </c>
      <c r="D122" s="13"/>
      <c r="E122" s="12"/>
      <c r="G122" s="1"/>
    </row>
    <row r="123" spans="2:7" x14ac:dyDescent="0.2">
      <c r="B123" s="14"/>
      <c r="C123" s="13"/>
      <c r="D123" s="13"/>
      <c r="E123" s="12"/>
      <c r="G123" s="1"/>
    </row>
    <row r="124" spans="2:7" x14ac:dyDescent="0.2">
      <c r="B124" s="12" t="s">
        <v>70</v>
      </c>
      <c r="C124" s="13"/>
      <c r="D124" s="13"/>
      <c r="E124" s="12">
        <f>SUM(C125:C130)</f>
        <v>-3348.6999999999989</v>
      </c>
      <c r="G124" s="1"/>
    </row>
    <row r="125" spans="2:7" x14ac:dyDescent="0.2">
      <c r="B125" s="14" t="s">
        <v>6</v>
      </c>
      <c r="C125" s="13">
        <v>1339.25</v>
      </c>
      <c r="D125" s="13"/>
      <c r="E125" s="12"/>
      <c r="G125" s="1"/>
    </row>
    <row r="126" spans="2:7" x14ac:dyDescent="0.2">
      <c r="B126" s="14" t="s">
        <v>7</v>
      </c>
      <c r="C126" s="13">
        <v>700</v>
      </c>
      <c r="D126" s="13"/>
      <c r="E126" s="12"/>
      <c r="G126" s="1"/>
    </row>
    <row r="127" spans="2:7" x14ac:dyDescent="0.2">
      <c r="B127" s="14" t="s">
        <v>8</v>
      </c>
      <c r="C127" s="13">
        <v>-2144.6799999999998</v>
      </c>
      <c r="D127" s="13"/>
      <c r="E127" s="12"/>
      <c r="G127" s="1"/>
    </row>
    <row r="128" spans="2:7" x14ac:dyDescent="0.2">
      <c r="B128" s="14" t="s">
        <v>9</v>
      </c>
      <c r="C128" s="13">
        <v>6.69</v>
      </c>
      <c r="D128" s="13"/>
      <c r="E128" s="12"/>
      <c r="G128" s="1"/>
    </row>
    <row r="129" spans="2:10" x14ac:dyDescent="0.2">
      <c r="B129" s="14" t="s">
        <v>10</v>
      </c>
      <c r="C129" s="13">
        <v>-8202.7999999999993</v>
      </c>
      <c r="D129" s="13"/>
      <c r="E129" s="12"/>
      <c r="G129" s="1"/>
      <c r="J129" s="40"/>
    </row>
    <row r="130" spans="2:10" x14ac:dyDescent="0.2">
      <c r="B130" s="14" t="s">
        <v>11</v>
      </c>
      <c r="C130" s="15">
        <v>4952.84</v>
      </c>
      <c r="D130" s="13"/>
      <c r="E130" s="12"/>
      <c r="G130" s="1"/>
    </row>
    <row r="131" spans="2:10" x14ac:dyDescent="0.2">
      <c r="B131" s="14"/>
      <c r="C131" s="13"/>
      <c r="D131" s="13"/>
      <c r="E131" s="12"/>
      <c r="G131" s="1"/>
    </row>
    <row r="132" spans="2:10" x14ac:dyDescent="0.2">
      <c r="B132" s="21"/>
      <c r="C132" s="23"/>
      <c r="D132" s="13"/>
      <c r="E132" s="12"/>
      <c r="G132" s="1"/>
    </row>
    <row r="133" spans="2:10" x14ac:dyDescent="0.2">
      <c r="B133" s="63"/>
      <c r="C133" s="64"/>
      <c r="D133" s="24">
        <f>SUM(D5:D132)</f>
        <v>86077.02</v>
      </c>
      <c r="E133" s="24">
        <f>SUM(E5:E132)</f>
        <v>86077.02</v>
      </c>
      <c r="G133" s="1"/>
    </row>
    <row r="134" spans="2:10" x14ac:dyDescent="0.2">
      <c r="B134" s="25"/>
      <c r="C134" s="26"/>
      <c r="D134" s="56"/>
      <c r="E134" s="56"/>
      <c r="G134" s="1"/>
    </row>
    <row r="135" spans="2:10" x14ac:dyDescent="0.2">
      <c r="B135" s="25"/>
      <c r="C135" s="26"/>
      <c r="D135" s="56" t="s">
        <v>71</v>
      </c>
      <c r="E135" s="56">
        <f>D133-E133</f>
        <v>0</v>
      </c>
      <c r="G135" s="1"/>
    </row>
    <row r="136" spans="2:10" x14ac:dyDescent="0.2">
      <c r="B136" s="25"/>
      <c r="C136" s="26"/>
      <c r="D136" s="57"/>
      <c r="E136" s="57"/>
      <c r="G136" s="1"/>
    </row>
    <row r="137" spans="2:10" x14ac:dyDescent="0.2">
      <c r="B137" s="25"/>
      <c r="C137" s="26"/>
      <c r="D137" s="57"/>
      <c r="E137" s="57"/>
      <c r="G137" s="1"/>
    </row>
  </sheetData>
  <mergeCells count="4">
    <mergeCell ref="B1:E1"/>
    <mergeCell ref="B2:E2"/>
    <mergeCell ref="B3:E3"/>
    <mergeCell ref="B133:C133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6"/>
  <sheetViews>
    <sheetView zoomScale="90" zoomScaleNormal="90" workbookViewId="0">
      <pane ySplit="4" topLeftCell="A113" activePane="bottomLeft" state="frozen"/>
      <selection pane="bottomLeft" activeCell="B137" sqref="B137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120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7" t="s">
        <v>1</v>
      </c>
      <c r="C4" s="8" t="s">
        <v>2</v>
      </c>
      <c r="D4" s="7" t="s">
        <v>3</v>
      </c>
      <c r="E4" s="7" t="s">
        <v>4</v>
      </c>
    </row>
    <row r="5" spans="2:9" x14ac:dyDescent="0.2">
      <c r="B5" s="9"/>
      <c r="C5" s="10"/>
      <c r="D5" s="11"/>
      <c r="E5" s="11"/>
    </row>
    <row r="6" spans="2:9" x14ac:dyDescent="0.2">
      <c r="B6" s="12" t="s">
        <v>5</v>
      </c>
      <c r="C6" s="13"/>
      <c r="D6" s="12">
        <f>SUM(C7:C12)</f>
        <v>-3348.6999999999989</v>
      </c>
      <c r="E6" s="13"/>
    </row>
    <row r="7" spans="2:9" x14ac:dyDescent="0.2">
      <c r="B7" s="14" t="s">
        <v>6</v>
      </c>
      <c r="C7" s="13">
        <v>1339.25</v>
      </c>
      <c r="D7" s="13"/>
      <c r="E7" s="12"/>
    </row>
    <row r="8" spans="2:9" x14ac:dyDescent="0.2">
      <c r="B8" s="14" t="s">
        <v>7</v>
      </c>
      <c r="C8" s="13">
        <v>700</v>
      </c>
      <c r="D8" s="13"/>
      <c r="E8" s="12"/>
    </row>
    <row r="9" spans="2:9" x14ac:dyDescent="0.2">
      <c r="B9" s="14" t="s">
        <v>8</v>
      </c>
      <c r="C9" s="13">
        <v>-2144.6799999999998</v>
      </c>
      <c r="D9" s="13"/>
      <c r="E9" s="12"/>
    </row>
    <row r="10" spans="2:9" x14ac:dyDescent="0.2">
      <c r="B10" s="14" t="s">
        <v>9</v>
      </c>
      <c r="C10" s="13">
        <v>6.69</v>
      </c>
      <c r="D10" s="13"/>
      <c r="E10" s="12"/>
      <c r="I10" s="2"/>
    </row>
    <row r="11" spans="2:9" x14ac:dyDescent="0.2">
      <c r="B11" s="14" t="s">
        <v>10</v>
      </c>
      <c r="C11" s="13">
        <v>-8202.7999999999993</v>
      </c>
      <c r="D11" s="13"/>
      <c r="E11" s="12"/>
    </row>
    <row r="12" spans="2:9" x14ac:dyDescent="0.2">
      <c r="B12" s="14" t="s">
        <v>11</v>
      </c>
      <c r="C12" s="15">
        <v>4952.84</v>
      </c>
      <c r="D12" s="13"/>
      <c r="E12" s="12"/>
    </row>
    <row r="13" spans="2:9" x14ac:dyDescent="0.2">
      <c r="B13" s="14"/>
      <c r="C13" s="13"/>
      <c r="D13" s="13"/>
      <c r="E13" s="12"/>
    </row>
    <row r="14" spans="2:9" x14ac:dyDescent="0.2">
      <c r="B14" s="14"/>
      <c r="C14" s="13"/>
      <c r="D14" s="13"/>
      <c r="E14" s="13"/>
    </row>
    <row r="15" spans="2:9" x14ac:dyDescent="0.2">
      <c r="B15" s="12" t="s">
        <v>12</v>
      </c>
      <c r="C15" s="13"/>
      <c r="D15" s="13"/>
      <c r="E15" s="13"/>
    </row>
    <row r="16" spans="2:9" x14ac:dyDescent="0.2">
      <c r="B16" s="16" t="s">
        <v>13</v>
      </c>
      <c r="C16" s="13"/>
      <c r="D16" s="12">
        <f>SUM(C17:C27)</f>
        <v>0</v>
      </c>
      <c r="E16" s="13"/>
    </row>
    <row r="17" spans="2:9" x14ac:dyDescent="0.2">
      <c r="B17" s="14" t="s">
        <v>14</v>
      </c>
      <c r="C17" s="13">
        <v>0</v>
      </c>
      <c r="D17" s="13"/>
      <c r="E17" s="13"/>
      <c r="F17" s="17"/>
    </row>
    <row r="18" spans="2:9" x14ac:dyDescent="0.2">
      <c r="B18" s="14" t="s">
        <v>15</v>
      </c>
      <c r="C18" s="13">
        <v>0</v>
      </c>
      <c r="D18" s="13"/>
      <c r="E18" s="13"/>
    </row>
    <row r="19" spans="2:9" x14ac:dyDescent="0.2">
      <c r="B19" s="14" t="s">
        <v>16</v>
      </c>
      <c r="C19" s="13">
        <v>0</v>
      </c>
      <c r="D19" s="13"/>
      <c r="E19" s="13"/>
      <c r="G19" s="49" t="s">
        <v>113</v>
      </c>
    </row>
    <row r="20" spans="2:9" x14ac:dyDescent="0.2">
      <c r="B20" s="14" t="s">
        <v>17</v>
      </c>
      <c r="C20" s="13">
        <v>0</v>
      </c>
      <c r="D20" s="13"/>
      <c r="E20" s="13"/>
    </row>
    <row r="21" spans="2:9" x14ac:dyDescent="0.2">
      <c r="B21" s="14" t="s">
        <v>18</v>
      </c>
      <c r="C21" s="13">
        <v>0</v>
      </c>
      <c r="D21" s="13"/>
      <c r="E21" s="13"/>
    </row>
    <row r="22" spans="2:9" x14ac:dyDescent="0.2">
      <c r="B22" s="14" t="s">
        <v>19</v>
      </c>
      <c r="C22" s="13">
        <v>0</v>
      </c>
      <c r="D22" s="13"/>
      <c r="E22" s="13"/>
    </row>
    <row r="23" spans="2:9" x14ac:dyDescent="0.2">
      <c r="B23" s="14" t="s">
        <v>20</v>
      </c>
      <c r="C23" s="13">
        <v>0</v>
      </c>
      <c r="D23" s="13"/>
      <c r="E23" s="13"/>
    </row>
    <row r="24" spans="2:9" x14ac:dyDescent="0.2">
      <c r="B24" s="14" t="s">
        <v>118</v>
      </c>
      <c r="C24" s="13">
        <v>0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0</v>
      </c>
      <c r="D26" s="13"/>
      <c r="E26" s="13"/>
      <c r="F26" s="1"/>
      <c r="H26" s="1"/>
      <c r="I26" s="1"/>
    </row>
    <row r="27" spans="2:9" s="2" customFormat="1" x14ac:dyDescent="0.2">
      <c r="B27" s="14"/>
      <c r="C27" s="13">
        <v>0</v>
      </c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18920.78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17389.28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1531.5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0</v>
      </c>
      <c r="E36" s="13"/>
    </row>
    <row r="37" spans="2:9" x14ac:dyDescent="0.2">
      <c r="B37" s="14" t="s">
        <v>29</v>
      </c>
      <c r="C37" s="15">
        <v>0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SUM(C40:C53)</f>
        <v>10713.080000000002</v>
      </c>
      <c r="E39" s="13"/>
      <c r="F39" s="40"/>
    </row>
    <row r="40" spans="2:9" x14ac:dyDescent="0.2">
      <c r="B40" s="14" t="s">
        <v>30</v>
      </c>
      <c r="C40" s="13">
        <v>594.57000000000005</v>
      </c>
      <c r="D40" s="13"/>
      <c r="E40" s="13"/>
    </row>
    <row r="41" spans="2:9" x14ac:dyDescent="0.2">
      <c r="B41" s="14" t="s">
        <v>31</v>
      </c>
      <c r="C41" s="13">
        <v>208.46</v>
      </c>
      <c r="D41" s="13"/>
      <c r="E41" s="13"/>
    </row>
    <row r="42" spans="2:9" x14ac:dyDescent="0.2">
      <c r="B42" s="14" t="s">
        <v>32</v>
      </c>
      <c r="C42" s="13">
        <v>482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8338.36</v>
      </c>
      <c r="D45" s="13"/>
      <c r="E45" s="12"/>
    </row>
    <row r="46" spans="2:9" x14ac:dyDescent="0.2">
      <c r="B46" s="14" t="s">
        <v>103</v>
      </c>
      <c r="C46" s="13"/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66</v>
      </c>
      <c r="C48" s="13">
        <v>0</v>
      </c>
      <c r="D48" s="13"/>
      <c r="E48" s="12"/>
    </row>
    <row r="49" spans="2:8" x14ac:dyDescent="0.2">
      <c r="B49" s="14" t="s">
        <v>34</v>
      </c>
      <c r="C49" s="13">
        <v>0</v>
      </c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1089.69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20</v>
      </c>
      <c r="E54" s="12"/>
    </row>
    <row r="55" spans="2:8" x14ac:dyDescent="0.2">
      <c r="B55" s="18" t="s">
        <v>86</v>
      </c>
      <c r="C55" s="13">
        <v>20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3449.4700000000003</v>
      </c>
    </row>
    <row r="59" spans="2:8" x14ac:dyDescent="0.2">
      <c r="B59" s="14" t="s">
        <v>40</v>
      </c>
      <c r="C59" s="13">
        <v>350</v>
      </c>
      <c r="D59" s="13"/>
      <c r="E59" s="12"/>
    </row>
    <row r="60" spans="2:8" x14ac:dyDescent="0.2">
      <c r="B60" s="14" t="s">
        <v>15</v>
      </c>
      <c r="C60" s="13">
        <v>1457.71</v>
      </c>
      <c r="D60" s="13"/>
      <c r="E60" s="12"/>
    </row>
    <row r="61" spans="2:8" x14ac:dyDescent="0.2">
      <c r="B61" s="14" t="s">
        <v>16</v>
      </c>
      <c r="C61" s="13">
        <v>1225</v>
      </c>
      <c r="D61" s="13"/>
      <c r="E61" s="12"/>
    </row>
    <row r="62" spans="2:8" x14ac:dyDescent="0.2">
      <c r="B62" s="14" t="s">
        <v>41</v>
      </c>
      <c r="C62" s="13">
        <v>56.88</v>
      </c>
      <c r="D62" s="13"/>
      <c r="E62" s="12"/>
    </row>
    <row r="63" spans="2:8" x14ac:dyDescent="0.2">
      <c r="B63" s="14" t="s">
        <v>42</v>
      </c>
      <c r="C63" s="13">
        <v>236.88</v>
      </c>
      <c r="D63" s="13"/>
      <c r="E63" s="12"/>
    </row>
    <row r="64" spans="2:8" x14ac:dyDescent="0.2">
      <c r="B64" s="14" t="s">
        <v>43</v>
      </c>
      <c r="C64" s="13">
        <v>123</v>
      </c>
      <c r="D64" s="13"/>
      <c r="E64" s="12"/>
      <c r="H64" s="20"/>
    </row>
    <row r="65" spans="2:8" x14ac:dyDescent="0.2">
      <c r="B65" s="14" t="s">
        <v>44</v>
      </c>
      <c r="C65" s="13">
        <v>0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0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SUM(C72:C96)</f>
        <v>10819.14</v>
      </c>
      <c r="H71" s="29"/>
    </row>
    <row r="72" spans="2:8" x14ac:dyDescent="0.2">
      <c r="B72" s="14" t="s">
        <v>47</v>
      </c>
      <c r="C72" s="13">
        <v>1500</v>
      </c>
      <c r="D72" s="13"/>
      <c r="E72" s="12"/>
    </row>
    <row r="73" spans="2:8" x14ac:dyDescent="0.2">
      <c r="B73" s="14" t="s">
        <v>15</v>
      </c>
      <c r="C73" s="13">
        <v>5942.5</v>
      </c>
      <c r="D73" s="13"/>
      <c r="E73" s="12"/>
    </row>
    <row r="74" spans="2:8" x14ac:dyDescent="0.2">
      <c r="B74" s="14" t="s">
        <v>16</v>
      </c>
      <c r="C74" s="13">
        <v>690</v>
      </c>
      <c r="D74" s="13"/>
      <c r="E74" s="12"/>
    </row>
    <row r="75" spans="2:8" x14ac:dyDescent="0.2">
      <c r="B75" s="14" t="s">
        <v>48</v>
      </c>
      <c r="C75" s="13">
        <v>400</v>
      </c>
      <c r="D75" s="13"/>
      <c r="E75" s="12"/>
    </row>
    <row r="76" spans="2:8" x14ac:dyDescent="0.2">
      <c r="B76" s="14" t="s">
        <v>41</v>
      </c>
      <c r="C76" s="13">
        <v>235.63</v>
      </c>
      <c r="D76" s="13"/>
      <c r="E76" s="12"/>
    </row>
    <row r="77" spans="2:8" x14ac:dyDescent="0.2">
      <c r="B77" s="14" t="s">
        <v>18</v>
      </c>
      <c r="C77" s="13">
        <v>325.17</v>
      </c>
      <c r="D77" s="13"/>
      <c r="E77" s="12"/>
    </row>
    <row r="78" spans="2:8" x14ac:dyDescent="0.2">
      <c r="B78" s="14" t="s">
        <v>19</v>
      </c>
      <c r="C78" s="13">
        <v>112.13</v>
      </c>
      <c r="D78" s="13"/>
      <c r="E78" s="12"/>
    </row>
    <row r="79" spans="2:8" x14ac:dyDescent="0.2">
      <c r="B79" s="14" t="s">
        <v>49</v>
      </c>
      <c r="C79" s="13">
        <v>0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0</v>
      </c>
      <c r="D81" s="13"/>
      <c r="E81" s="12"/>
    </row>
    <row r="82" spans="2:7" x14ac:dyDescent="0.2">
      <c r="B82" s="14" t="s">
        <v>44</v>
      </c>
      <c r="C82" s="13">
        <v>0</v>
      </c>
      <c r="D82" s="13"/>
      <c r="E82" s="12"/>
    </row>
    <row r="83" spans="2:7" x14ac:dyDescent="0.2">
      <c r="B83" s="18" t="s">
        <v>52</v>
      </c>
      <c r="C83" s="13">
        <v>0</v>
      </c>
      <c r="D83" s="13"/>
      <c r="E83" s="12"/>
    </row>
    <row r="84" spans="2:7" x14ac:dyDescent="0.2">
      <c r="B84" s="14" t="s">
        <v>21</v>
      </c>
      <c r="C84" s="13">
        <v>414.05</v>
      </c>
      <c r="D84" s="13"/>
      <c r="E84" s="12"/>
    </row>
    <row r="85" spans="2:7" x14ac:dyDescent="0.2">
      <c r="B85" s="14" t="s">
        <v>53</v>
      </c>
      <c r="C85" s="13">
        <v>125</v>
      </c>
      <c r="D85" s="13"/>
      <c r="E85" s="12"/>
    </row>
    <row r="86" spans="2:7" x14ac:dyDescent="0.2">
      <c r="B86" s="14" t="s">
        <v>54</v>
      </c>
      <c r="C86" s="13">
        <v>150</v>
      </c>
      <c r="D86" s="13"/>
      <c r="E86" s="12"/>
    </row>
    <row r="87" spans="2:7" x14ac:dyDescent="0.2">
      <c r="B87" s="14" t="s">
        <v>55</v>
      </c>
      <c r="C87" s="13">
        <v>0</v>
      </c>
      <c r="D87" s="13"/>
      <c r="E87" s="12"/>
    </row>
    <row r="88" spans="2:7" x14ac:dyDescent="0.2">
      <c r="B88" s="14" t="s">
        <v>56</v>
      </c>
      <c r="C88" s="13">
        <v>0</v>
      </c>
      <c r="D88" s="13"/>
      <c r="E88" s="12"/>
    </row>
    <row r="89" spans="2:7" x14ac:dyDescent="0.2">
      <c r="B89" s="14" t="s">
        <v>57</v>
      </c>
      <c r="C89" s="13">
        <v>79.28</v>
      </c>
      <c r="D89" s="13"/>
      <c r="E89" s="12"/>
    </row>
    <row r="90" spans="2:7" x14ac:dyDescent="0.2">
      <c r="B90" s="14" t="s">
        <v>58</v>
      </c>
      <c r="C90" s="13">
        <v>182.78</v>
      </c>
      <c r="D90" s="13"/>
      <c r="E90" s="12"/>
    </row>
    <row r="91" spans="2:7" x14ac:dyDescent="0.2">
      <c r="B91" s="21" t="s">
        <v>59</v>
      </c>
      <c r="C91" s="13">
        <v>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0</v>
      </c>
      <c r="D93" s="22"/>
      <c r="E93" s="12"/>
    </row>
    <row r="94" spans="2:7" x14ac:dyDescent="0.2">
      <c r="B94" s="14" t="s">
        <v>88</v>
      </c>
      <c r="C94" s="13">
        <v>662.6</v>
      </c>
      <c r="D94" s="22"/>
      <c r="E94" s="12"/>
    </row>
    <row r="95" spans="2:7" x14ac:dyDescent="0.2">
      <c r="B95" s="14" t="s">
        <v>97</v>
      </c>
      <c r="C95" s="13">
        <v>0</v>
      </c>
      <c r="D95" s="22"/>
      <c r="E95" s="12"/>
    </row>
    <row r="96" spans="2:7" x14ac:dyDescent="0.2">
      <c r="B96" s="14" t="s">
        <v>77</v>
      </c>
      <c r="C96" s="15">
        <v>0</v>
      </c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0</v>
      </c>
      <c r="G101" s="1"/>
    </row>
    <row r="102" spans="2:7" x14ac:dyDescent="0.2">
      <c r="B102" s="14" t="s">
        <v>87</v>
      </c>
      <c r="C102" s="13">
        <v>0</v>
      </c>
      <c r="D102" s="13"/>
      <c r="E102" s="12"/>
      <c r="G102" s="1"/>
    </row>
    <row r="103" spans="2:7" x14ac:dyDescent="0.2">
      <c r="B103" s="14" t="s">
        <v>98</v>
      </c>
      <c r="C103" s="13">
        <v>0</v>
      </c>
      <c r="D103" s="13"/>
      <c r="E103" s="12"/>
      <c r="G103" s="1"/>
    </row>
    <row r="104" spans="2:7" x14ac:dyDescent="0.2">
      <c r="B104" s="14" t="s">
        <v>48</v>
      </c>
      <c r="C104" s="15">
        <v>0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SUM(C107:C115)</f>
        <v>7415.3700000000008</v>
      </c>
      <c r="G106" s="1"/>
    </row>
    <row r="107" spans="2:7" x14ac:dyDescent="0.2">
      <c r="B107" s="14" t="s">
        <v>63</v>
      </c>
      <c r="C107" s="13">
        <v>220.94</v>
      </c>
      <c r="D107" s="13"/>
      <c r="E107" s="12"/>
      <c r="G107" s="1"/>
    </row>
    <row r="108" spans="2:7" x14ac:dyDescent="0.2">
      <c r="B108" s="14" t="s">
        <v>64</v>
      </c>
      <c r="C108" s="13">
        <v>511.03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630</v>
      </c>
      <c r="D111" s="13"/>
      <c r="E111" s="12"/>
      <c r="G111" s="1"/>
    </row>
    <row r="112" spans="2:7" x14ac:dyDescent="0.2">
      <c r="B112" s="14" t="s">
        <v>67</v>
      </c>
      <c r="C112" s="13">
        <v>53.05</v>
      </c>
      <c r="D112" s="13"/>
      <c r="E112" s="12"/>
      <c r="G112" s="1"/>
    </row>
    <row r="113" spans="2:10" x14ac:dyDescent="0.2">
      <c r="B113" s="14" t="s">
        <v>68</v>
      </c>
      <c r="C113" s="13">
        <v>1169.29</v>
      </c>
      <c r="D113" s="13"/>
      <c r="E113" s="12"/>
      <c r="G113" s="1"/>
    </row>
    <row r="114" spans="2:10" x14ac:dyDescent="0.2">
      <c r="B114" s="14" t="s">
        <v>103</v>
      </c>
      <c r="C114" s="13">
        <v>0</v>
      </c>
      <c r="D114" s="13"/>
      <c r="E114" s="12"/>
      <c r="G114" s="1"/>
    </row>
    <row r="115" spans="2:10" x14ac:dyDescent="0.2">
      <c r="B115" s="14" t="s">
        <v>34</v>
      </c>
      <c r="C115" s="15">
        <v>4831.0600000000004</v>
      </c>
      <c r="D115" s="13"/>
      <c r="E115" s="12"/>
      <c r="G115" s="1"/>
    </row>
    <row r="116" spans="2:10" x14ac:dyDescent="0.2">
      <c r="B116" s="16"/>
      <c r="C116" s="13"/>
      <c r="D116" s="13"/>
      <c r="E116" s="12"/>
      <c r="G116" s="1"/>
    </row>
    <row r="117" spans="2:10" x14ac:dyDescent="0.2">
      <c r="B117" s="16" t="s">
        <v>69</v>
      </c>
      <c r="C117" s="13"/>
      <c r="D117" s="13"/>
      <c r="E117" s="12">
        <f>SUM(C118)</f>
        <v>19.5</v>
      </c>
      <c r="G117" s="1"/>
    </row>
    <row r="118" spans="2:10" x14ac:dyDescent="0.2">
      <c r="B118" s="14" t="s">
        <v>36</v>
      </c>
      <c r="C118" s="15">
        <v>19.5</v>
      </c>
      <c r="D118" s="13"/>
      <c r="E118" s="12"/>
      <c r="G118" s="1"/>
    </row>
    <row r="119" spans="2:10" x14ac:dyDescent="0.2">
      <c r="B119" s="14"/>
      <c r="C119" s="13"/>
      <c r="D119" s="13"/>
      <c r="E119" s="12"/>
      <c r="G119" s="1"/>
    </row>
    <row r="120" spans="2:10" x14ac:dyDescent="0.2">
      <c r="B120" s="16" t="s">
        <v>83</v>
      </c>
      <c r="C120" s="13"/>
      <c r="D120" s="13"/>
      <c r="E120" s="12">
        <f>SUM(C121)</f>
        <v>0</v>
      </c>
      <c r="G120" s="1"/>
    </row>
    <row r="121" spans="2:10" x14ac:dyDescent="0.2">
      <c r="B121" s="14" t="s">
        <v>84</v>
      </c>
      <c r="C121" s="15">
        <v>0</v>
      </c>
      <c r="D121" s="13"/>
      <c r="E121" s="12"/>
      <c r="G121" s="1"/>
    </row>
    <row r="122" spans="2:10" x14ac:dyDescent="0.2">
      <c r="B122" s="14"/>
      <c r="C122" s="13"/>
      <c r="D122" s="13"/>
      <c r="E122" s="12"/>
      <c r="G122" s="1"/>
    </row>
    <row r="123" spans="2:10" x14ac:dyDescent="0.2">
      <c r="B123" s="12" t="s">
        <v>70</v>
      </c>
      <c r="C123" s="13"/>
      <c r="D123" s="13"/>
      <c r="E123" s="12">
        <f>SUM(C124:C129)</f>
        <v>4601.68</v>
      </c>
      <c r="G123" s="1"/>
    </row>
    <row r="124" spans="2:10" x14ac:dyDescent="0.2">
      <c r="B124" s="14" t="s">
        <v>6</v>
      </c>
      <c r="C124" s="13">
        <v>1965.54</v>
      </c>
      <c r="D124" s="13"/>
      <c r="E124" s="12"/>
      <c r="G124" s="1"/>
    </row>
    <row r="125" spans="2:10" x14ac:dyDescent="0.2">
      <c r="B125" s="14" t="s">
        <v>7</v>
      </c>
      <c r="C125" s="13">
        <v>700</v>
      </c>
      <c r="D125" s="13"/>
      <c r="E125" s="12"/>
      <c r="G125" s="1"/>
    </row>
    <row r="126" spans="2:10" x14ac:dyDescent="0.2">
      <c r="B126" s="14" t="s">
        <v>8</v>
      </c>
      <c r="C126" s="13">
        <v>-5001.09</v>
      </c>
      <c r="D126" s="13"/>
      <c r="E126" s="12"/>
      <c r="G126" s="1"/>
    </row>
    <row r="127" spans="2:10" x14ac:dyDescent="0.2">
      <c r="B127" s="14" t="s">
        <v>9</v>
      </c>
      <c r="C127" s="13">
        <v>6.69</v>
      </c>
      <c r="D127" s="13"/>
      <c r="E127" s="12"/>
      <c r="G127" s="1"/>
    </row>
    <row r="128" spans="2:10" x14ac:dyDescent="0.2">
      <c r="B128" s="14" t="s">
        <v>10</v>
      </c>
      <c r="C128" s="13">
        <v>1977.7</v>
      </c>
      <c r="D128" s="13"/>
      <c r="E128" s="12"/>
      <c r="G128" s="1"/>
      <c r="J128" s="40"/>
    </row>
    <row r="129" spans="2:7" x14ac:dyDescent="0.2">
      <c r="B129" s="14" t="s">
        <v>11</v>
      </c>
      <c r="C129" s="15">
        <v>4952.84</v>
      </c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21"/>
      <c r="C131" s="23"/>
      <c r="D131" s="13"/>
      <c r="E131" s="12"/>
      <c r="G131" s="1"/>
    </row>
    <row r="132" spans="2:7" x14ac:dyDescent="0.2">
      <c r="B132" s="63"/>
      <c r="C132" s="64"/>
      <c r="D132" s="24">
        <f>SUM(D5:D131)</f>
        <v>26305.160000000003</v>
      </c>
      <c r="E132" s="24">
        <f>SUM(E5:E131)</f>
        <v>26305.160000000003</v>
      </c>
      <c r="G132" s="1"/>
    </row>
    <row r="133" spans="2:7" x14ac:dyDescent="0.2">
      <c r="B133" s="25"/>
      <c r="C133" s="26"/>
      <c r="D133" s="58"/>
      <c r="E133" s="58"/>
      <c r="G133" s="1"/>
    </row>
    <row r="134" spans="2:7" x14ac:dyDescent="0.2">
      <c r="B134" s="25"/>
      <c r="C134" s="26"/>
      <c r="D134" s="58" t="s">
        <v>71</v>
      </c>
      <c r="E134" s="58">
        <f>D132-E132</f>
        <v>0</v>
      </c>
      <c r="G134" s="1"/>
    </row>
    <row r="135" spans="2:7" x14ac:dyDescent="0.2">
      <c r="B135" s="25"/>
      <c r="C135" s="26"/>
      <c r="D135" s="58"/>
      <c r="E135" s="58"/>
      <c r="G135" s="1"/>
    </row>
    <row r="136" spans="2:7" x14ac:dyDescent="0.2">
      <c r="B136" s="25"/>
      <c r="C136" s="26"/>
      <c r="D136" s="58"/>
      <c r="E136" s="58"/>
      <c r="G136" s="1"/>
    </row>
  </sheetData>
  <mergeCells count="4">
    <mergeCell ref="B1:E1"/>
    <mergeCell ref="B2:E2"/>
    <mergeCell ref="B3:E3"/>
    <mergeCell ref="B132:C132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6"/>
  <sheetViews>
    <sheetView zoomScale="90" zoomScaleNormal="90" workbookViewId="0">
      <pane ySplit="4" topLeftCell="A119" activePane="bottomLeft" state="frozen"/>
      <selection pane="bottomLeft" activeCell="B137" sqref="B137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121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7" t="s">
        <v>1</v>
      </c>
      <c r="C4" s="8" t="s">
        <v>2</v>
      </c>
      <c r="D4" s="7" t="s">
        <v>3</v>
      </c>
      <c r="E4" s="7" t="s">
        <v>4</v>
      </c>
    </row>
    <row r="5" spans="2:9" x14ac:dyDescent="0.2">
      <c r="B5" s="9"/>
      <c r="C5" s="10"/>
      <c r="D5" s="11"/>
      <c r="E5" s="11"/>
    </row>
    <row r="6" spans="2:9" x14ac:dyDescent="0.2">
      <c r="B6" s="12" t="s">
        <v>5</v>
      </c>
      <c r="C6" s="13"/>
      <c r="D6" s="12">
        <f>SUM(C7:C12)</f>
        <v>4601.68</v>
      </c>
      <c r="E6" s="13"/>
    </row>
    <row r="7" spans="2:9" x14ac:dyDescent="0.2">
      <c r="B7" s="14" t="s">
        <v>6</v>
      </c>
      <c r="C7" s="13">
        <v>1965.54</v>
      </c>
      <c r="D7" s="13"/>
      <c r="E7" s="12"/>
    </row>
    <row r="8" spans="2:9" x14ac:dyDescent="0.2">
      <c r="B8" s="14" t="s">
        <v>7</v>
      </c>
      <c r="C8" s="13">
        <v>700</v>
      </c>
      <c r="D8" s="13"/>
      <c r="E8" s="12"/>
    </row>
    <row r="9" spans="2:9" x14ac:dyDescent="0.2">
      <c r="B9" s="14" t="s">
        <v>8</v>
      </c>
      <c r="C9" s="13">
        <v>-5001.09</v>
      </c>
      <c r="D9" s="13"/>
      <c r="E9" s="12"/>
    </row>
    <row r="10" spans="2:9" x14ac:dyDescent="0.2">
      <c r="B10" s="14" t="s">
        <v>9</v>
      </c>
      <c r="C10" s="13">
        <v>6.69</v>
      </c>
      <c r="D10" s="13"/>
      <c r="E10" s="12"/>
      <c r="I10" s="2"/>
    </row>
    <row r="11" spans="2:9" x14ac:dyDescent="0.2">
      <c r="B11" s="14" t="s">
        <v>10</v>
      </c>
      <c r="C11" s="13">
        <v>1977.7</v>
      </c>
      <c r="D11" s="13"/>
      <c r="E11" s="12"/>
    </row>
    <row r="12" spans="2:9" x14ac:dyDescent="0.2">
      <c r="B12" s="14" t="s">
        <v>11</v>
      </c>
      <c r="C12" s="15">
        <v>4952.84</v>
      </c>
      <c r="D12" s="13"/>
      <c r="E12" s="12"/>
    </row>
    <row r="13" spans="2:9" x14ac:dyDescent="0.2">
      <c r="B13" s="14"/>
      <c r="C13" s="13"/>
      <c r="D13" s="13"/>
      <c r="E13" s="12"/>
    </row>
    <row r="14" spans="2:9" x14ac:dyDescent="0.2">
      <c r="B14" s="14"/>
      <c r="C14" s="13"/>
      <c r="D14" s="13"/>
      <c r="E14" s="13"/>
    </row>
    <row r="15" spans="2:9" x14ac:dyDescent="0.2">
      <c r="B15" s="12" t="s">
        <v>12</v>
      </c>
      <c r="C15" s="13"/>
      <c r="D15" s="13"/>
      <c r="E15" s="13"/>
    </row>
    <row r="16" spans="2:9" x14ac:dyDescent="0.2">
      <c r="B16" s="16" t="s">
        <v>13</v>
      </c>
      <c r="C16" s="13"/>
      <c r="D16" s="12">
        <f>SUM(C17:C27)</f>
        <v>6539.1100000000006</v>
      </c>
      <c r="E16" s="13"/>
    </row>
    <row r="17" spans="2:9" x14ac:dyDescent="0.2">
      <c r="B17" s="14" t="s">
        <v>14</v>
      </c>
      <c r="C17" s="13">
        <v>400</v>
      </c>
      <c r="D17" s="13"/>
      <c r="E17" s="13"/>
      <c r="F17" s="17"/>
    </row>
    <row r="18" spans="2:9" x14ac:dyDescent="0.2">
      <c r="B18" s="14" t="s">
        <v>15</v>
      </c>
      <c r="C18" s="13">
        <v>2667.71</v>
      </c>
      <c r="D18" s="13"/>
      <c r="E18" s="13"/>
    </row>
    <row r="19" spans="2:9" x14ac:dyDescent="0.2">
      <c r="B19" s="14" t="s">
        <v>16</v>
      </c>
      <c r="C19" s="13">
        <v>1265</v>
      </c>
      <c r="D19" s="13"/>
      <c r="E19" s="13"/>
      <c r="G19" s="49" t="s">
        <v>113</v>
      </c>
    </row>
    <row r="20" spans="2:9" x14ac:dyDescent="0.2">
      <c r="B20" s="14" t="s">
        <v>17</v>
      </c>
      <c r="C20" s="13">
        <v>65</v>
      </c>
      <c r="D20" s="13"/>
      <c r="E20" s="13"/>
    </row>
    <row r="21" spans="2:9" x14ac:dyDescent="0.2">
      <c r="B21" s="14" t="s">
        <v>18</v>
      </c>
      <c r="C21" s="13">
        <v>433.51</v>
      </c>
      <c r="D21" s="13"/>
      <c r="E21" s="13"/>
    </row>
    <row r="22" spans="2:9" x14ac:dyDescent="0.2">
      <c r="B22" s="14" t="s">
        <v>19</v>
      </c>
      <c r="C22" s="13">
        <v>151.13999999999999</v>
      </c>
      <c r="D22" s="13"/>
      <c r="E22" s="13"/>
    </row>
    <row r="23" spans="2:9" x14ac:dyDescent="0.2">
      <c r="B23" s="14" t="s">
        <v>20</v>
      </c>
      <c r="C23" s="13">
        <v>1556.75</v>
      </c>
      <c r="D23" s="13"/>
      <c r="E23" s="13"/>
    </row>
    <row r="24" spans="2:9" x14ac:dyDescent="0.2">
      <c r="B24" s="14" t="s">
        <v>118</v>
      </c>
      <c r="C24" s="13">
        <v>0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0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17644.25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15196.75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2447.5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1931.6</v>
      </c>
      <c r="E36" s="13"/>
    </row>
    <row r="37" spans="2:9" x14ac:dyDescent="0.2">
      <c r="B37" s="14" t="s">
        <v>29</v>
      </c>
      <c r="C37" s="15">
        <v>1931.6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SUM(C40:C53)</f>
        <v>11617.919999999998</v>
      </c>
      <c r="E39" s="13"/>
      <c r="F39" s="40"/>
    </row>
    <row r="40" spans="2:9" x14ac:dyDescent="0.2">
      <c r="B40" s="14" t="s">
        <v>30</v>
      </c>
      <c r="C40" s="13">
        <v>736.79</v>
      </c>
      <c r="D40" s="13"/>
      <c r="E40" s="13"/>
    </row>
    <row r="41" spans="2:9" x14ac:dyDescent="0.2">
      <c r="B41" s="14" t="s">
        <v>31</v>
      </c>
      <c r="C41" s="13">
        <v>256.16000000000003</v>
      </c>
      <c r="D41" s="13"/>
      <c r="E41" s="13"/>
    </row>
    <row r="42" spans="2:9" x14ac:dyDescent="0.2">
      <c r="B42" s="14" t="s">
        <v>32</v>
      </c>
      <c r="C42" s="13">
        <v>596.54999999999995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8688.1299999999992</v>
      </c>
      <c r="D45" s="13"/>
      <c r="E45" s="12"/>
    </row>
    <row r="46" spans="2:9" x14ac:dyDescent="0.2">
      <c r="B46" s="14" t="s">
        <v>103</v>
      </c>
      <c r="C46" s="13"/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66</v>
      </c>
      <c r="C48" s="13">
        <v>0</v>
      </c>
      <c r="D48" s="13"/>
      <c r="E48" s="12"/>
    </row>
    <row r="49" spans="2:8" x14ac:dyDescent="0.2">
      <c r="B49" s="14" t="s">
        <v>34</v>
      </c>
      <c r="C49" s="13">
        <v>0</v>
      </c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1340.29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0</v>
      </c>
      <c r="E54" s="12"/>
    </row>
    <row r="55" spans="2:8" x14ac:dyDescent="0.2">
      <c r="B55" s="18" t="s">
        <v>86</v>
      </c>
      <c r="C55" s="13">
        <v>0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6575.8200000000006</v>
      </c>
    </row>
    <row r="59" spans="2:8" x14ac:dyDescent="0.2">
      <c r="B59" s="14" t="s">
        <v>40</v>
      </c>
      <c r="C59" s="13">
        <v>400</v>
      </c>
      <c r="D59" s="13"/>
      <c r="E59" s="12"/>
    </row>
    <row r="60" spans="2:8" x14ac:dyDescent="0.2">
      <c r="B60" s="14" t="s">
        <v>15</v>
      </c>
      <c r="C60" s="13">
        <v>2667.71</v>
      </c>
      <c r="D60" s="13"/>
      <c r="E60" s="12"/>
    </row>
    <row r="61" spans="2:8" x14ac:dyDescent="0.2">
      <c r="B61" s="14" t="s">
        <v>16</v>
      </c>
      <c r="C61" s="13">
        <v>1265</v>
      </c>
      <c r="D61" s="13"/>
      <c r="E61" s="12"/>
    </row>
    <row r="62" spans="2:8" x14ac:dyDescent="0.2">
      <c r="B62" s="14" t="s">
        <v>41</v>
      </c>
      <c r="C62" s="13">
        <v>65</v>
      </c>
      <c r="D62" s="13"/>
      <c r="E62" s="12"/>
    </row>
    <row r="63" spans="2:8" x14ac:dyDescent="0.2">
      <c r="B63" s="14" t="s">
        <v>42</v>
      </c>
      <c r="C63" s="13">
        <v>410.26</v>
      </c>
      <c r="D63" s="13"/>
      <c r="E63" s="12"/>
    </row>
    <row r="64" spans="2:8" x14ac:dyDescent="0.2">
      <c r="B64" s="14" t="s">
        <v>43</v>
      </c>
      <c r="C64" s="13">
        <v>127.1</v>
      </c>
      <c r="D64" s="13"/>
      <c r="E64" s="12"/>
      <c r="H64" s="20"/>
    </row>
    <row r="65" spans="2:8" x14ac:dyDescent="0.2">
      <c r="B65" s="14" t="s">
        <v>44</v>
      </c>
      <c r="C65" s="13">
        <v>1640.75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0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SUM(C72:C96)</f>
        <v>17219.119999999995</v>
      </c>
      <c r="H71" s="29"/>
    </row>
    <row r="72" spans="2:8" x14ac:dyDescent="0.2">
      <c r="B72" s="14" t="s">
        <v>47</v>
      </c>
      <c r="C72" s="13">
        <v>1450</v>
      </c>
      <c r="D72" s="13"/>
      <c r="E72" s="12"/>
    </row>
    <row r="73" spans="2:8" x14ac:dyDescent="0.2">
      <c r="B73" s="14" t="s">
        <v>15</v>
      </c>
      <c r="C73" s="13">
        <v>8023.5</v>
      </c>
      <c r="D73" s="13"/>
      <c r="E73" s="12"/>
    </row>
    <row r="74" spans="2:8" x14ac:dyDescent="0.2">
      <c r="B74" s="14" t="s">
        <v>16</v>
      </c>
      <c r="C74" s="13">
        <v>690</v>
      </c>
      <c r="D74" s="13"/>
      <c r="E74" s="12"/>
    </row>
    <row r="75" spans="2:8" x14ac:dyDescent="0.2">
      <c r="B75" s="14" t="s">
        <v>48</v>
      </c>
      <c r="C75" s="13">
        <v>22.22</v>
      </c>
      <c r="D75" s="13"/>
      <c r="E75" s="12"/>
    </row>
    <row r="76" spans="2:8" x14ac:dyDescent="0.2">
      <c r="B76" s="14" t="s">
        <v>41</v>
      </c>
      <c r="C76" s="13">
        <v>235.63</v>
      </c>
      <c r="D76" s="13"/>
      <c r="E76" s="12"/>
    </row>
    <row r="77" spans="2:8" x14ac:dyDescent="0.2">
      <c r="B77" s="14" t="s">
        <v>18</v>
      </c>
      <c r="C77" s="13">
        <v>390.17</v>
      </c>
      <c r="D77" s="13"/>
      <c r="E77" s="12"/>
    </row>
    <row r="78" spans="2:8" x14ac:dyDescent="0.2">
      <c r="B78" s="14" t="s">
        <v>19</v>
      </c>
      <c r="C78" s="13">
        <v>112.13</v>
      </c>
      <c r="D78" s="13"/>
      <c r="E78" s="12"/>
    </row>
    <row r="79" spans="2:8" x14ac:dyDescent="0.2">
      <c r="B79" s="14" t="s">
        <v>49</v>
      </c>
      <c r="C79" s="13">
        <v>224.18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407.43</v>
      </c>
      <c r="D81" s="13"/>
      <c r="E81" s="12"/>
    </row>
    <row r="82" spans="2:7" x14ac:dyDescent="0.2">
      <c r="B82" s="14" t="s">
        <v>44</v>
      </c>
      <c r="C82" s="13">
        <v>1878.62</v>
      </c>
      <c r="D82" s="13"/>
      <c r="E82" s="12"/>
    </row>
    <row r="83" spans="2:7" x14ac:dyDescent="0.2">
      <c r="B83" s="18" t="s">
        <v>52</v>
      </c>
      <c r="C83" s="13">
        <v>0</v>
      </c>
      <c r="D83" s="13"/>
      <c r="E83" s="12"/>
    </row>
    <row r="84" spans="2:7" x14ac:dyDescent="0.2">
      <c r="B84" s="14" t="s">
        <v>21</v>
      </c>
      <c r="C84" s="13">
        <v>441.04</v>
      </c>
      <c r="D84" s="13"/>
      <c r="E84" s="12"/>
    </row>
    <row r="85" spans="2:7" x14ac:dyDescent="0.2">
      <c r="B85" s="14" t="s">
        <v>53</v>
      </c>
      <c r="C85" s="13">
        <v>460.89</v>
      </c>
      <c r="D85" s="13"/>
      <c r="E85" s="12"/>
    </row>
    <row r="86" spans="2:7" x14ac:dyDescent="0.2">
      <c r="B86" s="14" t="s">
        <v>54</v>
      </c>
      <c r="C86" s="13">
        <v>339.5</v>
      </c>
      <c r="D86" s="13"/>
      <c r="E86" s="12"/>
    </row>
    <row r="87" spans="2:7" x14ac:dyDescent="0.2">
      <c r="B87" s="14" t="s">
        <v>55</v>
      </c>
      <c r="C87" s="13">
        <v>65</v>
      </c>
      <c r="D87" s="13"/>
      <c r="E87" s="12"/>
    </row>
    <row r="88" spans="2:7" x14ac:dyDescent="0.2">
      <c r="B88" s="14" t="s">
        <v>56</v>
      </c>
      <c r="C88" s="13">
        <v>199.8</v>
      </c>
      <c r="D88" s="13"/>
      <c r="E88" s="12"/>
    </row>
    <row r="89" spans="2:7" x14ac:dyDescent="0.2">
      <c r="B89" s="14" t="s">
        <v>57</v>
      </c>
      <c r="C89" s="13">
        <v>49.25</v>
      </c>
      <c r="D89" s="13"/>
      <c r="E89" s="12"/>
    </row>
    <row r="90" spans="2:7" x14ac:dyDescent="0.2">
      <c r="B90" s="14" t="s">
        <v>58</v>
      </c>
      <c r="C90" s="13">
        <v>729.76</v>
      </c>
      <c r="D90" s="13"/>
      <c r="E90" s="12"/>
    </row>
    <row r="91" spans="2:7" x14ac:dyDescent="0.2">
      <c r="B91" s="21" t="s">
        <v>59</v>
      </c>
      <c r="C91" s="13">
        <v>1500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>
        <v>0</v>
      </c>
      <c r="D95" s="22"/>
      <c r="E95" s="12"/>
    </row>
    <row r="96" spans="2:7" x14ac:dyDescent="0.2">
      <c r="B96" s="14" t="s">
        <v>77</v>
      </c>
      <c r="C96" s="15">
        <v>0</v>
      </c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0</v>
      </c>
      <c r="G101" s="1"/>
    </row>
    <row r="102" spans="2:7" x14ac:dyDescent="0.2">
      <c r="B102" s="14" t="s">
        <v>87</v>
      </c>
      <c r="C102" s="13">
        <v>0</v>
      </c>
      <c r="D102" s="13"/>
      <c r="E102" s="12"/>
      <c r="G102" s="1"/>
    </row>
    <row r="103" spans="2:7" x14ac:dyDescent="0.2">
      <c r="B103" s="14" t="s">
        <v>98</v>
      </c>
      <c r="C103" s="13">
        <v>0</v>
      </c>
      <c r="D103" s="13"/>
      <c r="E103" s="12"/>
      <c r="G103" s="1"/>
    </row>
    <row r="104" spans="2:7" x14ac:dyDescent="0.2">
      <c r="B104" s="14" t="s">
        <v>48</v>
      </c>
      <c r="C104" s="15">
        <v>0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SUM(C107:C115)</f>
        <v>15218.920000000002</v>
      </c>
      <c r="G106" s="1"/>
    </row>
    <row r="107" spans="2:7" x14ac:dyDescent="0.2">
      <c r="B107" s="14" t="s">
        <v>63</v>
      </c>
      <c r="C107" s="13">
        <v>0</v>
      </c>
      <c r="D107" s="13"/>
      <c r="E107" s="12"/>
      <c r="G107" s="1"/>
    </row>
    <row r="108" spans="2:7" x14ac:dyDescent="0.2">
      <c r="B108" s="14" t="s">
        <v>64</v>
      </c>
      <c r="C108" s="13">
        <v>482.03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205.09</v>
      </c>
      <c r="D110" s="13"/>
      <c r="E110" s="12"/>
      <c r="G110" s="1"/>
    </row>
    <row r="111" spans="2:7" x14ac:dyDescent="0.2">
      <c r="B111" s="14" t="s">
        <v>75</v>
      </c>
      <c r="C111" s="13">
        <v>8323.09</v>
      </c>
      <c r="D111" s="13"/>
      <c r="E111" s="12"/>
      <c r="G111" s="1"/>
    </row>
    <row r="112" spans="2:7" x14ac:dyDescent="0.2">
      <c r="B112" s="14" t="s">
        <v>67</v>
      </c>
      <c r="C112" s="13">
        <v>0</v>
      </c>
      <c r="D112" s="13"/>
      <c r="E112" s="12"/>
      <c r="G112" s="1"/>
    </row>
    <row r="113" spans="2:10" x14ac:dyDescent="0.2">
      <c r="B113" s="14" t="s">
        <v>68</v>
      </c>
      <c r="C113" s="13">
        <v>512.28</v>
      </c>
      <c r="D113" s="13"/>
      <c r="E113" s="12"/>
      <c r="G113" s="1"/>
    </row>
    <row r="114" spans="2:10" x14ac:dyDescent="0.2">
      <c r="B114" s="14" t="s">
        <v>103</v>
      </c>
      <c r="C114" s="13">
        <v>0</v>
      </c>
      <c r="D114" s="13"/>
      <c r="E114" s="12"/>
      <c r="G114" s="1"/>
    </row>
    <row r="115" spans="2:10" x14ac:dyDescent="0.2">
      <c r="B115" s="14" t="s">
        <v>34</v>
      </c>
      <c r="C115" s="15">
        <v>5696.43</v>
      </c>
      <c r="D115" s="13"/>
      <c r="E115" s="12"/>
      <c r="G115" s="1"/>
    </row>
    <row r="116" spans="2:10" x14ac:dyDescent="0.2">
      <c r="B116" s="16"/>
      <c r="C116" s="13"/>
      <c r="D116" s="13"/>
      <c r="E116" s="12"/>
      <c r="G116" s="1"/>
    </row>
    <row r="117" spans="2:10" x14ac:dyDescent="0.2">
      <c r="B117" s="16" t="s">
        <v>69</v>
      </c>
      <c r="C117" s="13"/>
      <c r="D117" s="13"/>
      <c r="E117" s="12">
        <f>SUM(C118)</f>
        <v>1055.1400000000001</v>
      </c>
      <c r="G117" s="1"/>
    </row>
    <row r="118" spans="2:10" x14ac:dyDescent="0.2">
      <c r="B118" s="14" t="s">
        <v>36</v>
      </c>
      <c r="C118" s="15">
        <v>1055.1400000000001</v>
      </c>
      <c r="D118" s="13"/>
      <c r="E118" s="12"/>
      <c r="G118" s="1"/>
    </row>
    <row r="119" spans="2:10" x14ac:dyDescent="0.2">
      <c r="B119" s="14"/>
      <c r="C119" s="13"/>
      <c r="D119" s="13"/>
      <c r="E119" s="12"/>
      <c r="G119" s="1"/>
    </row>
    <row r="120" spans="2:10" x14ac:dyDescent="0.2">
      <c r="B120" s="16" t="s">
        <v>83</v>
      </c>
      <c r="C120" s="13"/>
      <c r="D120" s="13"/>
      <c r="E120" s="12">
        <f>SUM(C121)</f>
        <v>0</v>
      </c>
      <c r="G120" s="1"/>
    </row>
    <row r="121" spans="2:10" x14ac:dyDescent="0.2">
      <c r="B121" s="14" t="s">
        <v>84</v>
      </c>
      <c r="C121" s="15">
        <v>0</v>
      </c>
      <c r="D121" s="13"/>
      <c r="E121" s="12"/>
      <c r="G121" s="1"/>
    </row>
    <row r="122" spans="2:10" x14ac:dyDescent="0.2">
      <c r="B122" s="14"/>
      <c r="C122" s="13"/>
      <c r="D122" s="13"/>
      <c r="E122" s="12"/>
      <c r="G122" s="1"/>
    </row>
    <row r="123" spans="2:10" x14ac:dyDescent="0.2">
      <c r="B123" s="12" t="s">
        <v>70</v>
      </c>
      <c r="C123" s="13"/>
      <c r="D123" s="13"/>
      <c r="E123" s="12">
        <f>SUM(C124:C129)</f>
        <v>2265.56</v>
      </c>
      <c r="G123" s="1"/>
    </row>
    <row r="124" spans="2:10" x14ac:dyDescent="0.2">
      <c r="B124" s="14" t="s">
        <v>6</v>
      </c>
      <c r="C124" s="13">
        <v>1034.42</v>
      </c>
      <c r="D124" s="13"/>
      <c r="E124" s="12"/>
      <c r="G124" s="1"/>
    </row>
    <row r="125" spans="2:10" x14ac:dyDescent="0.2">
      <c r="B125" s="14" t="s">
        <v>7</v>
      </c>
      <c r="C125" s="13">
        <v>700</v>
      </c>
      <c r="D125" s="13"/>
      <c r="E125" s="12"/>
      <c r="G125" s="1"/>
    </row>
    <row r="126" spans="2:10" x14ac:dyDescent="0.2">
      <c r="B126" s="14" t="s">
        <v>8</v>
      </c>
      <c r="C126" s="13">
        <v>-2208.37</v>
      </c>
      <c r="D126" s="13"/>
      <c r="E126" s="12"/>
      <c r="G126" s="1"/>
    </row>
    <row r="127" spans="2:10" x14ac:dyDescent="0.2">
      <c r="B127" s="14" t="s">
        <v>9</v>
      </c>
      <c r="C127" s="13">
        <v>6.69</v>
      </c>
      <c r="D127" s="13"/>
      <c r="E127" s="12"/>
      <c r="G127" s="1"/>
    </row>
    <row r="128" spans="2:10" x14ac:dyDescent="0.2">
      <c r="B128" s="14" t="s">
        <v>10</v>
      </c>
      <c r="C128" s="13">
        <v>-2651.62</v>
      </c>
      <c r="D128" s="13"/>
      <c r="E128" s="12"/>
      <c r="G128" s="1"/>
      <c r="J128" s="40"/>
    </row>
    <row r="129" spans="2:7" x14ac:dyDescent="0.2">
      <c r="B129" s="14" t="s">
        <v>11</v>
      </c>
      <c r="C129" s="15">
        <v>5384.44</v>
      </c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21"/>
      <c r="C131" s="23"/>
      <c r="D131" s="13"/>
      <c r="E131" s="12"/>
      <c r="G131" s="1"/>
    </row>
    <row r="132" spans="2:7" x14ac:dyDescent="0.2">
      <c r="B132" s="63"/>
      <c r="C132" s="64"/>
      <c r="D132" s="24">
        <f>SUM(D5:D131)</f>
        <v>42334.559999999998</v>
      </c>
      <c r="E132" s="24">
        <f>SUM(E5:E131)</f>
        <v>42334.559999999998</v>
      </c>
      <c r="G132" s="1"/>
    </row>
    <row r="133" spans="2:7" x14ac:dyDescent="0.2">
      <c r="B133" s="25"/>
      <c r="C133" s="26"/>
      <c r="D133" s="59"/>
      <c r="E133" s="59"/>
      <c r="G133" s="1"/>
    </row>
    <row r="134" spans="2:7" x14ac:dyDescent="0.2">
      <c r="B134" s="25"/>
      <c r="C134" s="26"/>
      <c r="D134" s="59" t="s">
        <v>71</v>
      </c>
      <c r="E134" s="59">
        <f>D132-E132</f>
        <v>0</v>
      </c>
      <c r="G134" s="1"/>
    </row>
    <row r="135" spans="2:7" x14ac:dyDescent="0.2">
      <c r="B135" s="25"/>
      <c r="C135" s="26"/>
      <c r="D135" s="59"/>
      <c r="E135" s="59"/>
      <c r="G135" s="1"/>
    </row>
    <row r="136" spans="2:7" x14ac:dyDescent="0.2">
      <c r="B136" s="25"/>
      <c r="C136" s="26"/>
      <c r="D136" s="59"/>
      <c r="E136" s="59"/>
      <c r="G136" s="1"/>
    </row>
  </sheetData>
  <mergeCells count="4">
    <mergeCell ref="B1:E1"/>
    <mergeCell ref="B2:E2"/>
    <mergeCell ref="B3:E3"/>
    <mergeCell ref="B132:C132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5"/>
  <sheetViews>
    <sheetView zoomScale="90" zoomScaleNormal="90" workbookViewId="0">
      <pane ySplit="4" topLeftCell="A122" activePane="bottomLeft" state="frozen"/>
      <selection pane="bottomLeft" activeCell="B136" sqref="B13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2.28515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2" t="s">
        <v>123</v>
      </c>
      <c r="C1" s="62"/>
      <c r="D1" s="62"/>
      <c r="E1" s="62"/>
    </row>
    <row r="2" spans="2:9" x14ac:dyDescent="0.2">
      <c r="B2" s="60" t="s">
        <v>122</v>
      </c>
      <c r="C2" s="60"/>
      <c r="D2" s="60"/>
      <c r="E2" s="60"/>
    </row>
    <row r="3" spans="2:9" x14ac:dyDescent="0.2">
      <c r="B3" s="60" t="s">
        <v>0</v>
      </c>
      <c r="C3" s="60"/>
      <c r="D3" s="60"/>
      <c r="E3" s="60"/>
    </row>
    <row r="4" spans="2:9" x14ac:dyDescent="0.2">
      <c r="B4" s="7" t="s">
        <v>1</v>
      </c>
      <c r="C4" s="8" t="s">
        <v>2</v>
      </c>
      <c r="D4" s="7" t="s">
        <v>3</v>
      </c>
      <c r="E4" s="7" t="s">
        <v>4</v>
      </c>
    </row>
    <row r="5" spans="2:9" x14ac:dyDescent="0.2">
      <c r="B5" s="9"/>
      <c r="C5" s="10"/>
      <c r="D5" s="11"/>
      <c r="E5" s="11"/>
    </row>
    <row r="6" spans="2:9" x14ac:dyDescent="0.2">
      <c r="B6" s="12" t="s">
        <v>5</v>
      </c>
      <c r="C6" s="13"/>
      <c r="D6" s="12">
        <f>SUM(C7:C12)</f>
        <v>2265.56</v>
      </c>
      <c r="E6" s="13"/>
    </row>
    <row r="7" spans="2:9" x14ac:dyDescent="0.2">
      <c r="B7" s="14" t="s">
        <v>6</v>
      </c>
      <c r="C7" s="13">
        <v>1034.42</v>
      </c>
      <c r="D7" s="13"/>
      <c r="E7" s="12"/>
    </row>
    <row r="8" spans="2:9" x14ac:dyDescent="0.2">
      <c r="B8" s="14" t="s">
        <v>7</v>
      </c>
      <c r="C8" s="13">
        <v>700</v>
      </c>
      <c r="D8" s="13"/>
      <c r="E8" s="12"/>
    </row>
    <row r="9" spans="2:9" x14ac:dyDescent="0.2">
      <c r="B9" s="14" t="s">
        <v>8</v>
      </c>
      <c r="C9" s="13">
        <v>-2208.37</v>
      </c>
      <c r="D9" s="13"/>
      <c r="E9" s="12"/>
    </row>
    <row r="10" spans="2:9" x14ac:dyDescent="0.2">
      <c r="B10" s="14" t="s">
        <v>9</v>
      </c>
      <c r="C10" s="13">
        <v>6.69</v>
      </c>
      <c r="D10" s="13"/>
      <c r="E10" s="12"/>
      <c r="I10" s="2"/>
    </row>
    <row r="11" spans="2:9" x14ac:dyDescent="0.2">
      <c r="B11" s="14" t="s">
        <v>10</v>
      </c>
      <c r="C11" s="13">
        <v>-2651.62</v>
      </c>
      <c r="D11" s="13"/>
      <c r="E11" s="12"/>
    </row>
    <row r="12" spans="2:9" x14ac:dyDescent="0.2">
      <c r="B12" s="14" t="s">
        <v>11</v>
      </c>
      <c r="C12" s="15">
        <v>5384.44</v>
      </c>
      <c r="D12" s="13"/>
      <c r="E12" s="12"/>
    </row>
    <row r="13" spans="2:9" x14ac:dyDescent="0.2">
      <c r="B13" s="14"/>
      <c r="C13" s="13"/>
      <c r="D13" s="13"/>
      <c r="E13" s="12"/>
    </row>
    <row r="14" spans="2:9" x14ac:dyDescent="0.2">
      <c r="B14" s="14"/>
      <c r="C14" s="13"/>
      <c r="D14" s="13"/>
      <c r="E14" s="13"/>
    </row>
    <row r="15" spans="2:9" x14ac:dyDescent="0.2">
      <c r="B15" s="12" t="s">
        <v>12</v>
      </c>
      <c r="C15" s="13"/>
      <c r="D15" s="13"/>
      <c r="E15" s="13"/>
    </row>
    <row r="16" spans="2:9" x14ac:dyDescent="0.2">
      <c r="B16" s="16" t="s">
        <v>13</v>
      </c>
      <c r="C16" s="13"/>
      <c r="D16" s="12">
        <f>SUM(C17:C27)</f>
        <v>6539.1100000000006</v>
      </c>
      <c r="E16" s="13"/>
    </row>
    <row r="17" spans="2:9" x14ac:dyDescent="0.2">
      <c r="B17" s="14" t="s">
        <v>14</v>
      </c>
      <c r="C17" s="13">
        <v>400</v>
      </c>
      <c r="D17" s="13"/>
      <c r="E17" s="13"/>
      <c r="F17" s="17"/>
    </row>
    <row r="18" spans="2:9" x14ac:dyDescent="0.2">
      <c r="B18" s="14" t="s">
        <v>15</v>
      </c>
      <c r="C18" s="13">
        <v>2667.71</v>
      </c>
      <c r="D18" s="13"/>
      <c r="E18" s="13"/>
    </row>
    <row r="19" spans="2:9" x14ac:dyDescent="0.2">
      <c r="B19" s="14" t="s">
        <v>16</v>
      </c>
      <c r="C19" s="13">
        <v>1265</v>
      </c>
      <c r="D19" s="13"/>
      <c r="E19" s="13"/>
      <c r="G19" s="49" t="s">
        <v>113</v>
      </c>
    </row>
    <row r="20" spans="2:9" x14ac:dyDescent="0.2">
      <c r="B20" s="14" t="s">
        <v>17</v>
      </c>
      <c r="C20" s="13">
        <v>65</v>
      </c>
      <c r="D20" s="13"/>
      <c r="E20" s="13"/>
    </row>
    <row r="21" spans="2:9" x14ac:dyDescent="0.2">
      <c r="B21" s="14" t="s">
        <v>18</v>
      </c>
      <c r="C21" s="13">
        <v>433.51</v>
      </c>
      <c r="D21" s="13"/>
      <c r="E21" s="13"/>
    </row>
    <row r="22" spans="2:9" x14ac:dyDescent="0.2">
      <c r="B22" s="14" t="s">
        <v>19</v>
      </c>
      <c r="C22" s="13">
        <v>151.13999999999999</v>
      </c>
      <c r="D22" s="13"/>
      <c r="E22" s="13"/>
    </row>
    <row r="23" spans="2:9" x14ac:dyDescent="0.2">
      <c r="B23" s="14" t="s">
        <v>20</v>
      </c>
      <c r="C23" s="13">
        <v>1556.75</v>
      </c>
      <c r="D23" s="13"/>
      <c r="E23" s="13"/>
    </row>
    <row r="24" spans="2:9" x14ac:dyDescent="0.2">
      <c r="B24" s="14" t="s">
        <v>118</v>
      </c>
      <c r="C24" s="13">
        <v>0</v>
      </c>
      <c r="D24" s="13"/>
      <c r="E24" s="13"/>
    </row>
    <row r="25" spans="2:9" x14ac:dyDescent="0.2">
      <c r="B25" s="14" t="s">
        <v>21</v>
      </c>
      <c r="C25" s="13">
        <v>0</v>
      </c>
      <c r="D25" s="13"/>
      <c r="E25" s="13"/>
    </row>
    <row r="26" spans="2:9" s="2" customFormat="1" x14ac:dyDescent="0.2">
      <c r="B26" s="14" t="s">
        <v>22</v>
      </c>
      <c r="C26" s="15">
        <v>0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11327.5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10419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908.5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152</v>
      </c>
      <c r="E36" s="13"/>
    </row>
    <row r="37" spans="2:9" x14ac:dyDescent="0.2">
      <c r="B37" s="14" t="s">
        <v>29</v>
      </c>
      <c r="C37" s="15">
        <v>152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SUM(C40:C53)</f>
        <v>11374.82</v>
      </c>
      <c r="E39" s="13"/>
      <c r="F39" s="40"/>
    </row>
    <row r="40" spans="2:9" x14ac:dyDescent="0.2">
      <c r="B40" s="14" t="s">
        <v>30</v>
      </c>
      <c r="C40" s="13">
        <v>574.89</v>
      </c>
      <c r="D40" s="13"/>
      <c r="E40" s="13"/>
    </row>
    <row r="41" spans="2:9" x14ac:dyDescent="0.2">
      <c r="B41" s="14" t="s">
        <v>31</v>
      </c>
      <c r="C41" s="13">
        <v>254.66</v>
      </c>
      <c r="D41" s="13"/>
      <c r="E41" s="13"/>
    </row>
    <row r="42" spans="2:9" x14ac:dyDescent="0.2">
      <c r="B42" s="14" t="s">
        <v>32</v>
      </c>
      <c r="C42" s="13">
        <v>592.98</v>
      </c>
      <c r="D42" s="13"/>
      <c r="E42" s="12"/>
    </row>
    <row r="43" spans="2:9" x14ac:dyDescent="0.2">
      <c r="B43" s="14" t="s">
        <v>33</v>
      </c>
      <c r="C43" s="13"/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>
        <v>8620.73</v>
      </c>
      <c r="D45" s="13"/>
      <c r="E45" s="12"/>
    </row>
    <row r="46" spans="2:9" x14ac:dyDescent="0.2">
      <c r="B46" s="14" t="s">
        <v>103</v>
      </c>
      <c r="C46" s="13"/>
      <c r="D46" s="13"/>
      <c r="E46" s="12"/>
    </row>
    <row r="47" spans="2:9" x14ac:dyDescent="0.2">
      <c r="B47" s="14" t="s">
        <v>104</v>
      </c>
      <c r="C47" s="13"/>
      <c r="D47" s="13"/>
      <c r="E47" s="12"/>
    </row>
    <row r="48" spans="2:9" x14ac:dyDescent="0.2">
      <c r="B48" s="14" t="s">
        <v>66</v>
      </c>
      <c r="C48" s="13">
        <v>0</v>
      </c>
      <c r="D48" s="13"/>
      <c r="E48" s="12"/>
    </row>
    <row r="49" spans="2:8" x14ac:dyDescent="0.2">
      <c r="B49" s="14" t="s">
        <v>34</v>
      </c>
      <c r="C49" s="13">
        <v>0</v>
      </c>
      <c r="D49" s="13"/>
      <c r="E49" s="12"/>
    </row>
    <row r="50" spans="2:8" x14ac:dyDescent="0.2">
      <c r="B50" s="14" t="s">
        <v>106</v>
      </c>
      <c r="C50" s="13"/>
      <c r="D50" s="13"/>
      <c r="E50" s="12"/>
    </row>
    <row r="51" spans="2:8" x14ac:dyDescent="0.2">
      <c r="B51" s="14" t="s">
        <v>105</v>
      </c>
      <c r="C51" s="13"/>
      <c r="D51" s="13"/>
      <c r="E51" s="12"/>
    </row>
    <row r="52" spans="2:8" x14ac:dyDescent="0.2">
      <c r="B52" s="14" t="s">
        <v>35</v>
      </c>
      <c r="C52" s="15">
        <v>1331.56</v>
      </c>
      <c r="D52" s="13"/>
      <c r="E52" s="12"/>
    </row>
    <row r="53" spans="2:8" x14ac:dyDescent="0.2">
      <c r="B53" s="14"/>
      <c r="C53" s="13">
        <v>0</v>
      </c>
      <c r="D53" s="13"/>
      <c r="E53" s="12"/>
    </row>
    <row r="54" spans="2:8" x14ac:dyDescent="0.2">
      <c r="B54" s="12" t="s">
        <v>36</v>
      </c>
      <c r="C54" s="13"/>
      <c r="D54" s="13">
        <f>SUM(C55)</f>
        <v>46</v>
      </c>
      <c r="E54" s="12"/>
    </row>
    <row r="55" spans="2:8" x14ac:dyDescent="0.2">
      <c r="B55" s="18" t="s">
        <v>86</v>
      </c>
      <c r="C55" s="13">
        <v>46</v>
      </c>
      <c r="D55" s="13"/>
      <c r="E55" s="12"/>
    </row>
    <row r="56" spans="2:8" x14ac:dyDescent="0.2">
      <c r="B56" s="14"/>
      <c r="C56" s="13"/>
      <c r="D56" s="13"/>
      <c r="E56" s="12"/>
    </row>
    <row r="57" spans="2:8" x14ac:dyDescent="0.2">
      <c r="B57" s="12" t="s">
        <v>38</v>
      </c>
      <c r="C57" s="13"/>
      <c r="D57" s="13"/>
      <c r="E57" s="12"/>
    </row>
    <row r="58" spans="2:8" x14ac:dyDescent="0.2">
      <c r="B58" s="19" t="s">
        <v>39</v>
      </c>
      <c r="C58" s="13"/>
      <c r="D58" s="13"/>
      <c r="E58" s="12">
        <f>SUM(C59:C69)</f>
        <v>6228.34</v>
      </c>
    </row>
    <row r="59" spans="2:8" x14ac:dyDescent="0.2">
      <c r="B59" s="14" t="s">
        <v>40</v>
      </c>
      <c r="C59" s="13">
        <v>400</v>
      </c>
      <c r="D59" s="13"/>
      <c r="E59" s="12"/>
    </row>
    <row r="60" spans="2:8" x14ac:dyDescent="0.2">
      <c r="B60" s="14" t="s">
        <v>15</v>
      </c>
      <c r="C60" s="13">
        <v>2667.71</v>
      </c>
      <c r="D60" s="13"/>
      <c r="E60" s="12"/>
    </row>
    <row r="61" spans="2:8" x14ac:dyDescent="0.2">
      <c r="B61" s="14" t="s">
        <v>16</v>
      </c>
      <c r="C61" s="13">
        <v>1265</v>
      </c>
      <c r="D61" s="13"/>
      <c r="E61" s="12"/>
    </row>
    <row r="62" spans="2:8" x14ac:dyDescent="0.2">
      <c r="B62" s="14" t="s">
        <v>41</v>
      </c>
      <c r="C62" s="13">
        <v>65</v>
      </c>
      <c r="D62" s="13"/>
      <c r="E62" s="12"/>
    </row>
    <row r="63" spans="2:8" x14ac:dyDescent="0.2">
      <c r="B63" s="14" t="s">
        <v>42</v>
      </c>
      <c r="C63" s="13">
        <v>466.53</v>
      </c>
      <c r="D63" s="13"/>
      <c r="E63" s="12"/>
    </row>
    <row r="64" spans="2:8" x14ac:dyDescent="0.2">
      <c r="B64" s="14" t="s">
        <v>43</v>
      </c>
      <c r="C64" s="13">
        <v>127.1</v>
      </c>
      <c r="D64" s="13"/>
      <c r="E64" s="12"/>
      <c r="H64" s="20"/>
    </row>
    <row r="65" spans="2:8" x14ac:dyDescent="0.2">
      <c r="B65" s="14" t="s">
        <v>44</v>
      </c>
      <c r="C65" s="13">
        <v>1237</v>
      </c>
      <c r="D65" s="13"/>
      <c r="E65" s="12"/>
    </row>
    <row r="66" spans="2:8" x14ac:dyDescent="0.2">
      <c r="B66" s="14" t="s">
        <v>21</v>
      </c>
      <c r="C66" s="13">
        <v>0</v>
      </c>
      <c r="D66" s="13"/>
      <c r="E66" s="12"/>
    </row>
    <row r="67" spans="2:8" x14ac:dyDescent="0.2">
      <c r="B67" s="21" t="s">
        <v>22</v>
      </c>
      <c r="C67" s="13">
        <v>0</v>
      </c>
      <c r="D67" s="22"/>
      <c r="E67" s="12"/>
    </row>
    <row r="68" spans="2:8" x14ac:dyDescent="0.2">
      <c r="B68" s="14" t="s">
        <v>45</v>
      </c>
      <c r="C68" s="13">
        <v>0</v>
      </c>
      <c r="D68" s="22"/>
      <c r="E68" s="12"/>
    </row>
    <row r="69" spans="2:8" x14ac:dyDescent="0.2">
      <c r="B69" s="14" t="s">
        <v>26</v>
      </c>
      <c r="C69" s="15">
        <v>0</v>
      </c>
      <c r="D69" s="13"/>
      <c r="E69" s="12"/>
    </row>
    <row r="70" spans="2:8" x14ac:dyDescent="0.2">
      <c r="B70" s="14"/>
      <c r="C70" s="13"/>
      <c r="D70" s="13"/>
      <c r="E70" s="12"/>
    </row>
    <row r="71" spans="2:8" x14ac:dyDescent="0.2">
      <c r="B71" s="16" t="s">
        <v>46</v>
      </c>
      <c r="C71" s="13"/>
      <c r="D71" s="13"/>
      <c r="E71" s="12">
        <f>SUM(C72:C96)</f>
        <v>15081.669999999996</v>
      </c>
      <c r="H71" s="29"/>
    </row>
    <row r="72" spans="2:8" x14ac:dyDescent="0.2">
      <c r="B72" s="14" t="s">
        <v>47</v>
      </c>
      <c r="C72" s="13">
        <v>1450</v>
      </c>
      <c r="D72" s="13"/>
      <c r="E72" s="12"/>
    </row>
    <row r="73" spans="2:8" x14ac:dyDescent="0.2">
      <c r="B73" s="14" t="s">
        <v>15</v>
      </c>
      <c r="C73" s="13">
        <v>5963.44</v>
      </c>
      <c r="D73" s="13"/>
      <c r="E73" s="12"/>
    </row>
    <row r="74" spans="2:8" x14ac:dyDescent="0.2">
      <c r="B74" s="14" t="s">
        <v>16</v>
      </c>
      <c r="C74" s="13">
        <v>690</v>
      </c>
      <c r="D74" s="13"/>
      <c r="E74" s="12"/>
    </row>
    <row r="75" spans="2:8" x14ac:dyDescent="0.2">
      <c r="B75" s="14" t="s">
        <v>48</v>
      </c>
      <c r="C75" s="13">
        <v>0</v>
      </c>
      <c r="D75" s="13"/>
      <c r="E75" s="12"/>
    </row>
    <row r="76" spans="2:8" x14ac:dyDescent="0.2">
      <c r="B76" s="14" t="s">
        <v>41</v>
      </c>
      <c r="C76" s="13">
        <v>235.63</v>
      </c>
      <c r="D76" s="13"/>
      <c r="E76" s="12"/>
    </row>
    <row r="77" spans="2:8" x14ac:dyDescent="0.2">
      <c r="B77" s="14" t="s">
        <v>18</v>
      </c>
      <c r="C77" s="13">
        <v>325.17</v>
      </c>
      <c r="D77" s="13"/>
      <c r="E77" s="12"/>
    </row>
    <row r="78" spans="2:8" x14ac:dyDescent="0.2">
      <c r="B78" s="14" t="s">
        <v>19</v>
      </c>
      <c r="C78" s="13">
        <v>112.13</v>
      </c>
      <c r="D78" s="13"/>
      <c r="E78" s="12"/>
    </row>
    <row r="79" spans="2:8" x14ac:dyDescent="0.2">
      <c r="B79" s="14" t="s">
        <v>49</v>
      </c>
      <c r="C79" s="13">
        <v>229.63</v>
      </c>
      <c r="D79" s="13"/>
      <c r="E79" s="12"/>
    </row>
    <row r="80" spans="2:8" x14ac:dyDescent="0.2">
      <c r="B80" s="14" t="s">
        <v>50</v>
      </c>
      <c r="C80" s="13">
        <v>0</v>
      </c>
      <c r="D80" s="13"/>
      <c r="E80" s="12"/>
    </row>
    <row r="81" spans="2:7" x14ac:dyDescent="0.2">
      <c r="B81" s="14" t="s">
        <v>51</v>
      </c>
      <c r="C81" s="13">
        <v>168.13</v>
      </c>
      <c r="D81" s="13"/>
      <c r="E81" s="12"/>
    </row>
    <row r="82" spans="2:7" x14ac:dyDescent="0.2">
      <c r="B82" s="14" t="s">
        <v>44</v>
      </c>
      <c r="C82" s="13">
        <v>1168</v>
      </c>
      <c r="D82" s="13"/>
      <c r="E82" s="12"/>
    </row>
    <row r="83" spans="2:7" x14ac:dyDescent="0.2">
      <c r="B83" s="18" t="s">
        <v>52</v>
      </c>
      <c r="C83" s="13">
        <v>113.36</v>
      </c>
      <c r="D83" s="13"/>
      <c r="E83" s="12"/>
    </row>
    <row r="84" spans="2:7" x14ac:dyDescent="0.2">
      <c r="B84" s="14" t="s">
        <v>21</v>
      </c>
      <c r="C84" s="13">
        <v>391.38</v>
      </c>
      <c r="D84" s="13"/>
      <c r="E84" s="12"/>
    </row>
    <row r="85" spans="2:7" x14ac:dyDescent="0.2">
      <c r="B85" s="14" t="s">
        <v>53</v>
      </c>
      <c r="C85" s="13">
        <v>492.5</v>
      </c>
      <c r="D85" s="13"/>
      <c r="E85" s="12"/>
    </row>
    <row r="86" spans="2:7" x14ac:dyDescent="0.2">
      <c r="B86" s="14" t="s">
        <v>54</v>
      </c>
      <c r="C86" s="13">
        <v>281</v>
      </c>
      <c r="D86" s="13"/>
      <c r="E86" s="12"/>
    </row>
    <row r="87" spans="2:7" x14ac:dyDescent="0.2">
      <c r="B87" s="14" t="s">
        <v>55</v>
      </c>
      <c r="C87" s="13">
        <v>0</v>
      </c>
      <c r="D87" s="13"/>
      <c r="E87" s="12"/>
    </row>
    <row r="88" spans="2:7" x14ac:dyDescent="0.2">
      <c r="B88" s="14" t="s">
        <v>56</v>
      </c>
      <c r="C88" s="13">
        <v>200</v>
      </c>
      <c r="D88" s="13"/>
      <c r="E88" s="12"/>
    </row>
    <row r="89" spans="2:7" x14ac:dyDescent="0.2">
      <c r="B89" s="14" t="s">
        <v>57</v>
      </c>
      <c r="C89" s="13">
        <v>57.32</v>
      </c>
      <c r="D89" s="13"/>
      <c r="E89" s="12"/>
    </row>
    <row r="90" spans="2:7" x14ac:dyDescent="0.2">
      <c r="B90" s="14" t="s">
        <v>58</v>
      </c>
      <c r="C90" s="13">
        <v>3203.98</v>
      </c>
      <c r="D90" s="13"/>
      <c r="E90" s="12"/>
    </row>
    <row r="91" spans="2:7" x14ac:dyDescent="0.2">
      <c r="B91" s="21" t="s">
        <v>59</v>
      </c>
      <c r="C91" s="13">
        <v>0</v>
      </c>
      <c r="D91" s="22"/>
      <c r="E91" s="12"/>
    </row>
    <row r="92" spans="2:7" x14ac:dyDescent="0.2">
      <c r="B92" s="14" t="s">
        <v>60</v>
      </c>
      <c r="C92" s="13"/>
      <c r="D92" s="22"/>
      <c r="E92" s="12"/>
    </row>
    <row r="93" spans="2:7" x14ac:dyDescent="0.2">
      <c r="B93" s="14" t="s">
        <v>76</v>
      </c>
      <c r="C93" s="13">
        <v>0</v>
      </c>
      <c r="D93" s="22"/>
      <c r="E93" s="12"/>
    </row>
    <row r="94" spans="2:7" x14ac:dyDescent="0.2">
      <c r="B94" s="14" t="s">
        <v>88</v>
      </c>
      <c r="C94" s="13">
        <v>0</v>
      </c>
      <c r="D94" s="22"/>
      <c r="E94" s="12"/>
    </row>
    <row r="95" spans="2:7" x14ac:dyDescent="0.2">
      <c r="B95" s="14" t="s">
        <v>97</v>
      </c>
      <c r="C95" s="13">
        <v>0</v>
      </c>
      <c r="D95" s="22"/>
      <c r="E95" s="12"/>
    </row>
    <row r="96" spans="2:7" x14ac:dyDescent="0.2">
      <c r="B96" s="14" t="s">
        <v>77</v>
      </c>
      <c r="C96" s="15">
        <v>0</v>
      </c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90</v>
      </c>
      <c r="C98" s="13"/>
      <c r="D98" s="13"/>
      <c r="E98" s="12">
        <f>SUM(C99)</f>
        <v>0</v>
      </c>
      <c r="G98" s="1"/>
    </row>
    <row r="99" spans="2:7" x14ac:dyDescent="0.2">
      <c r="B99" s="14" t="s">
        <v>22</v>
      </c>
      <c r="C99" s="15">
        <v>0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61</v>
      </c>
      <c r="C101" s="13"/>
      <c r="D101" s="13"/>
      <c r="E101" s="12">
        <f>SUM(C102:C104)</f>
        <v>0</v>
      </c>
      <c r="G101" s="1"/>
    </row>
    <row r="102" spans="2:7" x14ac:dyDescent="0.2">
      <c r="B102" s="14" t="s">
        <v>87</v>
      </c>
      <c r="C102" s="13">
        <v>0</v>
      </c>
      <c r="D102" s="13"/>
      <c r="E102" s="12"/>
      <c r="G102" s="1"/>
    </row>
    <row r="103" spans="2:7" x14ac:dyDescent="0.2">
      <c r="B103" s="14" t="s">
        <v>98</v>
      </c>
      <c r="C103" s="13">
        <v>0</v>
      </c>
      <c r="D103" s="13"/>
      <c r="E103" s="12"/>
      <c r="G103" s="1"/>
    </row>
    <row r="104" spans="2:7" x14ac:dyDescent="0.2">
      <c r="B104" s="14" t="s">
        <v>48</v>
      </c>
      <c r="C104" s="15">
        <v>0</v>
      </c>
      <c r="D104" s="13"/>
      <c r="E104" s="12"/>
      <c r="G104" s="1"/>
    </row>
    <row r="105" spans="2:7" x14ac:dyDescent="0.2">
      <c r="B105" s="14"/>
      <c r="C105" s="13"/>
      <c r="D105" s="13"/>
      <c r="E105" s="12"/>
      <c r="G105" s="1"/>
    </row>
    <row r="106" spans="2:7" x14ac:dyDescent="0.2">
      <c r="B106" s="16" t="s">
        <v>62</v>
      </c>
      <c r="C106" s="13"/>
      <c r="D106" s="13"/>
      <c r="E106" s="12">
        <f>SUM(C107:C115)</f>
        <v>10675.289999999999</v>
      </c>
      <c r="G106" s="1"/>
    </row>
    <row r="107" spans="2:7" x14ac:dyDescent="0.2">
      <c r="B107" s="14" t="s">
        <v>63</v>
      </c>
      <c r="C107" s="13">
        <v>208.94</v>
      </c>
      <c r="D107" s="13"/>
      <c r="E107" s="12"/>
      <c r="G107" s="1"/>
    </row>
    <row r="108" spans="2:7" x14ac:dyDescent="0.2">
      <c r="B108" s="14" t="s">
        <v>64</v>
      </c>
      <c r="C108" s="13">
        <v>574.83000000000004</v>
      </c>
      <c r="D108" s="13"/>
      <c r="E108" s="12"/>
      <c r="G108" s="1"/>
    </row>
    <row r="109" spans="2:7" x14ac:dyDescent="0.2">
      <c r="B109" s="14" t="s">
        <v>65</v>
      </c>
      <c r="C109" s="13">
        <v>0</v>
      </c>
      <c r="D109" s="13"/>
      <c r="E109" s="12"/>
      <c r="G109" s="1"/>
    </row>
    <row r="110" spans="2:7" x14ac:dyDescent="0.2">
      <c r="B110" s="14" t="s">
        <v>66</v>
      </c>
      <c r="C110" s="13">
        <v>0</v>
      </c>
      <c r="D110" s="13"/>
      <c r="E110" s="12"/>
      <c r="G110" s="1"/>
    </row>
    <row r="111" spans="2:7" x14ac:dyDescent="0.2">
      <c r="B111" s="14" t="s">
        <v>75</v>
      </c>
      <c r="C111" s="13">
        <v>8688.1299999999992</v>
      </c>
      <c r="D111" s="13"/>
      <c r="E111" s="12"/>
      <c r="G111" s="1"/>
    </row>
    <row r="112" spans="2:7" x14ac:dyDescent="0.2">
      <c r="B112" s="14" t="s">
        <v>67</v>
      </c>
      <c r="C112" s="13">
        <v>0</v>
      </c>
      <c r="D112" s="13"/>
      <c r="E112" s="12"/>
      <c r="G112" s="1"/>
    </row>
    <row r="113" spans="2:10" x14ac:dyDescent="0.2">
      <c r="B113" s="14" t="s">
        <v>68</v>
      </c>
      <c r="C113" s="13">
        <v>1203.3900000000001</v>
      </c>
      <c r="D113" s="13"/>
      <c r="E113" s="12"/>
      <c r="G113" s="1"/>
    </row>
    <row r="114" spans="2:10" x14ac:dyDescent="0.2">
      <c r="B114" s="14" t="s">
        <v>103</v>
      </c>
      <c r="C114" s="13">
        <v>0</v>
      </c>
      <c r="D114" s="13"/>
      <c r="E114" s="12"/>
      <c r="G114" s="1"/>
    </row>
    <row r="115" spans="2:10" x14ac:dyDescent="0.2">
      <c r="B115" s="14" t="s">
        <v>34</v>
      </c>
      <c r="C115" s="15">
        <v>0</v>
      </c>
      <c r="D115" s="13"/>
      <c r="E115" s="12"/>
      <c r="G115" s="1"/>
    </row>
    <row r="116" spans="2:10" x14ac:dyDescent="0.2">
      <c r="B116" s="16"/>
      <c r="C116" s="13"/>
      <c r="D116" s="13"/>
      <c r="E116" s="12"/>
      <c r="G116" s="1"/>
    </row>
    <row r="117" spans="2:10" x14ac:dyDescent="0.2">
      <c r="B117" s="16" t="s">
        <v>69</v>
      </c>
      <c r="C117" s="13"/>
      <c r="D117" s="13"/>
      <c r="E117" s="12">
        <f>SUM(C118)</f>
        <v>1091.1400000000001</v>
      </c>
      <c r="G117" s="1"/>
    </row>
    <row r="118" spans="2:10" x14ac:dyDescent="0.2">
      <c r="B118" s="14" t="s">
        <v>36</v>
      </c>
      <c r="C118" s="15">
        <v>1091.1400000000001</v>
      </c>
      <c r="D118" s="13"/>
      <c r="E118" s="12"/>
      <c r="G118" s="1"/>
    </row>
    <row r="119" spans="2:10" x14ac:dyDescent="0.2">
      <c r="B119" s="14"/>
      <c r="C119" s="13"/>
      <c r="D119" s="13"/>
      <c r="E119" s="12"/>
      <c r="G119" s="1"/>
    </row>
    <row r="120" spans="2:10" x14ac:dyDescent="0.2">
      <c r="B120" s="16" t="s">
        <v>83</v>
      </c>
      <c r="C120" s="13"/>
      <c r="D120" s="13"/>
      <c r="E120" s="12">
        <f>SUM(C121)</f>
        <v>0</v>
      </c>
      <c r="G120" s="1"/>
    </row>
    <row r="121" spans="2:10" x14ac:dyDescent="0.2">
      <c r="B121" s="14" t="s">
        <v>84</v>
      </c>
      <c r="C121" s="15">
        <v>0</v>
      </c>
      <c r="D121" s="13"/>
      <c r="E121" s="12"/>
      <c r="G121" s="1"/>
    </row>
    <row r="122" spans="2:10" x14ac:dyDescent="0.2">
      <c r="B122" s="14"/>
      <c r="C122" s="13"/>
      <c r="D122" s="13"/>
      <c r="E122" s="12"/>
      <c r="G122" s="1"/>
    </row>
    <row r="123" spans="2:10" x14ac:dyDescent="0.2">
      <c r="B123" s="12" t="s">
        <v>70</v>
      </c>
      <c r="C123" s="13"/>
      <c r="D123" s="13"/>
      <c r="E123" s="12">
        <f>SUM(C124:C129)</f>
        <v>-1371.4500000000007</v>
      </c>
      <c r="G123" s="1"/>
    </row>
    <row r="124" spans="2:10" x14ac:dyDescent="0.2">
      <c r="B124" s="14" t="s">
        <v>6</v>
      </c>
      <c r="C124" s="13">
        <v>1321.67</v>
      </c>
      <c r="D124" s="13"/>
      <c r="E124" s="12"/>
      <c r="G124" s="1"/>
    </row>
    <row r="125" spans="2:10" x14ac:dyDescent="0.2">
      <c r="B125" s="14" t="s">
        <v>7</v>
      </c>
      <c r="C125" s="13">
        <v>700</v>
      </c>
      <c r="D125" s="13"/>
      <c r="E125" s="12"/>
      <c r="G125" s="1"/>
    </row>
    <row r="126" spans="2:10" x14ac:dyDescent="0.2">
      <c r="B126" s="14" t="s">
        <v>8</v>
      </c>
      <c r="C126" s="13">
        <v>-2172.8000000000002</v>
      </c>
      <c r="D126" s="13"/>
      <c r="E126" s="12"/>
      <c r="G126" s="1"/>
    </row>
    <row r="127" spans="2:10" x14ac:dyDescent="0.2">
      <c r="B127" s="14" t="s">
        <v>9</v>
      </c>
      <c r="C127" s="13">
        <v>6.69</v>
      </c>
      <c r="D127" s="13"/>
      <c r="E127" s="12"/>
      <c r="G127" s="1"/>
    </row>
    <row r="128" spans="2:10" x14ac:dyDescent="0.2">
      <c r="B128" s="14" t="s">
        <v>10</v>
      </c>
      <c r="C128" s="13">
        <v>-6788.45</v>
      </c>
      <c r="D128" s="13"/>
      <c r="E128" s="12"/>
      <c r="G128" s="1"/>
      <c r="J128" s="40"/>
    </row>
    <row r="129" spans="2:7" x14ac:dyDescent="0.2">
      <c r="B129" s="14" t="s">
        <v>11</v>
      </c>
      <c r="C129" s="15">
        <v>5561.44</v>
      </c>
      <c r="D129" s="13"/>
      <c r="E129" s="12"/>
      <c r="G129" s="1"/>
    </row>
    <row r="130" spans="2:7" x14ac:dyDescent="0.2">
      <c r="B130" s="14"/>
      <c r="C130" s="13"/>
      <c r="D130" s="13"/>
      <c r="E130" s="12"/>
      <c r="G130" s="1"/>
    </row>
    <row r="131" spans="2:7" x14ac:dyDescent="0.2">
      <c r="B131" s="21"/>
      <c r="C131" s="23"/>
      <c r="D131" s="13"/>
      <c r="E131" s="12"/>
      <c r="G131" s="1"/>
    </row>
    <row r="132" spans="2:7" x14ac:dyDescent="0.2">
      <c r="B132" s="63"/>
      <c r="C132" s="64"/>
      <c r="D132" s="24">
        <f>SUM(D5:D131)</f>
        <v>31704.989999999998</v>
      </c>
      <c r="E132" s="24">
        <f>SUM(E5:E131)</f>
        <v>31704.989999999994</v>
      </c>
      <c r="G132" s="1"/>
    </row>
    <row r="133" spans="2:7" x14ac:dyDescent="0.2">
      <c r="B133" s="25"/>
      <c r="C133" s="26"/>
      <c r="D133" s="59"/>
      <c r="E133" s="59"/>
      <c r="G133" s="1"/>
    </row>
    <row r="134" spans="2:7" x14ac:dyDescent="0.2">
      <c r="B134" s="25"/>
      <c r="C134" s="26"/>
      <c r="D134" s="59" t="s">
        <v>71</v>
      </c>
      <c r="E134" s="59">
        <f>D132-E132</f>
        <v>0</v>
      </c>
      <c r="G134" s="1"/>
    </row>
    <row r="135" spans="2:7" x14ac:dyDescent="0.2">
      <c r="B135" s="25"/>
      <c r="C135" s="26"/>
      <c r="D135" s="59"/>
      <c r="E135" s="59"/>
      <c r="G135" s="1"/>
    </row>
  </sheetData>
  <mergeCells count="4">
    <mergeCell ref="B1:E1"/>
    <mergeCell ref="B2:E2"/>
    <mergeCell ref="B3:E3"/>
    <mergeCell ref="B132:C132"/>
  </mergeCells>
  <pageMargins left="0.51181102362204722" right="0.23622047244094491" top="0.70866141732283472" bottom="0.98425196850393704" header="0" footer="0"/>
  <pageSetup scale="75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5"/>
  <sheetViews>
    <sheetView topLeftCell="B1" zoomScale="90" zoomScaleNormal="90" workbookViewId="0">
      <pane ySplit="6" topLeftCell="A112" activePane="bottomLeft" state="frozen"/>
      <selection pane="bottomLeft" activeCell="B126" sqref="B12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81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3"/>
      <c r="E5" s="6">
        <f>E121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7527.9</v>
      </c>
      <c r="E8" s="13"/>
    </row>
    <row r="9" spans="2:9" x14ac:dyDescent="0.2">
      <c r="B9" s="14" t="s">
        <v>6</v>
      </c>
      <c r="C9" s="13">
        <v>1860.06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-309.60000000000002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1563.5</v>
      </c>
      <c r="D13" s="13"/>
      <c r="E13" s="13"/>
    </row>
    <row r="14" spans="2:9" x14ac:dyDescent="0.2">
      <c r="B14" s="14" t="s">
        <v>11</v>
      </c>
      <c r="C14" s="15">
        <v>3707.25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17437.260000000002</v>
      </c>
      <c r="E18" s="13"/>
    </row>
    <row r="19" spans="2:6" x14ac:dyDescent="0.2">
      <c r="B19" s="14" t="s">
        <v>14</v>
      </c>
      <c r="C19" s="13">
        <v>1980</v>
      </c>
      <c r="D19" s="13"/>
      <c r="E19" s="13"/>
      <c r="F19" s="17"/>
    </row>
    <row r="20" spans="2:6" x14ac:dyDescent="0.2">
      <c r="B20" s="14" t="s">
        <v>15</v>
      </c>
      <c r="C20" s="13">
        <v>5213.13</v>
      </c>
      <c r="D20" s="13"/>
      <c r="E20" s="13"/>
    </row>
    <row r="21" spans="2:6" x14ac:dyDescent="0.2">
      <c r="B21" s="14" t="s">
        <v>16</v>
      </c>
      <c r="C21" s="13">
        <v>3960</v>
      </c>
      <c r="D21" s="13"/>
      <c r="E21" s="13"/>
    </row>
    <row r="22" spans="2:6" x14ac:dyDescent="0.2">
      <c r="B22" s="14" t="s">
        <v>17</v>
      </c>
      <c r="C22" s="13">
        <v>301.95</v>
      </c>
      <c r="D22" s="13"/>
      <c r="E22" s="13"/>
    </row>
    <row r="23" spans="2:6" x14ac:dyDescent="0.2">
      <c r="B23" s="14" t="s">
        <v>18</v>
      </c>
      <c r="C23" s="13">
        <v>795.03</v>
      </c>
      <c r="D23" s="13"/>
      <c r="E23" s="13"/>
    </row>
    <row r="24" spans="2:6" x14ac:dyDescent="0.2">
      <c r="B24" s="14" t="s">
        <v>19</v>
      </c>
      <c r="C24" s="13">
        <v>603.9</v>
      </c>
      <c r="D24" s="13"/>
      <c r="E24" s="13"/>
    </row>
    <row r="25" spans="2:6" x14ac:dyDescent="0.2">
      <c r="B25" s="14" t="s">
        <v>20</v>
      </c>
      <c r="C25" s="13">
        <v>4583.25</v>
      </c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0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13648.5</v>
      </c>
      <c r="E29" s="13"/>
    </row>
    <row r="30" spans="2:6" x14ac:dyDescent="0.2">
      <c r="B30" s="14" t="s">
        <v>24</v>
      </c>
      <c r="C30" s="13"/>
      <c r="D30" s="13"/>
      <c r="E30" s="13"/>
    </row>
    <row r="31" spans="2:6" x14ac:dyDescent="0.2">
      <c r="B31" s="14" t="s">
        <v>25</v>
      </c>
      <c r="C31" s="13">
        <v>13202</v>
      </c>
      <c r="D31" s="13"/>
      <c r="E31" s="13"/>
    </row>
    <row r="32" spans="2:6" x14ac:dyDescent="0.2">
      <c r="B32" s="14" t="s">
        <v>27</v>
      </c>
      <c r="C32" s="15">
        <v>446.5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4820.6000000000004</v>
      </c>
      <c r="E34" s="13"/>
    </row>
    <row r="35" spans="2:5" x14ac:dyDescent="0.2">
      <c r="B35" s="14" t="s">
        <v>29</v>
      </c>
      <c r="C35" s="15">
        <v>4820.6000000000004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10361.369999999999</v>
      </c>
      <c r="E37" s="13"/>
    </row>
    <row r="38" spans="2:5" x14ac:dyDescent="0.2">
      <c r="B38" s="14" t="s">
        <v>30</v>
      </c>
      <c r="C38" s="13">
        <v>626.99</v>
      </c>
      <c r="D38" s="13"/>
      <c r="E38" s="13"/>
    </row>
    <row r="39" spans="2:5" x14ac:dyDescent="0.2">
      <c r="B39" s="14" t="s">
        <v>31</v>
      </c>
      <c r="C39" s="13">
        <v>218.55</v>
      </c>
      <c r="D39" s="13"/>
      <c r="E39" s="13"/>
    </row>
    <row r="40" spans="2:5" x14ac:dyDescent="0.2">
      <c r="B40" s="14" t="s">
        <v>32</v>
      </c>
      <c r="C40" s="13">
        <v>455.35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>
        <v>7912.25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1148.23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0</v>
      </c>
    </row>
    <row r="48" spans="2:5" x14ac:dyDescent="0.2">
      <c r="B48" s="18" t="s">
        <v>37</v>
      </c>
      <c r="C48" s="13"/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9805.25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1320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201.3</v>
      </c>
      <c r="D57" s="13"/>
      <c r="E57" s="12"/>
      <c r="H57" s="20"/>
    </row>
    <row r="58" spans="2:8" x14ac:dyDescent="0.2">
      <c r="B58" s="14" t="s">
        <v>44</v>
      </c>
      <c r="C58" s="13">
        <v>4435.58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1085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SUM(C65:C86)</f>
        <v>17337.260000000002</v>
      </c>
      <c r="H64" s="29"/>
    </row>
    <row r="65" spans="2:5" x14ac:dyDescent="0.2">
      <c r="B65" s="14" t="s">
        <v>47</v>
      </c>
      <c r="C65" s="13">
        <v>1500</v>
      </c>
      <c r="D65" s="13"/>
      <c r="E65" s="12"/>
    </row>
    <row r="66" spans="2:5" x14ac:dyDescent="0.2">
      <c r="B66" s="14" t="s">
        <v>15</v>
      </c>
      <c r="C66" s="13">
        <v>5289.17</v>
      </c>
      <c r="D66" s="13"/>
      <c r="E66" s="12"/>
    </row>
    <row r="67" spans="2:5" x14ac:dyDescent="0.2">
      <c r="B67" s="14" t="s">
        <v>16</v>
      </c>
      <c r="C67" s="13">
        <v>190</v>
      </c>
      <c r="D67" s="13"/>
      <c r="E67" s="12"/>
    </row>
    <row r="68" spans="2:5" x14ac:dyDescent="0.2">
      <c r="B68" s="14" t="s">
        <v>48</v>
      </c>
      <c r="C68" s="13"/>
      <c r="D68" s="13"/>
      <c r="E68" s="12"/>
    </row>
    <row r="69" spans="2:5" x14ac:dyDescent="0.2">
      <c r="B69" s="14" t="s">
        <v>41</v>
      </c>
      <c r="C69" s="13">
        <v>213.5</v>
      </c>
      <c r="D69" s="13"/>
      <c r="E69" s="12"/>
    </row>
    <row r="70" spans="2:5" x14ac:dyDescent="0.2">
      <c r="B70" s="14" t="s">
        <v>18</v>
      </c>
      <c r="C70" s="13">
        <v>367.77</v>
      </c>
      <c r="D70" s="13"/>
      <c r="E70" s="12"/>
    </row>
    <row r="71" spans="2:5" x14ac:dyDescent="0.2">
      <c r="B71" s="14" t="s">
        <v>49</v>
      </c>
      <c r="C71" s="13">
        <v>200.21</v>
      </c>
      <c r="D71" s="13"/>
      <c r="E71" s="12"/>
    </row>
    <row r="72" spans="2:5" x14ac:dyDescent="0.2">
      <c r="B72" s="14" t="s">
        <v>50</v>
      </c>
      <c r="C72" s="13">
        <v>72.17</v>
      </c>
      <c r="D72" s="13"/>
      <c r="E72" s="12"/>
    </row>
    <row r="73" spans="2:5" x14ac:dyDescent="0.2">
      <c r="B73" s="14" t="s">
        <v>51</v>
      </c>
      <c r="C73" s="13">
        <v>166.31</v>
      </c>
      <c r="D73" s="13"/>
      <c r="E73" s="12"/>
    </row>
    <row r="74" spans="2:5" x14ac:dyDescent="0.2">
      <c r="B74" s="14" t="s">
        <v>44</v>
      </c>
      <c r="C74" s="13">
        <v>2102.69</v>
      </c>
      <c r="D74" s="13"/>
      <c r="E74" s="12"/>
    </row>
    <row r="75" spans="2:5" x14ac:dyDescent="0.2">
      <c r="B75" s="18" t="s">
        <v>52</v>
      </c>
      <c r="C75" s="13">
        <v>45.8</v>
      </c>
      <c r="D75" s="13"/>
      <c r="E75" s="12"/>
    </row>
    <row r="76" spans="2:5" x14ac:dyDescent="0.2">
      <c r="B76" s="14" t="s">
        <v>21</v>
      </c>
      <c r="C76" s="13">
        <v>363.2</v>
      </c>
      <c r="D76" s="13"/>
      <c r="E76" s="12"/>
    </row>
    <row r="77" spans="2:5" x14ac:dyDescent="0.2">
      <c r="B77" s="14" t="s">
        <v>53</v>
      </c>
      <c r="C77" s="13">
        <v>677.07</v>
      </c>
      <c r="D77" s="13"/>
      <c r="E77" s="12"/>
    </row>
    <row r="78" spans="2:5" x14ac:dyDescent="0.2">
      <c r="B78" s="14" t="s">
        <v>54</v>
      </c>
      <c r="C78" s="13">
        <v>462.5</v>
      </c>
      <c r="D78" s="13"/>
      <c r="E78" s="12"/>
    </row>
    <row r="79" spans="2:5" x14ac:dyDescent="0.2">
      <c r="B79" s="14" t="s">
        <v>55</v>
      </c>
      <c r="C79" s="13">
        <v>925</v>
      </c>
      <c r="D79" s="13"/>
      <c r="E79" s="12"/>
    </row>
    <row r="80" spans="2:5" x14ac:dyDescent="0.2">
      <c r="B80" s="14" t="s">
        <v>56</v>
      </c>
      <c r="C80" s="13">
        <v>204</v>
      </c>
      <c r="D80" s="13"/>
      <c r="E80" s="12"/>
    </row>
    <row r="81" spans="2:7" x14ac:dyDescent="0.2">
      <c r="B81" s="14" t="s">
        <v>57</v>
      </c>
      <c r="C81" s="13">
        <v>68.349999999999994</v>
      </c>
      <c r="D81" s="13"/>
      <c r="E81" s="12"/>
    </row>
    <row r="82" spans="2:7" x14ac:dyDescent="0.2">
      <c r="B82" s="14" t="s">
        <v>58</v>
      </c>
      <c r="C82" s="13">
        <v>1667.25</v>
      </c>
      <c r="D82" s="13"/>
      <c r="E82" s="12"/>
    </row>
    <row r="83" spans="2:7" x14ac:dyDescent="0.2">
      <c r="B83" s="21" t="s">
        <v>59</v>
      </c>
      <c r="C83" s="13"/>
      <c r="D83" s="22"/>
      <c r="E83" s="12"/>
    </row>
    <row r="84" spans="2:7" x14ac:dyDescent="0.2">
      <c r="B84" s="14" t="s">
        <v>60</v>
      </c>
      <c r="C84" s="13"/>
      <c r="D84" s="22"/>
      <c r="E84" s="12"/>
    </row>
    <row r="85" spans="2:7" x14ac:dyDescent="0.2">
      <c r="B85" s="14" t="s">
        <v>76</v>
      </c>
      <c r="C85" s="13">
        <v>2822.27</v>
      </c>
      <c r="D85" s="22"/>
      <c r="E85" s="12"/>
    </row>
    <row r="86" spans="2:7" x14ac:dyDescent="0.2">
      <c r="B86" s="14" t="s">
        <v>77</v>
      </c>
      <c r="C86" s="15"/>
      <c r="D86" s="13"/>
      <c r="E86" s="12"/>
      <c r="G86" s="1"/>
    </row>
    <row r="87" spans="2:7" x14ac:dyDescent="0.2">
      <c r="B87" s="14"/>
      <c r="C87" s="13"/>
      <c r="D87" s="13"/>
      <c r="E87" s="12"/>
      <c r="G87" s="1"/>
    </row>
    <row r="88" spans="2:7" x14ac:dyDescent="0.2">
      <c r="B88" s="16" t="s">
        <v>61</v>
      </c>
      <c r="C88" s="13"/>
      <c r="D88" s="13"/>
      <c r="E88" s="12">
        <f>SUM(C89)</f>
        <v>177.76</v>
      </c>
      <c r="G88" s="1"/>
    </row>
    <row r="89" spans="2:7" x14ac:dyDescent="0.2">
      <c r="B89" s="14" t="s">
        <v>48</v>
      </c>
      <c r="C89" s="15">
        <v>177.76</v>
      </c>
      <c r="D89" s="13"/>
      <c r="E89" s="12"/>
      <c r="G89" s="1"/>
    </row>
    <row r="90" spans="2:7" x14ac:dyDescent="0.2">
      <c r="B90" s="14"/>
      <c r="C90" s="13"/>
      <c r="D90" s="13"/>
      <c r="E90" s="12"/>
      <c r="G90" s="1"/>
    </row>
    <row r="91" spans="2:7" x14ac:dyDescent="0.2">
      <c r="B91" s="16" t="s">
        <v>62</v>
      </c>
      <c r="C91" s="13"/>
      <c r="D91" s="13"/>
      <c r="E91" s="12">
        <f>SUM(C92:C99)</f>
        <v>8227.6299999999992</v>
      </c>
      <c r="G91" s="1"/>
    </row>
    <row r="92" spans="2:7" x14ac:dyDescent="0.2">
      <c r="B92" s="14" t="s">
        <v>63</v>
      </c>
      <c r="C92" s="13"/>
      <c r="D92" s="13"/>
      <c r="E92" s="12"/>
      <c r="G92" s="1"/>
    </row>
    <row r="93" spans="2:7" x14ac:dyDescent="0.2">
      <c r="B93" s="14" t="s">
        <v>64</v>
      </c>
      <c r="C93" s="13">
        <v>0</v>
      </c>
      <c r="D93" s="13"/>
      <c r="E93" s="12"/>
      <c r="G93" s="1"/>
    </row>
    <row r="94" spans="2:7" x14ac:dyDescent="0.2">
      <c r="B94" s="14" t="s">
        <v>65</v>
      </c>
      <c r="C94" s="13">
        <v>0</v>
      </c>
      <c r="D94" s="13"/>
      <c r="E94" s="12"/>
      <c r="G94" s="1"/>
    </row>
    <row r="95" spans="2:7" x14ac:dyDescent="0.2">
      <c r="B95" s="14" t="s">
        <v>66</v>
      </c>
      <c r="C95" s="13">
        <v>0</v>
      </c>
      <c r="D95" s="13"/>
      <c r="E95" s="12"/>
      <c r="G95" s="1"/>
    </row>
    <row r="96" spans="2:7" x14ac:dyDescent="0.2">
      <c r="B96" s="14" t="s">
        <v>75</v>
      </c>
      <c r="C96" s="13">
        <v>8227.6299999999992</v>
      </c>
      <c r="D96" s="13"/>
      <c r="E96" s="12"/>
      <c r="G96" s="1"/>
    </row>
    <row r="97" spans="2:7" x14ac:dyDescent="0.2">
      <c r="B97" s="14" t="s">
        <v>67</v>
      </c>
      <c r="C97" s="13">
        <v>0</v>
      </c>
      <c r="D97" s="13"/>
      <c r="E97" s="12"/>
      <c r="G97" s="1"/>
    </row>
    <row r="98" spans="2:7" x14ac:dyDescent="0.2">
      <c r="B98" s="14" t="s">
        <v>68</v>
      </c>
      <c r="C98" s="13"/>
      <c r="D98" s="13"/>
      <c r="E98" s="12"/>
      <c r="G98" s="1"/>
    </row>
    <row r="99" spans="2:7" x14ac:dyDescent="0.2">
      <c r="B99" s="14" t="s">
        <v>34</v>
      </c>
      <c r="C99" s="15"/>
      <c r="D99" s="13"/>
      <c r="E99" s="12"/>
      <c r="G99" s="1"/>
    </row>
    <row r="100" spans="2:7" x14ac:dyDescent="0.2">
      <c r="B100" s="16"/>
      <c r="C100" s="13"/>
      <c r="D100" s="13"/>
      <c r="E100" s="12"/>
      <c r="G100" s="1"/>
    </row>
    <row r="101" spans="2:7" x14ac:dyDescent="0.2">
      <c r="B101" s="16" t="s">
        <v>69</v>
      </c>
      <c r="C101" s="13"/>
      <c r="D101" s="13">
        <f>SUM(C102)</f>
        <v>18</v>
      </c>
      <c r="E101" s="12"/>
      <c r="G101" s="1"/>
    </row>
    <row r="102" spans="2:7" x14ac:dyDescent="0.2">
      <c r="B102" s="14" t="s">
        <v>36</v>
      </c>
      <c r="C102" s="15">
        <v>18</v>
      </c>
      <c r="D102" s="13"/>
      <c r="E102" s="12"/>
      <c r="G102" s="1"/>
    </row>
    <row r="103" spans="2:7" x14ac:dyDescent="0.2">
      <c r="B103" s="14"/>
      <c r="C103" s="13"/>
      <c r="D103" s="13"/>
      <c r="E103" s="12"/>
      <c r="G103" s="1"/>
    </row>
    <row r="104" spans="2:7" x14ac:dyDescent="0.2">
      <c r="B104" s="16" t="s">
        <v>79</v>
      </c>
      <c r="C104" s="13"/>
      <c r="D104" s="13"/>
      <c r="E104" s="12">
        <f>SUM(C105)</f>
        <v>0</v>
      </c>
      <c r="G104" s="1"/>
    </row>
    <row r="105" spans="2:7" x14ac:dyDescent="0.2">
      <c r="B105" s="14" t="s">
        <v>80</v>
      </c>
      <c r="C105" s="13"/>
      <c r="D105" s="13"/>
      <c r="E105" s="12"/>
      <c r="G105" s="1"/>
    </row>
    <row r="106" spans="2:7" x14ac:dyDescent="0.2">
      <c r="B106" s="14"/>
      <c r="C106" s="13"/>
      <c r="D106" s="13"/>
      <c r="E106" s="12"/>
      <c r="G106" s="1"/>
    </row>
    <row r="107" spans="2:7" x14ac:dyDescent="0.2">
      <c r="B107" s="12" t="s">
        <v>70</v>
      </c>
      <c r="C107" s="13"/>
      <c r="D107" s="13"/>
      <c r="E107" s="12">
        <f>SUM(C108:C113)</f>
        <v>18265.73</v>
      </c>
      <c r="G107" s="1"/>
    </row>
    <row r="108" spans="2:7" x14ac:dyDescent="0.2">
      <c r="B108" s="14" t="s">
        <v>6</v>
      </c>
      <c r="C108" s="13">
        <v>2900.2</v>
      </c>
      <c r="D108" s="13"/>
      <c r="E108" s="12"/>
      <c r="G108" s="1"/>
    </row>
    <row r="109" spans="2:7" x14ac:dyDescent="0.2">
      <c r="B109" s="14" t="s">
        <v>7</v>
      </c>
      <c r="C109" s="13">
        <v>700</v>
      </c>
      <c r="D109" s="13"/>
      <c r="E109" s="12"/>
      <c r="G109" s="1"/>
    </row>
    <row r="110" spans="2:7" x14ac:dyDescent="0.2">
      <c r="B110" s="14" t="s">
        <v>8</v>
      </c>
      <c r="C110" s="13">
        <v>8144.65</v>
      </c>
      <c r="D110" s="13"/>
      <c r="E110" s="12"/>
      <c r="G110" s="1"/>
    </row>
    <row r="111" spans="2:7" x14ac:dyDescent="0.2">
      <c r="B111" s="14" t="s">
        <v>9</v>
      </c>
      <c r="C111" s="13">
        <v>6.69</v>
      </c>
      <c r="D111" s="13"/>
      <c r="E111" s="12"/>
      <c r="G111" s="1"/>
    </row>
    <row r="112" spans="2:7" x14ac:dyDescent="0.2">
      <c r="B112" s="14" t="s">
        <v>10</v>
      </c>
      <c r="C112" s="13">
        <v>2146.34</v>
      </c>
      <c r="D112" s="13"/>
      <c r="E112" s="12"/>
      <c r="G112" s="1"/>
    </row>
    <row r="113" spans="2:7" x14ac:dyDescent="0.2">
      <c r="B113" s="14" t="s">
        <v>11</v>
      </c>
      <c r="C113" s="15">
        <v>4367.8500000000004</v>
      </c>
      <c r="D113" s="13"/>
      <c r="E113" s="12"/>
      <c r="G113" s="1"/>
    </row>
    <row r="114" spans="2:7" x14ac:dyDescent="0.2">
      <c r="B114" s="14"/>
      <c r="C114" s="13"/>
      <c r="D114" s="13"/>
      <c r="E114" s="12"/>
      <c r="G114" s="1"/>
    </row>
    <row r="115" spans="2:7" x14ac:dyDescent="0.2">
      <c r="B115" s="14"/>
      <c r="C115" s="13"/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4"/>
      <c r="C117" s="13"/>
      <c r="D117" s="13"/>
      <c r="E117" s="12"/>
      <c r="G117" s="1"/>
    </row>
    <row r="118" spans="2:7" x14ac:dyDescent="0.2">
      <c r="B118" s="21"/>
      <c r="C118" s="23"/>
      <c r="D118" s="13"/>
      <c r="E118" s="12"/>
      <c r="G118" s="1"/>
    </row>
    <row r="119" spans="2:7" x14ac:dyDescent="0.2">
      <c r="B119" s="63"/>
      <c r="C119" s="64"/>
      <c r="D119" s="24">
        <f>SUM(D7:D118)</f>
        <v>53813.630000000005</v>
      </c>
      <c r="E119" s="24">
        <f>SUM(E7:E118)</f>
        <v>53813.630000000005</v>
      </c>
      <c r="G119" s="1"/>
    </row>
    <row r="120" spans="2:7" x14ac:dyDescent="0.2">
      <c r="B120" s="25"/>
      <c r="C120" s="26"/>
      <c r="D120" s="32"/>
      <c r="E120" s="32"/>
      <c r="G120" s="1"/>
    </row>
    <row r="121" spans="2:7" x14ac:dyDescent="0.2">
      <c r="B121" s="25"/>
      <c r="C121" s="26"/>
      <c r="D121" s="32" t="s">
        <v>71</v>
      </c>
      <c r="E121" s="32">
        <f>D119-E119</f>
        <v>0</v>
      </c>
      <c r="G121" s="1"/>
    </row>
    <row r="122" spans="2:7" x14ac:dyDescent="0.2">
      <c r="B122" s="25"/>
      <c r="C122" s="26"/>
      <c r="D122" s="32"/>
      <c r="E122" s="32"/>
      <c r="G122" s="1"/>
    </row>
    <row r="123" spans="2:7" x14ac:dyDescent="0.2">
      <c r="B123" s="25"/>
      <c r="C123" s="26"/>
      <c r="D123" s="32"/>
      <c r="E123" s="32"/>
      <c r="G123" s="1"/>
    </row>
    <row r="124" spans="2:7" x14ac:dyDescent="0.2">
      <c r="B124" s="25"/>
      <c r="C124" s="26"/>
      <c r="D124" s="32"/>
      <c r="E124" s="32"/>
      <c r="G124" s="1"/>
    </row>
    <row r="125" spans="2:7" x14ac:dyDescent="0.2">
      <c r="B125" s="25"/>
      <c r="C125" s="26"/>
      <c r="D125" s="37"/>
      <c r="E125" s="37"/>
      <c r="G125" s="1"/>
    </row>
  </sheetData>
  <mergeCells count="5">
    <mergeCell ref="B1:E1"/>
    <mergeCell ref="B2:E2"/>
    <mergeCell ref="B3:E3"/>
    <mergeCell ref="B4:E4"/>
    <mergeCell ref="B119:C119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5"/>
  <sheetViews>
    <sheetView topLeftCell="B1" zoomScale="90" zoomScaleNormal="90" workbookViewId="0">
      <pane ySplit="6" topLeftCell="A109" activePane="bottomLeft" state="frozen"/>
      <selection pane="bottomLeft" activeCell="D145" sqref="D145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82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3"/>
      <c r="E5" s="6">
        <f>E121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18265.73</v>
      </c>
      <c r="E8" s="13"/>
    </row>
    <row r="9" spans="2:9" x14ac:dyDescent="0.2">
      <c r="B9" s="14" t="s">
        <v>6</v>
      </c>
      <c r="C9" s="13">
        <v>2900.2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8144.65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2146.34</v>
      </c>
      <c r="D13" s="13"/>
      <c r="E13" s="13"/>
    </row>
    <row r="14" spans="2:9" x14ac:dyDescent="0.2">
      <c r="B14" s="14" t="s">
        <v>11</v>
      </c>
      <c r="C14" s="15">
        <v>4367.8500000000004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1461</v>
      </c>
      <c r="E18" s="13"/>
    </row>
    <row r="19" spans="2:6" x14ac:dyDescent="0.2">
      <c r="B19" s="14" t="s">
        <v>14</v>
      </c>
      <c r="C19" s="13"/>
      <c r="D19" s="13"/>
      <c r="E19" s="13"/>
      <c r="F19" s="17"/>
    </row>
    <row r="20" spans="2:6" x14ac:dyDescent="0.2">
      <c r="B20" s="14" t="s">
        <v>15</v>
      </c>
      <c r="C20" s="13"/>
      <c r="D20" s="13"/>
      <c r="E20" s="13"/>
    </row>
    <row r="21" spans="2:6" x14ac:dyDescent="0.2">
      <c r="B21" s="14" t="s">
        <v>16</v>
      </c>
      <c r="C21" s="13"/>
      <c r="D21" s="13"/>
      <c r="E21" s="13"/>
    </row>
    <row r="22" spans="2:6" x14ac:dyDescent="0.2">
      <c r="B22" s="14" t="s">
        <v>17</v>
      </c>
      <c r="C22" s="13"/>
      <c r="D22" s="13"/>
      <c r="E22" s="13"/>
    </row>
    <row r="23" spans="2:6" x14ac:dyDescent="0.2">
      <c r="B23" s="14" t="s">
        <v>18</v>
      </c>
      <c r="C23" s="13"/>
      <c r="D23" s="13"/>
      <c r="E23" s="13"/>
    </row>
    <row r="24" spans="2:6" x14ac:dyDescent="0.2">
      <c r="B24" s="14" t="s">
        <v>19</v>
      </c>
      <c r="C24" s="13"/>
      <c r="D24" s="13"/>
      <c r="E24" s="13"/>
    </row>
    <row r="25" spans="2:6" x14ac:dyDescent="0.2">
      <c r="B25" s="14" t="s">
        <v>20</v>
      </c>
      <c r="C25" s="13"/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1461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18451.75</v>
      </c>
      <c r="E29" s="13"/>
    </row>
    <row r="30" spans="2:6" x14ac:dyDescent="0.2">
      <c r="B30" s="14" t="s">
        <v>24</v>
      </c>
      <c r="C30" s="13">
        <v>323.25</v>
      </c>
      <c r="D30" s="13"/>
      <c r="E30" s="13"/>
    </row>
    <row r="31" spans="2:6" x14ac:dyDescent="0.2">
      <c r="B31" s="14" t="s">
        <v>25</v>
      </c>
      <c r="C31" s="13">
        <v>16350</v>
      </c>
      <c r="D31" s="13"/>
      <c r="E31" s="13"/>
    </row>
    <row r="32" spans="2:6" x14ac:dyDescent="0.2">
      <c r="B32" s="14" t="s">
        <v>27</v>
      </c>
      <c r="C32" s="15">
        <v>1778.5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247.5</v>
      </c>
      <c r="E34" s="13"/>
    </row>
    <row r="35" spans="2:5" x14ac:dyDescent="0.2">
      <c r="B35" s="14" t="s">
        <v>29</v>
      </c>
      <c r="C35" s="15">
        <v>247.5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10447.790000000001</v>
      </c>
      <c r="E37" s="13"/>
    </row>
    <row r="38" spans="2:5" x14ac:dyDescent="0.2">
      <c r="B38" s="14" t="s">
        <v>30</v>
      </c>
      <c r="C38" s="13">
        <v>966</v>
      </c>
      <c r="D38" s="13"/>
      <c r="E38" s="13"/>
    </row>
    <row r="39" spans="2:5" x14ac:dyDescent="0.2">
      <c r="B39" s="14" t="s">
        <v>31</v>
      </c>
      <c r="C39" s="13">
        <v>214.65</v>
      </c>
      <c r="D39" s="13"/>
      <c r="E39" s="13"/>
    </row>
    <row r="40" spans="2:5" x14ac:dyDescent="0.2">
      <c r="B40" s="14" t="s">
        <v>32</v>
      </c>
      <c r="C40" s="13">
        <v>447.22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>
        <v>7792.25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1027.67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0</v>
      </c>
    </row>
    <row r="48" spans="2:5" x14ac:dyDescent="0.2">
      <c r="B48" s="18" t="s">
        <v>37</v>
      </c>
      <c r="C48" s="13"/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8577.49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1060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161.65</v>
      </c>
      <c r="D57" s="13"/>
      <c r="E57" s="12"/>
      <c r="H57" s="20"/>
    </row>
    <row r="58" spans="2:8" x14ac:dyDescent="0.2">
      <c r="B58" s="14" t="s">
        <v>44</v>
      </c>
      <c r="C58" s="13">
        <v>1527.75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3064.72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SUM(C65:C86)</f>
        <v>17720.89</v>
      </c>
      <c r="H64" s="29"/>
    </row>
    <row r="65" spans="2:5" x14ac:dyDescent="0.2">
      <c r="B65" s="14" t="s">
        <v>47</v>
      </c>
      <c r="C65" s="13">
        <v>1584</v>
      </c>
      <c r="D65" s="13"/>
      <c r="E65" s="12"/>
    </row>
    <row r="66" spans="2:5" x14ac:dyDescent="0.2">
      <c r="B66" s="14" t="s">
        <v>15</v>
      </c>
      <c r="C66" s="13">
        <v>6516.57</v>
      </c>
      <c r="D66" s="13"/>
      <c r="E66" s="12"/>
    </row>
    <row r="67" spans="2:5" x14ac:dyDescent="0.2">
      <c r="B67" s="14" t="s">
        <v>16</v>
      </c>
      <c r="C67" s="13">
        <v>1241</v>
      </c>
      <c r="D67" s="13"/>
      <c r="E67" s="12"/>
    </row>
    <row r="68" spans="2:5" x14ac:dyDescent="0.2">
      <c r="B68" s="14" t="s">
        <v>48</v>
      </c>
      <c r="C68" s="13"/>
      <c r="D68" s="13"/>
      <c r="E68" s="12"/>
    </row>
    <row r="69" spans="2:5" x14ac:dyDescent="0.2">
      <c r="B69" s="14" t="s">
        <v>41</v>
      </c>
      <c r="C69" s="13">
        <v>213.5</v>
      </c>
      <c r="D69" s="13"/>
      <c r="E69" s="12"/>
    </row>
    <row r="70" spans="2:5" x14ac:dyDescent="0.2">
      <c r="B70" s="14" t="s">
        <v>18</v>
      </c>
      <c r="C70" s="13">
        <v>286.86</v>
      </c>
      <c r="D70" s="13"/>
      <c r="E70" s="12"/>
    </row>
    <row r="71" spans="2:5" x14ac:dyDescent="0.2">
      <c r="B71" s="14" t="s">
        <v>49</v>
      </c>
      <c r="C71" s="13">
        <v>405.29</v>
      </c>
      <c r="D71" s="13"/>
      <c r="E71" s="12"/>
    </row>
    <row r="72" spans="2:5" x14ac:dyDescent="0.2">
      <c r="B72" s="14" t="s">
        <v>50</v>
      </c>
      <c r="C72" s="13">
        <v>75.900000000000006</v>
      </c>
      <c r="D72" s="13"/>
      <c r="E72" s="12"/>
    </row>
    <row r="73" spans="2:5" x14ac:dyDescent="0.2">
      <c r="B73" s="14" t="s">
        <v>51</v>
      </c>
      <c r="C73" s="13">
        <v>386.74</v>
      </c>
      <c r="D73" s="13"/>
      <c r="E73" s="12"/>
    </row>
    <row r="74" spans="2:5" x14ac:dyDescent="0.2">
      <c r="B74" s="14" t="s">
        <v>44</v>
      </c>
      <c r="C74" s="13">
        <v>1249.3599999999999</v>
      </c>
      <c r="D74" s="13"/>
      <c r="E74" s="12"/>
    </row>
    <row r="75" spans="2:5" x14ac:dyDescent="0.2">
      <c r="B75" s="18" t="s">
        <v>52</v>
      </c>
      <c r="C75" s="13">
        <v>494.35</v>
      </c>
      <c r="D75" s="13"/>
      <c r="E75" s="12"/>
    </row>
    <row r="76" spans="2:5" x14ac:dyDescent="0.2">
      <c r="B76" s="14" t="s">
        <v>21</v>
      </c>
      <c r="C76" s="13">
        <v>467.47</v>
      </c>
      <c r="D76" s="13"/>
      <c r="E76" s="12"/>
    </row>
    <row r="77" spans="2:5" x14ac:dyDescent="0.2">
      <c r="B77" s="14" t="s">
        <v>53</v>
      </c>
      <c r="C77" s="13">
        <v>905.05</v>
      </c>
      <c r="D77" s="13"/>
      <c r="E77" s="12"/>
    </row>
    <row r="78" spans="2:5" x14ac:dyDescent="0.2">
      <c r="B78" s="14" t="s">
        <v>54</v>
      </c>
      <c r="C78" s="13">
        <v>481.75</v>
      </c>
      <c r="D78" s="13"/>
      <c r="E78" s="12"/>
    </row>
    <row r="79" spans="2:5" x14ac:dyDescent="0.2">
      <c r="B79" s="14" t="s">
        <v>55</v>
      </c>
      <c r="C79" s="13">
        <v>123</v>
      </c>
      <c r="D79" s="13"/>
      <c r="E79" s="12"/>
    </row>
    <row r="80" spans="2:5" x14ac:dyDescent="0.2">
      <c r="B80" s="14" t="s">
        <v>56</v>
      </c>
      <c r="C80" s="13">
        <v>219</v>
      </c>
      <c r="D80" s="13"/>
      <c r="E80" s="12"/>
    </row>
    <row r="81" spans="2:7" x14ac:dyDescent="0.2">
      <c r="B81" s="14" t="s">
        <v>57</v>
      </c>
      <c r="C81" s="13">
        <v>69.14</v>
      </c>
      <c r="D81" s="13"/>
      <c r="E81" s="12"/>
    </row>
    <row r="82" spans="2:7" x14ac:dyDescent="0.2">
      <c r="B82" s="14" t="s">
        <v>58</v>
      </c>
      <c r="C82" s="13">
        <v>1458.91</v>
      </c>
      <c r="D82" s="13"/>
      <c r="E82" s="12"/>
    </row>
    <row r="83" spans="2:7" x14ac:dyDescent="0.2">
      <c r="B83" s="21" t="s">
        <v>59</v>
      </c>
      <c r="C83" s="13">
        <v>1368</v>
      </c>
      <c r="D83" s="22"/>
      <c r="E83" s="12"/>
    </row>
    <row r="84" spans="2:7" x14ac:dyDescent="0.2">
      <c r="B84" s="14" t="s">
        <v>60</v>
      </c>
      <c r="C84" s="13"/>
      <c r="D84" s="22"/>
      <c r="E84" s="12"/>
    </row>
    <row r="85" spans="2:7" x14ac:dyDescent="0.2">
      <c r="B85" s="14" t="s">
        <v>76</v>
      </c>
      <c r="C85" s="13">
        <v>175</v>
      </c>
      <c r="D85" s="22"/>
      <c r="E85" s="12"/>
    </row>
    <row r="86" spans="2:7" x14ac:dyDescent="0.2">
      <c r="B86" s="14" t="s">
        <v>77</v>
      </c>
      <c r="C86" s="15"/>
      <c r="D86" s="13"/>
      <c r="E86" s="12"/>
      <c r="G86" s="1"/>
    </row>
    <row r="87" spans="2:7" x14ac:dyDescent="0.2">
      <c r="B87" s="14"/>
      <c r="C87" s="13"/>
      <c r="D87" s="13"/>
      <c r="E87" s="12"/>
      <c r="G87" s="1"/>
    </row>
    <row r="88" spans="2:7" x14ac:dyDescent="0.2">
      <c r="B88" s="16" t="s">
        <v>61</v>
      </c>
      <c r="C88" s="13"/>
      <c r="D88" s="13"/>
      <c r="E88" s="12">
        <f>SUM(C89)</f>
        <v>222.2</v>
      </c>
      <c r="G88" s="1"/>
    </row>
    <row r="89" spans="2:7" x14ac:dyDescent="0.2">
      <c r="B89" s="14" t="s">
        <v>48</v>
      </c>
      <c r="C89" s="15">
        <v>222.2</v>
      </c>
      <c r="D89" s="13"/>
      <c r="E89" s="12"/>
      <c r="G89" s="1"/>
    </row>
    <row r="90" spans="2:7" x14ac:dyDescent="0.2">
      <c r="B90" s="14"/>
      <c r="C90" s="13"/>
      <c r="D90" s="13"/>
      <c r="E90" s="12"/>
      <c r="G90" s="1"/>
    </row>
    <row r="91" spans="2:7" x14ac:dyDescent="0.2">
      <c r="B91" s="16" t="s">
        <v>62</v>
      </c>
      <c r="C91" s="13"/>
      <c r="D91" s="13"/>
      <c r="E91" s="12">
        <f>SUM(C92:C99)</f>
        <v>12712.93</v>
      </c>
      <c r="G91" s="1"/>
    </row>
    <row r="92" spans="2:7" x14ac:dyDescent="0.2">
      <c r="B92" s="14" t="s">
        <v>63</v>
      </c>
      <c r="C92" s="13">
        <v>422.75</v>
      </c>
      <c r="D92" s="13"/>
      <c r="E92" s="12"/>
      <c r="G92" s="1"/>
    </row>
    <row r="93" spans="2:7" x14ac:dyDescent="0.2">
      <c r="B93" s="14" t="s">
        <v>64</v>
      </c>
      <c r="C93" s="13">
        <v>3000</v>
      </c>
      <c r="D93" s="13"/>
      <c r="E93" s="12"/>
      <c r="G93" s="1"/>
    </row>
    <row r="94" spans="2:7" x14ac:dyDescent="0.2">
      <c r="B94" s="14" t="s">
        <v>65</v>
      </c>
      <c r="C94" s="13">
        <v>0</v>
      </c>
      <c r="D94" s="13"/>
      <c r="E94" s="12"/>
      <c r="G94" s="1"/>
    </row>
    <row r="95" spans="2:7" x14ac:dyDescent="0.2">
      <c r="B95" s="14" t="s">
        <v>66</v>
      </c>
      <c r="C95" s="13">
        <v>0</v>
      </c>
      <c r="D95" s="13"/>
      <c r="E95" s="12"/>
      <c r="G95" s="1"/>
    </row>
    <row r="96" spans="2:7" x14ac:dyDescent="0.2">
      <c r="B96" s="14" t="s">
        <v>75</v>
      </c>
      <c r="C96" s="13">
        <v>8092.25</v>
      </c>
      <c r="D96" s="13"/>
      <c r="E96" s="12"/>
      <c r="G96" s="1"/>
    </row>
    <row r="97" spans="2:7" x14ac:dyDescent="0.2">
      <c r="B97" s="14" t="s">
        <v>67</v>
      </c>
      <c r="C97" s="13">
        <v>0</v>
      </c>
      <c r="D97" s="13"/>
      <c r="E97" s="12"/>
      <c r="G97" s="1"/>
    </row>
    <row r="98" spans="2:7" x14ac:dyDescent="0.2">
      <c r="B98" s="14" t="s">
        <v>68</v>
      </c>
      <c r="C98" s="13">
        <v>1197.93</v>
      </c>
      <c r="D98" s="13"/>
      <c r="E98" s="12"/>
      <c r="G98" s="1"/>
    </row>
    <row r="99" spans="2:7" x14ac:dyDescent="0.2">
      <c r="B99" s="14" t="s">
        <v>34</v>
      </c>
      <c r="C99" s="15"/>
      <c r="D99" s="13"/>
      <c r="E99" s="12"/>
      <c r="G99" s="1"/>
    </row>
    <row r="100" spans="2:7" x14ac:dyDescent="0.2">
      <c r="B100" s="16"/>
      <c r="C100" s="13"/>
      <c r="D100" s="13"/>
      <c r="E100" s="12"/>
      <c r="G100" s="1"/>
    </row>
    <row r="101" spans="2:7" x14ac:dyDescent="0.2">
      <c r="B101" s="16" t="s">
        <v>69</v>
      </c>
      <c r="C101" s="13"/>
      <c r="D101" s="13"/>
      <c r="E101" s="12">
        <f>SUM(C102)</f>
        <v>45</v>
      </c>
      <c r="G101" s="1"/>
    </row>
    <row r="102" spans="2:7" x14ac:dyDescent="0.2">
      <c r="B102" s="14" t="s">
        <v>36</v>
      </c>
      <c r="C102" s="15">
        <f>60-15</f>
        <v>45</v>
      </c>
      <c r="D102" s="13"/>
      <c r="E102" s="12"/>
      <c r="G102" s="1"/>
    </row>
    <row r="103" spans="2:7" x14ac:dyDescent="0.2">
      <c r="B103" s="14"/>
      <c r="C103" s="13"/>
      <c r="D103" s="13"/>
      <c r="E103" s="12"/>
      <c r="G103" s="1"/>
    </row>
    <row r="104" spans="2:7" x14ac:dyDescent="0.2">
      <c r="B104" s="16" t="s">
        <v>83</v>
      </c>
      <c r="C104" s="13"/>
      <c r="D104" s="13"/>
      <c r="E104" s="12">
        <f>SUM(C105)</f>
        <v>550</v>
      </c>
      <c r="G104" s="1"/>
    </row>
    <row r="105" spans="2:7" x14ac:dyDescent="0.2">
      <c r="B105" s="14" t="s">
        <v>84</v>
      </c>
      <c r="C105" s="15">
        <v>550</v>
      </c>
      <c r="D105" s="13"/>
      <c r="E105" s="12"/>
      <c r="G105" s="1"/>
    </row>
    <row r="106" spans="2:7" x14ac:dyDescent="0.2">
      <c r="B106" s="14"/>
      <c r="C106" s="13"/>
      <c r="D106" s="13"/>
      <c r="E106" s="12"/>
      <c r="G106" s="1"/>
    </row>
    <row r="107" spans="2:7" x14ac:dyDescent="0.2">
      <c r="B107" s="12" t="s">
        <v>70</v>
      </c>
      <c r="C107" s="13"/>
      <c r="D107" s="13"/>
      <c r="E107" s="12">
        <f>SUM(C108:C113)</f>
        <v>9045.26</v>
      </c>
      <c r="G107" s="1"/>
    </row>
    <row r="108" spans="2:7" x14ac:dyDescent="0.2">
      <c r="B108" s="14" t="s">
        <v>6</v>
      </c>
      <c r="C108" s="13">
        <v>3065.53</v>
      </c>
      <c r="D108" s="13"/>
      <c r="E108" s="12"/>
      <c r="G108" s="1"/>
    </row>
    <row r="109" spans="2:7" x14ac:dyDescent="0.2">
      <c r="B109" s="14" t="s">
        <v>7</v>
      </c>
      <c r="C109" s="13">
        <v>700</v>
      </c>
      <c r="D109" s="13"/>
      <c r="E109" s="12"/>
      <c r="G109" s="1"/>
    </row>
    <row r="110" spans="2:7" x14ac:dyDescent="0.2">
      <c r="B110" s="14" t="s">
        <v>8</v>
      </c>
      <c r="C110" s="13">
        <v>504.83</v>
      </c>
      <c r="D110" s="13"/>
      <c r="E110" s="12"/>
      <c r="G110" s="1"/>
    </row>
    <row r="111" spans="2:7" x14ac:dyDescent="0.2">
      <c r="B111" s="14" t="s">
        <v>9</v>
      </c>
      <c r="C111" s="13">
        <v>6.69</v>
      </c>
      <c r="D111" s="13"/>
      <c r="E111" s="12"/>
      <c r="G111" s="1"/>
    </row>
    <row r="112" spans="2:7" x14ac:dyDescent="0.2">
      <c r="B112" s="14" t="s">
        <v>10</v>
      </c>
      <c r="C112" s="13">
        <v>267.86</v>
      </c>
      <c r="D112" s="13"/>
      <c r="E112" s="12"/>
      <c r="G112" s="1"/>
    </row>
    <row r="113" spans="2:7" x14ac:dyDescent="0.2">
      <c r="B113" s="14" t="s">
        <v>11</v>
      </c>
      <c r="C113" s="15">
        <v>4500.3500000000004</v>
      </c>
      <c r="D113" s="13"/>
      <c r="E113" s="12"/>
      <c r="G113" s="1"/>
    </row>
    <row r="114" spans="2:7" x14ac:dyDescent="0.2">
      <c r="B114" s="14"/>
      <c r="C114" s="13"/>
      <c r="D114" s="13"/>
      <c r="E114" s="12"/>
      <c r="G114" s="1"/>
    </row>
    <row r="115" spans="2:7" x14ac:dyDescent="0.2">
      <c r="B115" s="14"/>
      <c r="C115" s="13"/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4"/>
      <c r="C117" s="13"/>
      <c r="D117" s="13"/>
      <c r="E117" s="12"/>
      <c r="G117" s="1"/>
    </row>
    <row r="118" spans="2:7" x14ac:dyDescent="0.2">
      <c r="B118" s="21"/>
      <c r="C118" s="23"/>
      <c r="D118" s="13"/>
      <c r="E118" s="12"/>
      <c r="G118" s="1"/>
    </row>
    <row r="119" spans="2:7" x14ac:dyDescent="0.2">
      <c r="B119" s="63"/>
      <c r="C119" s="64"/>
      <c r="D119" s="24">
        <f>SUM(D7:D118)</f>
        <v>48873.77</v>
      </c>
      <c r="E119" s="24">
        <f>SUM(E7:E118)</f>
        <v>48873.77</v>
      </c>
      <c r="G119" s="1"/>
    </row>
    <row r="120" spans="2:7" x14ac:dyDescent="0.2">
      <c r="B120" s="25"/>
      <c r="C120" s="26"/>
      <c r="D120" s="32"/>
      <c r="E120" s="32"/>
      <c r="G120" s="1"/>
    </row>
    <row r="121" spans="2:7" x14ac:dyDescent="0.2">
      <c r="B121" s="25"/>
      <c r="C121" s="26"/>
      <c r="D121" s="32" t="s">
        <v>71</v>
      </c>
      <c r="E121" s="32">
        <f>D119-E119</f>
        <v>0</v>
      </c>
      <c r="G121" s="1"/>
    </row>
    <row r="122" spans="2:7" x14ac:dyDescent="0.2">
      <c r="B122" s="25"/>
      <c r="C122" s="26"/>
      <c r="D122" s="32"/>
      <c r="E122" s="32"/>
      <c r="G122" s="1"/>
    </row>
    <row r="123" spans="2:7" x14ac:dyDescent="0.2">
      <c r="B123" s="25"/>
      <c r="C123" s="26"/>
      <c r="D123" s="32"/>
      <c r="E123" s="32"/>
      <c r="G123" s="1"/>
    </row>
    <row r="124" spans="2:7" x14ac:dyDescent="0.2">
      <c r="B124" s="25"/>
      <c r="C124" s="26"/>
      <c r="D124" s="37"/>
      <c r="E124" s="37"/>
      <c r="G124" s="1"/>
    </row>
    <row r="125" spans="2:7" x14ac:dyDescent="0.2">
      <c r="B125" s="25"/>
      <c r="C125" s="26"/>
      <c r="D125" s="32"/>
      <c r="E125" s="32"/>
      <c r="G125" s="1"/>
    </row>
  </sheetData>
  <mergeCells count="5">
    <mergeCell ref="B1:E1"/>
    <mergeCell ref="B2:E2"/>
    <mergeCell ref="B3:E3"/>
    <mergeCell ref="B4:E4"/>
    <mergeCell ref="B119:C119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4"/>
  <sheetViews>
    <sheetView topLeftCell="B1" zoomScale="90" zoomScaleNormal="90" workbookViewId="0">
      <pane ySplit="6" topLeftCell="A109" activePane="bottomLeft" state="frozen"/>
      <selection pane="bottomLeft" activeCell="B125" sqref="B125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85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3"/>
      <c r="E5" s="6">
        <f>E121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9045.26</v>
      </c>
      <c r="E8" s="13"/>
    </row>
    <row r="9" spans="2:9" x14ac:dyDescent="0.2">
      <c r="B9" s="14" t="s">
        <v>6</v>
      </c>
      <c r="C9" s="13">
        <v>3065.53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504.83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267.86</v>
      </c>
      <c r="D13" s="13"/>
      <c r="E13" s="13"/>
    </row>
    <row r="14" spans="2:9" x14ac:dyDescent="0.2">
      <c r="B14" s="14" t="s">
        <v>11</v>
      </c>
      <c r="C14" s="15">
        <v>4500.3500000000004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10787.55</v>
      </c>
      <c r="E18" s="13"/>
    </row>
    <row r="19" spans="2:6" x14ac:dyDescent="0.2">
      <c r="B19" s="14" t="s">
        <v>14</v>
      </c>
      <c r="C19" s="13"/>
      <c r="D19" s="13"/>
      <c r="E19" s="13"/>
      <c r="F19" s="17"/>
    </row>
    <row r="20" spans="2:6" x14ac:dyDescent="0.2">
      <c r="B20" s="14" t="s">
        <v>15</v>
      </c>
      <c r="C20" s="13"/>
      <c r="D20" s="13"/>
      <c r="E20" s="13"/>
    </row>
    <row r="21" spans="2:6" x14ac:dyDescent="0.2">
      <c r="B21" s="14" t="s">
        <v>16</v>
      </c>
      <c r="C21" s="13"/>
      <c r="D21" s="13"/>
      <c r="E21" s="13"/>
    </row>
    <row r="22" spans="2:6" x14ac:dyDescent="0.2">
      <c r="B22" s="14" t="s">
        <v>17</v>
      </c>
      <c r="C22" s="13"/>
      <c r="D22" s="13"/>
      <c r="E22" s="13"/>
    </row>
    <row r="23" spans="2:6" x14ac:dyDescent="0.2">
      <c r="B23" s="14" t="s">
        <v>18</v>
      </c>
      <c r="C23" s="13"/>
      <c r="D23" s="13"/>
      <c r="E23" s="13"/>
    </row>
    <row r="24" spans="2:6" x14ac:dyDescent="0.2">
      <c r="B24" s="14" t="s">
        <v>19</v>
      </c>
      <c r="C24" s="13"/>
      <c r="D24" s="13"/>
      <c r="E24" s="13"/>
    </row>
    <row r="25" spans="2:6" x14ac:dyDescent="0.2">
      <c r="B25" s="14" t="s">
        <v>20</v>
      </c>
      <c r="C25" s="13"/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10787.55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19627.5</v>
      </c>
      <c r="E29" s="13"/>
    </row>
    <row r="30" spans="2:6" x14ac:dyDescent="0.2">
      <c r="B30" s="14" t="s">
        <v>24</v>
      </c>
      <c r="C30" s="13"/>
      <c r="D30" s="13"/>
      <c r="E30" s="13"/>
    </row>
    <row r="31" spans="2:6" x14ac:dyDescent="0.2">
      <c r="B31" s="14" t="s">
        <v>25</v>
      </c>
      <c r="C31" s="13">
        <v>18608</v>
      </c>
      <c r="D31" s="13"/>
      <c r="E31" s="13"/>
    </row>
    <row r="32" spans="2:6" x14ac:dyDescent="0.2">
      <c r="B32" s="14" t="s">
        <v>27</v>
      </c>
      <c r="C32" s="15">
        <v>1019.5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629.65</v>
      </c>
      <c r="E34" s="13"/>
    </row>
    <row r="35" spans="2:5" x14ac:dyDescent="0.2">
      <c r="B35" s="14" t="s">
        <v>29</v>
      </c>
      <c r="C35" s="15">
        <v>629.65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2473.37</v>
      </c>
      <c r="E37" s="13"/>
    </row>
    <row r="38" spans="2:5" x14ac:dyDescent="0.2">
      <c r="B38" s="14" t="s">
        <v>30</v>
      </c>
      <c r="C38" s="13">
        <v>720.13</v>
      </c>
      <c r="D38" s="13"/>
      <c r="E38" s="13"/>
    </row>
    <row r="39" spans="2:5" x14ac:dyDescent="0.2">
      <c r="B39" s="14" t="s">
        <v>31</v>
      </c>
      <c r="C39" s="13">
        <v>222.44</v>
      </c>
      <c r="D39" s="13"/>
      <c r="E39" s="13"/>
    </row>
    <row r="40" spans="2:5" x14ac:dyDescent="0.2">
      <c r="B40" s="14" t="s">
        <v>32</v>
      </c>
      <c r="C40" s="13">
        <v>463.48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/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1067.32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2034</v>
      </c>
    </row>
    <row r="48" spans="2:5" x14ac:dyDescent="0.2">
      <c r="B48" s="18" t="s">
        <v>86</v>
      </c>
      <c r="C48" s="13">
        <v>2034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8315.5499999999993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1060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161.65</v>
      </c>
      <c r="D57" s="13"/>
      <c r="E57" s="12"/>
      <c r="H57" s="20"/>
    </row>
    <row r="58" spans="2:8" x14ac:dyDescent="0.2">
      <c r="B58" s="14" t="s">
        <v>44</v>
      </c>
      <c r="C58" s="13">
        <v>1536.79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2793.74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SUM(C65:C87)</f>
        <v>17625.699999999997</v>
      </c>
      <c r="H64" s="29"/>
    </row>
    <row r="65" spans="2:5" x14ac:dyDescent="0.2">
      <c r="B65" s="14" t="s">
        <v>47</v>
      </c>
      <c r="C65" s="13">
        <v>1400</v>
      </c>
      <c r="D65" s="13"/>
      <c r="E65" s="12"/>
    </row>
    <row r="66" spans="2:5" x14ac:dyDescent="0.2">
      <c r="B66" s="14" t="s">
        <v>15</v>
      </c>
      <c r="C66" s="13">
        <v>5882.17</v>
      </c>
      <c r="D66" s="13"/>
      <c r="E66" s="12"/>
    </row>
    <row r="67" spans="2:5" x14ac:dyDescent="0.2">
      <c r="B67" s="14" t="s">
        <v>16</v>
      </c>
      <c r="C67" s="13">
        <v>1046.67</v>
      </c>
      <c r="D67" s="13"/>
      <c r="E67" s="12"/>
    </row>
    <row r="68" spans="2:5" x14ac:dyDescent="0.2">
      <c r="B68" s="14" t="s">
        <v>48</v>
      </c>
      <c r="C68" s="13"/>
      <c r="D68" s="13"/>
      <c r="E68" s="12"/>
    </row>
    <row r="69" spans="2:5" x14ac:dyDescent="0.2">
      <c r="B69" s="14" t="s">
        <v>41</v>
      </c>
      <c r="C69" s="13">
        <v>213.5</v>
      </c>
      <c r="D69" s="13"/>
      <c r="E69" s="12"/>
    </row>
    <row r="70" spans="2:5" x14ac:dyDescent="0.2">
      <c r="B70" s="14" t="s">
        <v>18</v>
      </c>
      <c r="C70" s="13">
        <v>286.86</v>
      </c>
      <c r="D70" s="13"/>
      <c r="E70" s="12"/>
    </row>
    <row r="71" spans="2:5" x14ac:dyDescent="0.2">
      <c r="B71" s="14" t="s">
        <v>19</v>
      </c>
      <c r="C71" s="13">
        <v>39.65</v>
      </c>
      <c r="D71" s="13"/>
      <c r="E71" s="12"/>
    </row>
    <row r="72" spans="2:5" x14ac:dyDescent="0.2">
      <c r="B72" s="14" t="s">
        <v>49</v>
      </c>
      <c r="C72" s="13">
        <v>128.34</v>
      </c>
      <c r="D72" s="13"/>
      <c r="E72" s="12"/>
    </row>
    <row r="73" spans="2:5" x14ac:dyDescent="0.2">
      <c r="B73" s="14" t="s">
        <v>50</v>
      </c>
      <c r="C73" s="13"/>
      <c r="D73" s="13"/>
      <c r="E73" s="12"/>
    </row>
    <row r="74" spans="2:5" x14ac:dyDescent="0.2">
      <c r="B74" s="14" t="s">
        <v>51</v>
      </c>
      <c r="C74" s="13">
        <v>335.09</v>
      </c>
      <c r="D74" s="13"/>
      <c r="E74" s="12"/>
    </row>
    <row r="75" spans="2:5" x14ac:dyDescent="0.2">
      <c r="B75" s="14" t="s">
        <v>44</v>
      </c>
      <c r="C75" s="13">
        <v>1763.29</v>
      </c>
      <c r="D75" s="13"/>
      <c r="E75" s="12"/>
    </row>
    <row r="76" spans="2:5" x14ac:dyDescent="0.2">
      <c r="B76" s="18" t="s">
        <v>52</v>
      </c>
      <c r="C76" s="13">
        <v>264.18</v>
      </c>
      <c r="D76" s="13"/>
      <c r="E76" s="12"/>
    </row>
    <row r="77" spans="2:5" x14ac:dyDescent="0.2">
      <c r="B77" s="14" t="s">
        <v>21</v>
      </c>
      <c r="C77" s="13">
        <v>384.68</v>
      </c>
      <c r="D77" s="13"/>
      <c r="E77" s="12"/>
    </row>
    <row r="78" spans="2:5" x14ac:dyDescent="0.2">
      <c r="B78" s="14" t="s">
        <v>53</v>
      </c>
      <c r="C78" s="13">
        <v>1040.22</v>
      </c>
      <c r="D78" s="13"/>
      <c r="E78" s="12"/>
    </row>
    <row r="79" spans="2:5" x14ac:dyDescent="0.2">
      <c r="B79" s="14" t="s">
        <v>54</v>
      </c>
      <c r="C79" s="13">
        <v>307.75</v>
      </c>
      <c r="D79" s="13"/>
      <c r="E79" s="12"/>
    </row>
    <row r="80" spans="2:5" x14ac:dyDescent="0.2">
      <c r="B80" s="14" t="s">
        <v>55</v>
      </c>
      <c r="C80" s="13">
        <v>313</v>
      </c>
      <c r="D80" s="13"/>
      <c r="E80" s="12"/>
    </row>
    <row r="81" spans="2:7" x14ac:dyDescent="0.2">
      <c r="B81" s="14" t="s">
        <v>56</v>
      </c>
      <c r="C81" s="13">
        <v>270</v>
      </c>
      <c r="D81" s="13"/>
      <c r="E81" s="12"/>
    </row>
    <row r="82" spans="2:7" x14ac:dyDescent="0.2">
      <c r="B82" s="14" t="s">
        <v>57</v>
      </c>
      <c r="C82" s="13">
        <v>69.150000000000006</v>
      </c>
      <c r="D82" s="13"/>
      <c r="E82" s="12"/>
    </row>
    <row r="83" spans="2:7" x14ac:dyDescent="0.2">
      <c r="B83" s="14" t="s">
        <v>58</v>
      </c>
      <c r="C83" s="13">
        <v>2556.4</v>
      </c>
      <c r="D83" s="13"/>
      <c r="E83" s="12"/>
    </row>
    <row r="84" spans="2:7" x14ac:dyDescent="0.2">
      <c r="B84" s="21" t="s">
        <v>59</v>
      </c>
      <c r="C84" s="13">
        <v>1324.75</v>
      </c>
      <c r="D84" s="22"/>
      <c r="E84" s="12"/>
    </row>
    <row r="85" spans="2:7" x14ac:dyDescent="0.2">
      <c r="B85" s="14" t="s">
        <v>60</v>
      </c>
      <c r="C85" s="13"/>
      <c r="D85" s="22"/>
      <c r="E85" s="12"/>
    </row>
    <row r="86" spans="2:7" x14ac:dyDescent="0.2">
      <c r="B86" s="14" t="s">
        <v>76</v>
      </c>
      <c r="C86" s="13"/>
      <c r="D86" s="22"/>
      <c r="E86" s="12"/>
    </row>
    <row r="87" spans="2:7" x14ac:dyDescent="0.2">
      <c r="B87" s="14" t="s">
        <v>77</v>
      </c>
      <c r="C87" s="15"/>
      <c r="D87" s="13"/>
      <c r="E87" s="12"/>
      <c r="G87" s="1"/>
    </row>
    <row r="88" spans="2:7" x14ac:dyDescent="0.2">
      <c r="B88" s="14"/>
      <c r="C88" s="13"/>
      <c r="D88" s="13"/>
      <c r="E88" s="12"/>
      <c r="G88" s="1"/>
    </row>
    <row r="89" spans="2:7" x14ac:dyDescent="0.2">
      <c r="B89" s="16" t="s">
        <v>61</v>
      </c>
      <c r="C89" s="13"/>
      <c r="D89" s="13"/>
      <c r="E89" s="12">
        <f>SUM(C90)</f>
        <v>222.2</v>
      </c>
      <c r="G89" s="1"/>
    </row>
    <row r="90" spans="2:7" x14ac:dyDescent="0.2">
      <c r="B90" s="14" t="s">
        <v>48</v>
      </c>
      <c r="C90" s="15">
        <v>222.2</v>
      </c>
      <c r="D90" s="13"/>
      <c r="E90" s="12"/>
      <c r="G90" s="1"/>
    </row>
    <row r="91" spans="2:7" x14ac:dyDescent="0.2">
      <c r="B91" s="14"/>
      <c r="C91" s="13"/>
      <c r="D91" s="13"/>
      <c r="E91" s="12"/>
      <c r="G91" s="1"/>
    </row>
    <row r="92" spans="2:7" x14ac:dyDescent="0.2">
      <c r="B92" s="16" t="s">
        <v>62</v>
      </c>
      <c r="C92" s="13"/>
      <c r="D92" s="13"/>
      <c r="E92" s="12">
        <f>SUM(C93:C100)</f>
        <v>8576.0300000000007</v>
      </c>
      <c r="G92" s="1"/>
    </row>
    <row r="93" spans="2:7" x14ac:dyDescent="0.2">
      <c r="B93" s="14" t="s">
        <v>63</v>
      </c>
      <c r="C93" s="13">
        <v>204.45</v>
      </c>
      <c r="D93" s="13"/>
      <c r="E93" s="12"/>
      <c r="G93" s="1"/>
    </row>
    <row r="94" spans="2:7" x14ac:dyDescent="0.2">
      <c r="B94" s="14" t="s">
        <v>64</v>
      </c>
      <c r="C94" s="13"/>
      <c r="D94" s="13"/>
      <c r="E94" s="12"/>
      <c r="G94" s="1"/>
    </row>
    <row r="95" spans="2:7" x14ac:dyDescent="0.2">
      <c r="B95" s="14" t="s">
        <v>65</v>
      </c>
      <c r="C95" s="13">
        <v>0</v>
      </c>
      <c r="D95" s="13"/>
      <c r="E95" s="12"/>
      <c r="G95" s="1"/>
    </row>
    <row r="96" spans="2:7" x14ac:dyDescent="0.2">
      <c r="B96" s="14" t="s">
        <v>66</v>
      </c>
      <c r="C96" s="13">
        <v>0</v>
      </c>
      <c r="D96" s="13"/>
      <c r="E96" s="12"/>
      <c r="G96" s="1"/>
    </row>
    <row r="97" spans="2:7" x14ac:dyDescent="0.2">
      <c r="B97" s="14" t="s">
        <v>75</v>
      </c>
      <c r="C97" s="13">
        <v>7792.25</v>
      </c>
      <c r="D97" s="13"/>
      <c r="E97" s="12"/>
      <c r="G97" s="1"/>
    </row>
    <row r="98" spans="2:7" x14ac:dyDescent="0.2">
      <c r="B98" s="14" t="s">
        <v>67</v>
      </c>
      <c r="C98" s="13">
        <v>0</v>
      </c>
      <c r="D98" s="13"/>
      <c r="E98" s="12"/>
      <c r="G98" s="1"/>
    </row>
    <row r="99" spans="2:7" x14ac:dyDescent="0.2">
      <c r="B99" s="14" t="s">
        <v>68</v>
      </c>
      <c r="C99" s="13">
        <v>579.33000000000004</v>
      </c>
      <c r="D99" s="13"/>
      <c r="E99" s="12"/>
      <c r="G99" s="1"/>
    </row>
    <row r="100" spans="2:7" x14ac:dyDescent="0.2">
      <c r="B100" s="14" t="s">
        <v>34</v>
      </c>
      <c r="C100" s="15"/>
      <c r="D100" s="13"/>
      <c r="E100" s="12"/>
      <c r="G100" s="1"/>
    </row>
    <row r="101" spans="2:7" x14ac:dyDescent="0.2">
      <c r="B101" s="16"/>
      <c r="C101" s="13"/>
      <c r="D101" s="13"/>
      <c r="E101" s="12"/>
      <c r="G101" s="1"/>
    </row>
    <row r="102" spans="2:7" x14ac:dyDescent="0.2">
      <c r="B102" s="16" t="s">
        <v>69</v>
      </c>
      <c r="C102" s="13"/>
      <c r="D102" s="13"/>
      <c r="E102" s="12">
        <f>SUM(C103)</f>
        <v>0</v>
      </c>
      <c r="G102" s="1"/>
    </row>
    <row r="103" spans="2:7" x14ac:dyDescent="0.2">
      <c r="B103" s="14" t="s">
        <v>36</v>
      </c>
      <c r="C103" s="15"/>
      <c r="D103" s="13"/>
      <c r="E103" s="12"/>
      <c r="G103" s="1"/>
    </row>
    <row r="104" spans="2:7" x14ac:dyDescent="0.2">
      <c r="B104" s="14"/>
      <c r="C104" s="13"/>
      <c r="D104" s="13"/>
      <c r="E104" s="12"/>
      <c r="G104" s="1"/>
    </row>
    <row r="105" spans="2:7" x14ac:dyDescent="0.2">
      <c r="B105" s="16" t="s">
        <v>83</v>
      </c>
      <c r="C105" s="13"/>
      <c r="D105" s="13"/>
      <c r="E105" s="12">
        <f>SUM(C106)</f>
        <v>0</v>
      </c>
      <c r="G105" s="1"/>
    </row>
    <row r="106" spans="2:7" x14ac:dyDescent="0.2">
      <c r="B106" s="14" t="s">
        <v>84</v>
      </c>
      <c r="C106" s="13"/>
      <c r="D106" s="13"/>
      <c r="E106" s="12"/>
      <c r="G106" s="1"/>
    </row>
    <row r="107" spans="2:7" x14ac:dyDescent="0.2">
      <c r="B107" s="14"/>
      <c r="C107" s="13"/>
      <c r="D107" s="13"/>
      <c r="E107" s="12"/>
      <c r="G107" s="1"/>
    </row>
    <row r="108" spans="2:7" x14ac:dyDescent="0.2">
      <c r="B108" s="12" t="s">
        <v>70</v>
      </c>
      <c r="C108" s="13"/>
      <c r="D108" s="13"/>
      <c r="E108" s="12">
        <f>SUM(C109:C114)</f>
        <v>5789.85</v>
      </c>
      <c r="G108" s="1"/>
    </row>
    <row r="109" spans="2:7" x14ac:dyDescent="0.2">
      <c r="B109" s="14" t="s">
        <v>6</v>
      </c>
      <c r="C109" s="13">
        <v>2044.58</v>
      </c>
      <c r="D109" s="13"/>
      <c r="E109" s="12"/>
      <c r="G109" s="1"/>
    </row>
    <row r="110" spans="2:7" x14ac:dyDescent="0.2">
      <c r="B110" s="14" t="s">
        <v>7</v>
      </c>
      <c r="C110" s="13">
        <v>700</v>
      </c>
      <c r="D110" s="13"/>
      <c r="E110" s="12"/>
      <c r="G110" s="1"/>
    </row>
    <row r="111" spans="2:7" x14ac:dyDescent="0.2">
      <c r="B111" s="14" t="s">
        <v>8</v>
      </c>
      <c r="C111" s="13">
        <v>938.36</v>
      </c>
      <c r="D111" s="13"/>
      <c r="E111" s="12"/>
      <c r="G111" s="1"/>
    </row>
    <row r="112" spans="2:7" x14ac:dyDescent="0.2">
      <c r="B112" s="14" t="s">
        <v>9</v>
      </c>
      <c r="C112" s="13">
        <v>6.69</v>
      </c>
      <c r="D112" s="13"/>
      <c r="E112" s="12"/>
      <c r="G112" s="1"/>
    </row>
    <row r="113" spans="2:7" x14ac:dyDescent="0.2">
      <c r="B113" s="14" t="s">
        <v>10</v>
      </c>
      <c r="C113" s="13">
        <v>-2829.78</v>
      </c>
      <c r="D113" s="13"/>
      <c r="E113" s="12"/>
      <c r="G113" s="1"/>
    </row>
    <row r="114" spans="2:7" x14ac:dyDescent="0.2">
      <c r="B114" s="14" t="s">
        <v>11</v>
      </c>
      <c r="C114" s="15">
        <v>4930</v>
      </c>
      <c r="D114" s="13"/>
      <c r="E114" s="12"/>
      <c r="G114" s="1"/>
    </row>
    <row r="115" spans="2:7" x14ac:dyDescent="0.2">
      <c r="B115" s="14"/>
      <c r="C115" s="13"/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4"/>
      <c r="C117" s="13"/>
      <c r="D117" s="13"/>
      <c r="E117" s="12"/>
      <c r="G117" s="1"/>
    </row>
    <row r="118" spans="2:7" x14ac:dyDescent="0.2">
      <c r="B118" s="21"/>
      <c r="C118" s="23"/>
      <c r="D118" s="13"/>
      <c r="E118" s="12"/>
      <c r="G118" s="1"/>
    </row>
    <row r="119" spans="2:7" x14ac:dyDescent="0.2">
      <c r="B119" s="63"/>
      <c r="C119" s="64"/>
      <c r="D119" s="24">
        <f>SUM(D7:D118)</f>
        <v>42563.33</v>
      </c>
      <c r="E119" s="24">
        <f>SUM(E7:E118)</f>
        <v>42563.329999999994</v>
      </c>
      <c r="G119" s="1"/>
    </row>
    <row r="120" spans="2:7" x14ac:dyDescent="0.2">
      <c r="B120" s="25"/>
      <c r="C120" s="26"/>
      <c r="D120" s="32"/>
      <c r="E120" s="32"/>
      <c r="G120" s="1"/>
    </row>
    <row r="121" spans="2:7" x14ac:dyDescent="0.2">
      <c r="B121" s="25"/>
      <c r="C121" s="26"/>
      <c r="D121" s="32" t="s">
        <v>71</v>
      </c>
      <c r="E121" s="32">
        <f>D119-E119</f>
        <v>0</v>
      </c>
      <c r="G121" s="1"/>
    </row>
    <row r="122" spans="2:7" x14ac:dyDescent="0.2">
      <c r="B122" s="25"/>
      <c r="C122" s="26"/>
      <c r="D122" s="32"/>
      <c r="E122" s="32"/>
      <c r="G122" s="1"/>
    </row>
    <row r="123" spans="2:7" x14ac:dyDescent="0.2">
      <c r="B123" s="25"/>
      <c r="C123" s="26"/>
      <c r="D123" s="32"/>
      <c r="E123" s="32"/>
      <c r="G123" s="1"/>
    </row>
    <row r="124" spans="2:7" x14ac:dyDescent="0.2">
      <c r="B124" s="25"/>
      <c r="C124" s="26"/>
      <c r="D124" s="37"/>
      <c r="E124" s="37"/>
      <c r="G124" s="1"/>
    </row>
  </sheetData>
  <mergeCells count="5">
    <mergeCell ref="B1:E1"/>
    <mergeCell ref="B2:E2"/>
    <mergeCell ref="B3:E3"/>
    <mergeCell ref="B4:E4"/>
    <mergeCell ref="B119:C119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5"/>
  <sheetViews>
    <sheetView topLeftCell="B1" zoomScale="90" zoomScaleNormal="90" workbookViewId="0">
      <pane ySplit="6" topLeftCell="A112" activePane="bottomLeft" state="frozen"/>
      <selection pane="bottomLeft" activeCell="B126" sqref="B126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100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E123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5789.85</v>
      </c>
      <c r="E8" s="13"/>
    </row>
    <row r="9" spans="2:9" x14ac:dyDescent="0.2">
      <c r="B9" s="14" t="s">
        <v>6</v>
      </c>
      <c r="C9" s="13">
        <v>2044.58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938.36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-2829.78</v>
      </c>
      <c r="D13" s="13"/>
      <c r="E13" s="13"/>
    </row>
    <row r="14" spans="2:9" x14ac:dyDescent="0.2">
      <c r="B14" s="14" t="s">
        <v>11</v>
      </c>
      <c r="C14" s="15">
        <v>4930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21411.81</v>
      </c>
      <c r="E18" s="13"/>
    </row>
    <row r="19" spans="2:6" x14ac:dyDescent="0.2">
      <c r="B19" s="14" t="s">
        <v>14</v>
      </c>
      <c r="C19" s="13"/>
      <c r="D19" s="13"/>
      <c r="E19" s="13"/>
      <c r="F19" s="17"/>
    </row>
    <row r="20" spans="2:6" x14ac:dyDescent="0.2">
      <c r="B20" s="14" t="s">
        <v>15</v>
      </c>
      <c r="C20" s="13"/>
      <c r="D20" s="13"/>
      <c r="E20" s="13"/>
    </row>
    <row r="21" spans="2:6" x14ac:dyDescent="0.2">
      <c r="B21" s="14" t="s">
        <v>16</v>
      </c>
      <c r="C21" s="13"/>
      <c r="D21" s="13"/>
      <c r="E21" s="13"/>
    </row>
    <row r="22" spans="2:6" x14ac:dyDescent="0.2">
      <c r="B22" s="14" t="s">
        <v>17</v>
      </c>
      <c r="C22" s="13"/>
      <c r="D22" s="13"/>
      <c r="E22" s="13"/>
    </row>
    <row r="23" spans="2:6" x14ac:dyDescent="0.2">
      <c r="B23" s="14" t="s">
        <v>18</v>
      </c>
      <c r="C23" s="13"/>
      <c r="D23" s="13"/>
      <c r="E23" s="13"/>
    </row>
    <row r="24" spans="2:6" x14ac:dyDescent="0.2">
      <c r="B24" s="14" t="s">
        <v>19</v>
      </c>
      <c r="C24" s="13"/>
      <c r="D24" s="13"/>
      <c r="E24" s="13"/>
    </row>
    <row r="25" spans="2:6" x14ac:dyDescent="0.2">
      <c r="B25" s="14" t="s">
        <v>20</v>
      </c>
      <c r="C25" s="13"/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21411.81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16375.3</v>
      </c>
      <c r="E29" s="13"/>
    </row>
    <row r="30" spans="2:6" x14ac:dyDescent="0.2">
      <c r="B30" s="14" t="s">
        <v>24</v>
      </c>
      <c r="C30" s="13"/>
      <c r="D30" s="13"/>
      <c r="E30" s="13"/>
    </row>
    <row r="31" spans="2:6" x14ac:dyDescent="0.2">
      <c r="B31" s="14" t="s">
        <v>25</v>
      </c>
      <c r="C31" s="13">
        <v>15108.5</v>
      </c>
      <c r="D31" s="13"/>
      <c r="E31" s="13"/>
    </row>
    <row r="32" spans="2:6" x14ac:dyDescent="0.2">
      <c r="B32" s="14" t="s">
        <v>27</v>
      </c>
      <c r="C32" s="15">
        <v>1266.8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11483.5</v>
      </c>
      <c r="E34" s="13"/>
    </row>
    <row r="35" spans="2:5" x14ac:dyDescent="0.2">
      <c r="B35" s="14" t="s">
        <v>29</v>
      </c>
      <c r="C35" s="15">
        <v>11483.5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10331.83</v>
      </c>
      <c r="E37" s="13"/>
    </row>
    <row r="38" spans="2:5" x14ac:dyDescent="0.2">
      <c r="B38" s="14" t="s">
        <v>30</v>
      </c>
      <c r="C38" s="13">
        <v>864.37</v>
      </c>
      <c r="D38" s="13"/>
      <c r="E38" s="13"/>
    </row>
    <row r="39" spans="2:5" x14ac:dyDescent="0.2">
      <c r="B39" s="14" t="s">
        <v>31</v>
      </c>
      <c r="C39" s="13">
        <v>204.72</v>
      </c>
      <c r="D39" s="13"/>
      <c r="E39" s="13"/>
    </row>
    <row r="40" spans="2:5" x14ac:dyDescent="0.2">
      <c r="B40" s="14" t="s">
        <v>32</v>
      </c>
      <c r="C40" s="13">
        <v>426.57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>
        <v>7768.85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1067.32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/>
      <c r="E47" s="12">
        <f>SUM(C48:C49)</f>
        <v>0</v>
      </c>
    </row>
    <row r="48" spans="2:5" x14ac:dyDescent="0.2">
      <c r="B48" s="18" t="s">
        <v>86</v>
      </c>
      <c r="C48" s="13"/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27237.88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1060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161.65</v>
      </c>
      <c r="D57" s="13"/>
      <c r="E57" s="12"/>
      <c r="H57" s="20"/>
    </row>
    <row r="58" spans="2:8" x14ac:dyDescent="0.2">
      <c r="B58" s="14" t="s">
        <v>44</v>
      </c>
      <c r="C58" s="13">
        <v>1475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21777.86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SUM(C65:C88)</f>
        <v>22728.730000000003</v>
      </c>
      <c r="H64" s="29"/>
    </row>
    <row r="65" spans="2:5" x14ac:dyDescent="0.2">
      <c r="B65" s="14" t="s">
        <v>47</v>
      </c>
      <c r="C65" s="13">
        <v>1500</v>
      </c>
      <c r="D65" s="13"/>
      <c r="E65" s="12"/>
    </row>
    <row r="66" spans="2:5" x14ac:dyDescent="0.2">
      <c r="B66" s="14" t="s">
        <v>15</v>
      </c>
      <c r="C66" s="13">
        <v>5344.26</v>
      </c>
      <c r="D66" s="13"/>
      <c r="E66" s="12"/>
    </row>
    <row r="67" spans="2:5" x14ac:dyDescent="0.2">
      <c r="B67" s="14" t="s">
        <v>16</v>
      </c>
      <c r="C67" s="13">
        <v>1045</v>
      </c>
      <c r="D67" s="13"/>
      <c r="E67" s="12"/>
    </row>
    <row r="68" spans="2:5" x14ac:dyDescent="0.2">
      <c r="B68" s="14" t="s">
        <v>48</v>
      </c>
      <c r="C68" s="13"/>
      <c r="D68" s="13"/>
      <c r="E68" s="12"/>
    </row>
    <row r="69" spans="2:5" x14ac:dyDescent="0.2">
      <c r="B69" s="14" t="s">
        <v>41</v>
      </c>
      <c r="C69" s="13">
        <v>213.5</v>
      </c>
      <c r="D69" s="13"/>
      <c r="E69" s="12"/>
    </row>
    <row r="70" spans="2:5" x14ac:dyDescent="0.2">
      <c r="B70" s="14" t="s">
        <v>18</v>
      </c>
      <c r="C70" s="13">
        <v>286.86</v>
      </c>
      <c r="D70" s="13"/>
      <c r="E70" s="12"/>
    </row>
    <row r="71" spans="2:5" x14ac:dyDescent="0.2">
      <c r="B71" s="14" t="s">
        <v>19</v>
      </c>
      <c r="C71" s="13">
        <v>39.65</v>
      </c>
      <c r="D71" s="13"/>
      <c r="E71" s="12"/>
    </row>
    <row r="72" spans="2:5" x14ac:dyDescent="0.2">
      <c r="B72" s="14" t="s">
        <v>49</v>
      </c>
      <c r="C72" s="13">
        <v>411.37</v>
      </c>
      <c r="D72" s="13"/>
      <c r="E72" s="12"/>
    </row>
    <row r="73" spans="2:5" x14ac:dyDescent="0.2">
      <c r="B73" s="14" t="s">
        <v>50</v>
      </c>
      <c r="C73" s="13">
        <v>30</v>
      </c>
      <c r="D73" s="13"/>
      <c r="E73" s="12"/>
    </row>
    <row r="74" spans="2:5" x14ac:dyDescent="0.2">
      <c r="B74" s="14" t="s">
        <v>51</v>
      </c>
      <c r="C74" s="13">
        <v>472.06</v>
      </c>
      <c r="D74" s="13"/>
      <c r="E74" s="12"/>
    </row>
    <row r="75" spans="2:5" x14ac:dyDescent="0.2">
      <c r="B75" s="14" t="s">
        <v>44</v>
      </c>
      <c r="C75" s="13">
        <v>2385</v>
      </c>
      <c r="D75" s="13"/>
      <c r="E75" s="12"/>
    </row>
    <row r="76" spans="2:5" x14ac:dyDescent="0.2">
      <c r="B76" s="18" t="s">
        <v>52</v>
      </c>
      <c r="C76" s="13">
        <v>418.94</v>
      </c>
      <c r="D76" s="13"/>
      <c r="E76" s="12"/>
    </row>
    <row r="77" spans="2:5" x14ac:dyDescent="0.2">
      <c r="B77" s="14" t="s">
        <v>21</v>
      </c>
      <c r="C77" s="13">
        <v>378.18</v>
      </c>
      <c r="D77" s="13"/>
      <c r="E77" s="12"/>
    </row>
    <row r="78" spans="2:5" x14ac:dyDescent="0.2">
      <c r="B78" s="14" t="s">
        <v>53</v>
      </c>
      <c r="C78" s="13">
        <v>971.39</v>
      </c>
      <c r="D78" s="13"/>
      <c r="E78" s="12"/>
    </row>
    <row r="79" spans="2:5" x14ac:dyDescent="0.2">
      <c r="B79" s="14" t="s">
        <v>54</v>
      </c>
      <c r="C79" s="13">
        <v>232.5</v>
      </c>
      <c r="D79" s="13"/>
      <c r="E79" s="12"/>
    </row>
    <row r="80" spans="2:5" x14ac:dyDescent="0.2">
      <c r="B80" s="14" t="s">
        <v>55</v>
      </c>
      <c r="C80" s="13">
        <v>250</v>
      </c>
      <c r="D80" s="13"/>
      <c r="E80" s="12"/>
    </row>
    <row r="81" spans="2:7" x14ac:dyDescent="0.2">
      <c r="B81" s="14" t="s">
        <v>56</v>
      </c>
      <c r="C81" s="13">
        <v>313.5</v>
      </c>
      <c r="D81" s="13"/>
      <c r="E81" s="12"/>
    </row>
    <row r="82" spans="2:7" x14ac:dyDescent="0.2">
      <c r="B82" s="14" t="s">
        <v>57</v>
      </c>
      <c r="C82" s="13">
        <v>65.62</v>
      </c>
      <c r="D82" s="13"/>
      <c r="E82" s="12"/>
    </row>
    <row r="83" spans="2:7" x14ac:dyDescent="0.2">
      <c r="B83" s="14" t="s">
        <v>58</v>
      </c>
      <c r="C83" s="13">
        <v>7170.9</v>
      </c>
      <c r="D83" s="13"/>
      <c r="E83" s="12"/>
    </row>
    <row r="84" spans="2:7" x14ac:dyDescent="0.2">
      <c r="B84" s="21" t="s">
        <v>59</v>
      </c>
      <c r="C84" s="13">
        <v>100</v>
      </c>
      <c r="D84" s="22"/>
      <c r="E84" s="12"/>
    </row>
    <row r="85" spans="2:7" x14ac:dyDescent="0.2">
      <c r="B85" s="14" t="s">
        <v>60</v>
      </c>
      <c r="C85" s="13"/>
      <c r="D85" s="22"/>
      <c r="E85" s="12"/>
    </row>
    <row r="86" spans="2:7" x14ac:dyDescent="0.2">
      <c r="B86" s="14" t="s">
        <v>76</v>
      </c>
      <c r="C86" s="13">
        <v>1000</v>
      </c>
      <c r="D86" s="22"/>
      <c r="E86" s="12"/>
    </row>
    <row r="87" spans="2:7" x14ac:dyDescent="0.2">
      <c r="B87" s="14" t="s">
        <v>88</v>
      </c>
      <c r="C87" s="13">
        <v>100</v>
      </c>
      <c r="D87" s="22"/>
      <c r="E87" s="12"/>
    </row>
    <row r="88" spans="2:7" x14ac:dyDescent="0.2">
      <c r="B88" s="14" t="s">
        <v>77</v>
      </c>
      <c r="C88" s="15"/>
      <c r="D88" s="13"/>
      <c r="E88" s="12"/>
      <c r="G88" s="1"/>
    </row>
    <row r="89" spans="2:7" x14ac:dyDescent="0.2">
      <c r="B89" s="14"/>
      <c r="C89" s="13"/>
      <c r="D89" s="13"/>
      <c r="E89" s="12"/>
      <c r="G89" s="1"/>
    </row>
    <row r="90" spans="2:7" x14ac:dyDescent="0.2">
      <c r="B90" s="16" t="s">
        <v>61</v>
      </c>
      <c r="C90" s="13"/>
      <c r="D90" s="13"/>
      <c r="E90" s="12">
        <f>SUM(C91:C92)</f>
        <v>472.73</v>
      </c>
      <c r="G90" s="1"/>
    </row>
    <row r="91" spans="2:7" x14ac:dyDescent="0.2">
      <c r="B91" s="14" t="s">
        <v>87</v>
      </c>
      <c r="C91" s="13">
        <v>206.09</v>
      </c>
      <c r="D91" s="13"/>
      <c r="E91" s="12"/>
      <c r="G91" s="1"/>
    </row>
    <row r="92" spans="2:7" x14ac:dyDescent="0.2">
      <c r="B92" s="14" t="s">
        <v>48</v>
      </c>
      <c r="C92" s="15">
        <v>266.64</v>
      </c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62</v>
      </c>
      <c r="C94" s="13"/>
      <c r="D94" s="13"/>
      <c r="E94" s="12">
        <f>SUM(C95:C102)</f>
        <v>813.69</v>
      </c>
      <c r="G94" s="1"/>
    </row>
    <row r="95" spans="2:7" x14ac:dyDescent="0.2">
      <c r="B95" s="14" t="s">
        <v>63</v>
      </c>
      <c r="C95" s="13">
        <v>212.25</v>
      </c>
      <c r="D95" s="13"/>
      <c r="E95" s="12"/>
      <c r="G95" s="1"/>
    </row>
    <row r="96" spans="2:7" x14ac:dyDescent="0.2">
      <c r="B96" s="14" t="s">
        <v>64</v>
      </c>
      <c r="C96" s="13"/>
      <c r="D96" s="13"/>
      <c r="E96" s="12"/>
      <c r="G96" s="1"/>
    </row>
    <row r="97" spans="2:7" x14ac:dyDescent="0.2">
      <c r="B97" s="14" t="s">
        <v>65</v>
      </c>
      <c r="C97" s="13">
        <v>0</v>
      </c>
      <c r="D97" s="13"/>
      <c r="E97" s="12"/>
      <c r="G97" s="1"/>
    </row>
    <row r="98" spans="2:7" x14ac:dyDescent="0.2">
      <c r="B98" s="14" t="s">
        <v>66</v>
      </c>
      <c r="C98" s="13">
        <v>0</v>
      </c>
      <c r="D98" s="13"/>
      <c r="E98" s="12"/>
      <c r="G98" s="1"/>
    </row>
    <row r="99" spans="2:7" x14ac:dyDescent="0.2">
      <c r="B99" s="14" t="s">
        <v>75</v>
      </c>
      <c r="C99" s="13"/>
      <c r="D99" s="13"/>
      <c r="E99" s="12"/>
      <c r="G99" s="1"/>
    </row>
    <row r="100" spans="2:7" x14ac:dyDescent="0.2">
      <c r="B100" s="14" t="s">
        <v>67</v>
      </c>
      <c r="C100" s="13">
        <v>0</v>
      </c>
      <c r="D100" s="13"/>
      <c r="E100" s="12"/>
      <c r="G100" s="1"/>
    </row>
    <row r="101" spans="2:7" x14ac:dyDescent="0.2">
      <c r="B101" s="14" t="s">
        <v>68</v>
      </c>
      <c r="C101" s="13">
        <v>601.44000000000005</v>
      </c>
      <c r="D101" s="13"/>
      <c r="E101" s="12"/>
      <c r="G101" s="1"/>
    </row>
    <row r="102" spans="2:7" x14ac:dyDescent="0.2">
      <c r="B102" s="14" t="s">
        <v>34</v>
      </c>
      <c r="C102" s="15"/>
      <c r="D102" s="13"/>
      <c r="E102" s="12"/>
      <c r="G102" s="1"/>
    </row>
    <row r="103" spans="2:7" x14ac:dyDescent="0.2">
      <c r="B103" s="16"/>
      <c r="C103" s="13"/>
      <c r="D103" s="13"/>
      <c r="E103" s="12"/>
      <c r="G103" s="1"/>
    </row>
    <row r="104" spans="2:7" x14ac:dyDescent="0.2">
      <c r="B104" s="16" t="s">
        <v>69</v>
      </c>
      <c r="C104" s="13"/>
      <c r="D104" s="13"/>
      <c r="E104" s="12">
        <f>SUM(C105)</f>
        <v>0</v>
      </c>
      <c r="G104" s="1"/>
    </row>
    <row r="105" spans="2:7" x14ac:dyDescent="0.2">
      <c r="B105" s="14" t="s">
        <v>36</v>
      </c>
      <c r="C105" s="15"/>
      <c r="D105" s="13"/>
      <c r="E105" s="12"/>
      <c r="G105" s="1"/>
    </row>
    <row r="106" spans="2:7" x14ac:dyDescent="0.2">
      <c r="B106" s="14"/>
      <c r="C106" s="13"/>
      <c r="D106" s="13"/>
      <c r="E106" s="12"/>
      <c r="G106" s="1"/>
    </row>
    <row r="107" spans="2:7" x14ac:dyDescent="0.2">
      <c r="B107" s="16" t="s">
        <v>83</v>
      </c>
      <c r="C107" s="13"/>
      <c r="D107" s="13"/>
      <c r="E107" s="12">
        <f>SUM(C108)</f>
        <v>0</v>
      </c>
      <c r="G107" s="1"/>
    </row>
    <row r="108" spans="2:7" x14ac:dyDescent="0.2">
      <c r="B108" s="14" t="s">
        <v>84</v>
      </c>
      <c r="C108" s="13"/>
      <c r="D108" s="13"/>
      <c r="E108" s="12"/>
      <c r="G108" s="1"/>
    </row>
    <row r="109" spans="2:7" x14ac:dyDescent="0.2">
      <c r="B109" s="14"/>
      <c r="C109" s="13"/>
      <c r="D109" s="13"/>
      <c r="E109" s="12"/>
      <c r="G109" s="1"/>
    </row>
    <row r="110" spans="2:7" x14ac:dyDescent="0.2">
      <c r="B110" s="12" t="s">
        <v>70</v>
      </c>
      <c r="C110" s="13"/>
      <c r="D110" s="13"/>
      <c r="E110" s="12">
        <f>SUM(C111:C116)</f>
        <v>14139.26</v>
      </c>
      <c r="G110" s="1"/>
    </row>
    <row r="111" spans="2:7" x14ac:dyDescent="0.2">
      <c r="B111" s="14" t="s">
        <v>6</v>
      </c>
      <c r="C111" s="13">
        <v>1964.72</v>
      </c>
      <c r="D111" s="13"/>
      <c r="E111" s="12"/>
      <c r="G111" s="1"/>
    </row>
    <row r="112" spans="2:7" x14ac:dyDescent="0.2">
      <c r="B112" s="14" t="s">
        <v>7</v>
      </c>
      <c r="C112" s="13">
        <v>700</v>
      </c>
      <c r="D112" s="13"/>
      <c r="E112" s="12"/>
      <c r="G112" s="1"/>
    </row>
    <row r="113" spans="2:7" x14ac:dyDescent="0.2">
      <c r="B113" s="14" t="s">
        <v>8</v>
      </c>
      <c r="C113" s="13">
        <v>-697.83</v>
      </c>
      <c r="D113" s="13"/>
      <c r="E113" s="12"/>
      <c r="G113" s="1"/>
    </row>
    <row r="114" spans="2:7" x14ac:dyDescent="0.2">
      <c r="B114" s="14" t="s">
        <v>9</v>
      </c>
      <c r="C114" s="13">
        <v>6.69</v>
      </c>
      <c r="D114" s="13"/>
      <c r="E114" s="12"/>
      <c r="G114" s="1"/>
    </row>
    <row r="115" spans="2:7" x14ac:dyDescent="0.2">
      <c r="B115" s="14" t="s">
        <v>10</v>
      </c>
      <c r="C115" s="13">
        <v>7083.27</v>
      </c>
      <c r="D115" s="13"/>
      <c r="E115" s="12"/>
      <c r="G115" s="1"/>
    </row>
    <row r="116" spans="2:7" x14ac:dyDescent="0.2">
      <c r="B116" s="14" t="s">
        <v>11</v>
      </c>
      <c r="C116" s="15">
        <v>5082.41</v>
      </c>
      <c r="D116" s="13"/>
      <c r="E116" s="12"/>
      <c r="G116" s="1"/>
    </row>
    <row r="117" spans="2:7" x14ac:dyDescent="0.2">
      <c r="B117" s="14"/>
      <c r="C117" s="13"/>
      <c r="D117" s="13"/>
      <c r="E117" s="12"/>
      <c r="G117" s="1"/>
    </row>
    <row r="118" spans="2:7" x14ac:dyDescent="0.2">
      <c r="B118" s="14"/>
      <c r="C118" s="13"/>
      <c r="D118" s="13"/>
      <c r="E118" s="12"/>
      <c r="G118" s="1"/>
    </row>
    <row r="119" spans="2:7" x14ac:dyDescent="0.2">
      <c r="B119" s="14"/>
      <c r="C119" s="13"/>
      <c r="D119" s="13"/>
      <c r="E119" s="12"/>
      <c r="G119" s="1"/>
    </row>
    <row r="120" spans="2:7" x14ac:dyDescent="0.2">
      <c r="B120" s="21"/>
      <c r="C120" s="23"/>
      <c r="D120" s="13"/>
      <c r="E120" s="12"/>
      <c r="G120" s="1"/>
    </row>
    <row r="121" spans="2:7" x14ac:dyDescent="0.2">
      <c r="B121" s="63"/>
      <c r="C121" s="64"/>
      <c r="D121" s="24">
        <f>SUM(D7:D120)</f>
        <v>65392.290000000008</v>
      </c>
      <c r="E121" s="24">
        <f>SUM(E7:E120)</f>
        <v>65392.290000000008</v>
      </c>
      <c r="G121" s="1"/>
    </row>
    <row r="122" spans="2:7" x14ac:dyDescent="0.2">
      <c r="B122" s="25"/>
      <c r="C122" s="26"/>
      <c r="D122" s="34"/>
      <c r="E122" s="34"/>
      <c r="G122" s="1"/>
    </row>
    <row r="123" spans="2:7" x14ac:dyDescent="0.2">
      <c r="B123" s="25"/>
      <c r="C123" s="26"/>
      <c r="D123" s="34" t="s">
        <v>71</v>
      </c>
      <c r="E123" s="34">
        <f>D121-E121</f>
        <v>0</v>
      </c>
      <c r="G123" s="1"/>
    </row>
    <row r="124" spans="2:7" x14ac:dyDescent="0.2">
      <c r="B124" s="25"/>
      <c r="C124" s="26"/>
      <c r="D124" s="36"/>
      <c r="E124" s="36"/>
      <c r="G124" s="1"/>
    </row>
    <row r="125" spans="2:7" x14ac:dyDescent="0.2">
      <c r="B125" s="25"/>
      <c r="C125" s="26"/>
      <c r="D125" s="34"/>
      <c r="E125" s="34"/>
      <c r="G125" s="1"/>
    </row>
  </sheetData>
  <mergeCells count="5">
    <mergeCell ref="B1:E1"/>
    <mergeCell ref="B2:E2"/>
    <mergeCell ref="B3:E3"/>
    <mergeCell ref="B4:E4"/>
    <mergeCell ref="B121:C121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7"/>
  <sheetViews>
    <sheetView zoomScale="90" zoomScaleNormal="90" workbookViewId="0">
      <pane ySplit="6" topLeftCell="A118" activePane="bottomLeft" state="frozen"/>
      <selection pane="bottomLeft" activeCell="B128" sqref="B128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101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E125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14139.26</v>
      </c>
      <c r="E8" s="13"/>
    </row>
    <row r="9" spans="2:9" x14ac:dyDescent="0.2">
      <c r="B9" s="14" t="s">
        <v>6</v>
      </c>
      <c r="C9" s="13">
        <v>1964.72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-697.83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7083.27</v>
      </c>
      <c r="D13" s="13"/>
      <c r="E13" s="13"/>
    </row>
    <row r="14" spans="2:9" x14ac:dyDescent="0.2">
      <c r="B14" s="14" t="s">
        <v>11</v>
      </c>
      <c r="C14" s="15">
        <v>5082.41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6" x14ac:dyDescent="0.2">
      <c r="B17" s="12" t="s">
        <v>12</v>
      </c>
      <c r="C17" s="13"/>
      <c r="D17" s="13"/>
      <c r="E17" s="13"/>
    </row>
    <row r="18" spans="2:6" x14ac:dyDescent="0.2">
      <c r="B18" s="16" t="s">
        <v>13</v>
      </c>
      <c r="C18" s="13"/>
      <c r="D18" s="12">
        <f>SUM(C19:C27)</f>
        <v>31539.310000000005</v>
      </c>
      <c r="E18" s="13"/>
    </row>
    <row r="19" spans="2:6" x14ac:dyDescent="0.2">
      <c r="B19" s="14" t="s">
        <v>14</v>
      </c>
      <c r="C19" s="13">
        <v>1980</v>
      </c>
      <c r="D19" s="13"/>
      <c r="E19" s="13"/>
      <c r="F19" s="17"/>
    </row>
    <row r="20" spans="2:6" x14ac:dyDescent="0.2">
      <c r="B20" s="14" t="s">
        <v>15</v>
      </c>
      <c r="C20" s="13">
        <v>5213.13</v>
      </c>
      <c r="D20" s="13"/>
      <c r="E20" s="13"/>
    </row>
    <row r="21" spans="2:6" x14ac:dyDescent="0.2">
      <c r="B21" s="14" t="s">
        <v>16</v>
      </c>
      <c r="C21" s="13">
        <v>3180</v>
      </c>
      <c r="D21" s="13"/>
      <c r="E21" s="13"/>
    </row>
    <row r="22" spans="2:6" x14ac:dyDescent="0.2">
      <c r="B22" s="14" t="s">
        <v>17</v>
      </c>
      <c r="C22" s="13">
        <v>301.95</v>
      </c>
      <c r="D22" s="13"/>
      <c r="E22" s="13"/>
    </row>
    <row r="23" spans="2:6" x14ac:dyDescent="0.2">
      <c r="B23" s="14" t="s">
        <v>18</v>
      </c>
      <c r="C23" s="13">
        <v>795.03</v>
      </c>
      <c r="D23" s="13"/>
      <c r="E23" s="13"/>
    </row>
    <row r="24" spans="2:6" x14ac:dyDescent="0.2">
      <c r="B24" s="14" t="s">
        <v>19</v>
      </c>
      <c r="C24" s="13">
        <v>484.95</v>
      </c>
      <c r="D24" s="13"/>
      <c r="E24" s="13"/>
    </row>
    <row r="25" spans="2:6" x14ac:dyDescent="0.2">
      <c r="B25" s="14" t="s">
        <v>20</v>
      </c>
      <c r="C25" s="13">
        <v>4583.25</v>
      </c>
      <c r="D25" s="13"/>
      <c r="E25" s="13"/>
    </row>
    <row r="26" spans="2:6" x14ac:dyDescent="0.2">
      <c r="B26" s="14" t="s">
        <v>21</v>
      </c>
      <c r="C26" s="13">
        <v>0</v>
      </c>
      <c r="D26" s="13"/>
      <c r="E26" s="13"/>
    </row>
    <row r="27" spans="2:6" x14ac:dyDescent="0.2">
      <c r="B27" s="14" t="s">
        <v>22</v>
      </c>
      <c r="C27" s="15">
        <v>15001</v>
      </c>
      <c r="D27" s="13"/>
      <c r="E27" s="13"/>
    </row>
    <row r="28" spans="2:6" x14ac:dyDescent="0.2">
      <c r="B28" s="14"/>
      <c r="C28" s="13"/>
      <c r="D28" s="13"/>
      <c r="E28" s="13"/>
    </row>
    <row r="29" spans="2:6" x14ac:dyDescent="0.2">
      <c r="B29" s="16" t="s">
        <v>23</v>
      </c>
      <c r="C29" s="13"/>
      <c r="D29" s="12">
        <f>SUM(C30:C32)</f>
        <v>17727</v>
      </c>
      <c r="E29" s="13"/>
    </row>
    <row r="30" spans="2:6" x14ac:dyDescent="0.2">
      <c r="B30" s="14" t="s">
        <v>24</v>
      </c>
      <c r="C30" s="13"/>
      <c r="D30" s="13"/>
      <c r="E30" s="13"/>
    </row>
    <row r="31" spans="2:6" x14ac:dyDescent="0.2">
      <c r="B31" s="14" t="s">
        <v>25</v>
      </c>
      <c r="C31" s="13">
        <v>15090.5</v>
      </c>
      <c r="D31" s="13"/>
      <c r="E31" s="13"/>
    </row>
    <row r="32" spans="2:6" x14ac:dyDescent="0.2">
      <c r="B32" s="14" t="s">
        <v>27</v>
      </c>
      <c r="C32" s="15">
        <v>2636.5</v>
      </c>
      <c r="D32" s="13"/>
      <c r="E32" s="13"/>
    </row>
    <row r="33" spans="2:5" x14ac:dyDescent="0.2">
      <c r="B33" s="14"/>
      <c r="C33" s="13"/>
      <c r="D33" s="13"/>
      <c r="E33" s="13"/>
    </row>
    <row r="34" spans="2:5" x14ac:dyDescent="0.2">
      <c r="B34" s="16" t="s">
        <v>28</v>
      </c>
      <c r="C34" s="13"/>
      <c r="D34" s="12">
        <f>SUM(C35)</f>
        <v>2231.5</v>
      </c>
      <c r="E34" s="13"/>
    </row>
    <row r="35" spans="2:5" x14ac:dyDescent="0.2">
      <c r="B35" s="14" t="s">
        <v>29</v>
      </c>
      <c r="C35" s="15">
        <v>2231.5</v>
      </c>
      <c r="D35" s="13"/>
      <c r="E35" s="13"/>
    </row>
    <row r="36" spans="2:5" x14ac:dyDescent="0.2">
      <c r="B36" s="14"/>
      <c r="C36" s="13"/>
      <c r="D36" s="13"/>
      <c r="E36" s="13"/>
    </row>
    <row r="37" spans="2:5" x14ac:dyDescent="0.2">
      <c r="B37" s="16" t="s">
        <v>73</v>
      </c>
      <c r="C37" s="13"/>
      <c r="D37" s="12">
        <f>SUM(C38:C45)</f>
        <v>2994.7799999999997</v>
      </c>
      <c r="E37" s="13"/>
    </row>
    <row r="38" spans="2:5" x14ac:dyDescent="0.2">
      <c r="B38" s="14" t="s">
        <v>30</v>
      </c>
      <c r="C38" s="13">
        <v>1092.1199999999999</v>
      </c>
      <c r="D38" s="13"/>
      <c r="E38" s="13"/>
    </row>
    <row r="39" spans="2:5" x14ac:dyDescent="0.2">
      <c r="B39" s="14" t="s">
        <v>31</v>
      </c>
      <c r="C39" s="13">
        <v>212.53</v>
      </c>
      <c r="D39" s="13"/>
      <c r="E39" s="13"/>
    </row>
    <row r="40" spans="2:5" x14ac:dyDescent="0.2">
      <c r="B40" s="14" t="s">
        <v>32</v>
      </c>
      <c r="C40" s="13">
        <v>442.81</v>
      </c>
      <c r="D40" s="13"/>
      <c r="E40" s="12"/>
    </row>
    <row r="41" spans="2:5" x14ac:dyDescent="0.2">
      <c r="B41" s="14" t="s">
        <v>33</v>
      </c>
      <c r="C41" s="13">
        <v>0</v>
      </c>
      <c r="D41" s="13"/>
      <c r="E41" s="12"/>
    </row>
    <row r="42" spans="2:5" x14ac:dyDescent="0.2">
      <c r="B42" s="14" t="s">
        <v>74</v>
      </c>
      <c r="C42" s="13"/>
      <c r="D42" s="13"/>
      <c r="E42" s="12"/>
    </row>
    <row r="43" spans="2:5" x14ac:dyDescent="0.2">
      <c r="B43" s="14" t="s">
        <v>75</v>
      </c>
      <c r="C43" s="13">
        <v>180</v>
      </c>
      <c r="D43" s="13"/>
      <c r="E43" s="12"/>
    </row>
    <row r="44" spans="2:5" x14ac:dyDescent="0.2">
      <c r="B44" s="14" t="s">
        <v>34</v>
      </c>
      <c r="C44" s="13"/>
      <c r="D44" s="13"/>
      <c r="E44" s="12"/>
    </row>
    <row r="45" spans="2:5" x14ac:dyDescent="0.2">
      <c r="B45" s="14" t="s">
        <v>35</v>
      </c>
      <c r="C45" s="15">
        <v>1067.32</v>
      </c>
      <c r="D45" s="13"/>
      <c r="E45" s="12"/>
    </row>
    <row r="46" spans="2:5" x14ac:dyDescent="0.2">
      <c r="B46" s="14"/>
      <c r="C46" s="13"/>
      <c r="D46" s="13"/>
      <c r="E46" s="12"/>
    </row>
    <row r="47" spans="2:5" x14ac:dyDescent="0.2">
      <c r="B47" s="12" t="s">
        <v>36</v>
      </c>
      <c r="C47" s="13"/>
      <c r="D47" s="13">
        <f>SUM(C48)</f>
        <v>2034</v>
      </c>
      <c r="E47" s="12"/>
    </row>
    <row r="48" spans="2:5" x14ac:dyDescent="0.2">
      <c r="B48" s="18" t="s">
        <v>86</v>
      </c>
      <c r="C48" s="13">
        <v>2034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38</v>
      </c>
      <c r="C50" s="13"/>
      <c r="D50" s="13"/>
      <c r="E50" s="12"/>
    </row>
    <row r="51" spans="2:8" x14ac:dyDescent="0.2">
      <c r="B51" s="19" t="s">
        <v>39</v>
      </c>
      <c r="C51" s="13"/>
      <c r="D51" s="13"/>
      <c r="E51" s="12">
        <f>SUM(C52:C62)</f>
        <v>17343.330000000002</v>
      </c>
    </row>
    <row r="52" spans="2:8" x14ac:dyDescent="0.2">
      <c r="B52" s="14" t="s">
        <v>40</v>
      </c>
      <c r="C52" s="13">
        <v>660</v>
      </c>
      <c r="D52" s="13"/>
      <c r="E52" s="12"/>
    </row>
    <row r="53" spans="2:8" x14ac:dyDescent="0.2">
      <c r="B53" s="14" t="s">
        <v>15</v>
      </c>
      <c r="C53" s="13">
        <v>1737.71</v>
      </c>
      <c r="D53" s="13"/>
      <c r="E53" s="12"/>
    </row>
    <row r="54" spans="2:8" x14ac:dyDescent="0.2">
      <c r="B54" s="14" t="s">
        <v>16</v>
      </c>
      <c r="C54" s="13">
        <v>1060</v>
      </c>
      <c r="D54" s="13"/>
      <c r="E54" s="12"/>
    </row>
    <row r="55" spans="2:8" x14ac:dyDescent="0.2">
      <c r="B55" s="14" t="s">
        <v>41</v>
      </c>
      <c r="C55" s="13">
        <v>100.65</v>
      </c>
      <c r="D55" s="13"/>
      <c r="E55" s="12"/>
    </row>
    <row r="56" spans="2:8" x14ac:dyDescent="0.2">
      <c r="B56" s="14" t="s">
        <v>42</v>
      </c>
      <c r="C56" s="13">
        <v>265.01</v>
      </c>
      <c r="D56" s="13"/>
      <c r="E56" s="12"/>
    </row>
    <row r="57" spans="2:8" x14ac:dyDescent="0.2">
      <c r="B57" s="14" t="s">
        <v>43</v>
      </c>
      <c r="C57" s="13">
        <v>161.65</v>
      </c>
      <c r="D57" s="13"/>
      <c r="E57" s="12"/>
      <c r="H57" s="20"/>
    </row>
    <row r="58" spans="2:8" x14ac:dyDescent="0.2">
      <c r="B58" s="14" t="s">
        <v>44</v>
      </c>
      <c r="C58" s="13">
        <v>1649.79</v>
      </c>
      <c r="D58" s="13"/>
      <c r="E58" s="12"/>
    </row>
    <row r="59" spans="2:8" x14ac:dyDescent="0.2">
      <c r="B59" s="14" t="s">
        <v>21</v>
      </c>
      <c r="C59" s="13">
        <v>0</v>
      </c>
      <c r="D59" s="13"/>
      <c r="E59" s="12"/>
    </row>
    <row r="60" spans="2:8" x14ac:dyDescent="0.2">
      <c r="B60" s="21" t="s">
        <v>22</v>
      </c>
      <c r="C60" s="13">
        <v>11708.52</v>
      </c>
      <c r="D60" s="22"/>
      <c r="E60" s="12"/>
    </row>
    <row r="61" spans="2:8" x14ac:dyDescent="0.2">
      <c r="B61" s="14" t="s">
        <v>45</v>
      </c>
      <c r="C61" s="13">
        <v>0</v>
      </c>
      <c r="D61" s="22"/>
      <c r="E61" s="12"/>
    </row>
    <row r="62" spans="2:8" x14ac:dyDescent="0.2">
      <c r="B62" s="14" t="s">
        <v>26</v>
      </c>
      <c r="C62" s="15">
        <v>0</v>
      </c>
      <c r="D62" s="13"/>
      <c r="E62" s="12"/>
    </row>
    <row r="63" spans="2:8" x14ac:dyDescent="0.2">
      <c r="B63" s="14"/>
      <c r="C63" s="13"/>
      <c r="D63" s="13"/>
      <c r="E63" s="12"/>
    </row>
    <row r="64" spans="2:8" x14ac:dyDescent="0.2">
      <c r="B64" s="16" t="s">
        <v>46</v>
      </c>
      <c r="C64" s="13"/>
      <c r="D64" s="13"/>
      <c r="E64" s="12">
        <f>SUM(C65:C88)</f>
        <v>25500.140000000003</v>
      </c>
      <c r="H64" s="29"/>
    </row>
    <row r="65" spans="2:5" x14ac:dyDescent="0.2">
      <c r="B65" s="14" t="s">
        <v>47</v>
      </c>
      <c r="C65" s="13">
        <v>1500</v>
      </c>
      <c r="D65" s="13"/>
      <c r="E65" s="12"/>
    </row>
    <row r="66" spans="2:5" x14ac:dyDescent="0.2">
      <c r="B66" s="14" t="s">
        <v>15</v>
      </c>
      <c r="C66" s="13">
        <v>6539.59</v>
      </c>
      <c r="D66" s="13"/>
      <c r="E66" s="12"/>
    </row>
    <row r="67" spans="2:5" x14ac:dyDescent="0.2">
      <c r="B67" s="14" t="s">
        <v>16</v>
      </c>
      <c r="C67" s="13">
        <v>1030</v>
      </c>
      <c r="D67" s="13"/>
      <c r="E67" s="12"/>
    </row>
    <row r="68" spans="2:5" x14ac:dyDescent="0.2">
      <c r="B68" s="14" t="s">
        <v>48</v>
      </c>
      <c r="C68" s="13">
        <v>1396.66</v>
      </c>
      <c r="D68" s="13"/>
      <c r="E68" s="12"/>
    </row>
    <row r="69" spans="2:5" x14ac:dyDescent="0.2">
      <c r="B69" s="14" t="s">
        <v>41</v>
      </c>
      <c r="C69" s="13">
        <v>213.5</v>
      </c>
      <c r="D69" s="13"/>
      <c r="E69" s="12"/>
    </row>
    <row r="70" spans="2:5" x14ac:dyDescent="0.2">
      <c r="B70" s="14" t="s">
        <v>18</v>
      </c>
      <c r="C70" s="13">
        <v>286.86</v>
      </c>
      <c r="D70" s="13"/>
      <c r="E70" s="12"/>
    </row>
    <row r="71" spans="2:5" x14ac:dyDescent="0.2">
      <c r="B71" s="14" t="s">
        <v>19</v>
      </c>
      <c r="C71" s="13">
        <v>39.65</v>
      </c>
      <c r="D71" s="13"/>
      <c r="E71" s="12"/>
    </row>
    <row r="72" spans="2:5" x14ac:dyDescent="0.2">
      <c r="B72" s="14" t="s">
        <v>49</v>
      </c>
      <c r="C72" s="13">
        <v>195.73</v>
      </c>
      <c r="D72" s="13"/>
      <c r="E72" s="12"/>
    </row>
    <row r="73" spans="2:5" x14ac:dyDescent="0.2">
      <c r="B73" s="14" t="s">
        <v>50</v>
      </c>
      <c r="C73" s="13">
        <v>54</v>
      </c>
      <c r="D73" s="13"/>
      <c r="E73" s="12"/>
    </row>
    <row r="74" spans="2:5" x14ac:dyDescent="0.2">
      <c r="B74" s="14" t="s">
        <v>51</v>
      </c>
      <c r="C74" s="13">
        <v>479.68</v>
      </c>
      <c r="D74" s="13"/>
      <c r="E74" s="12"/>
    </row>
    <row r="75" spans="2:5" x14ac:dyDescent="0.2">
      <c r="B75" s="14" t="s">
        <v>44</v>
      </c>
      <c r="C75" s="13">
        <v>1770.5</v>
      </c>
      <c r="D75" s="13"/>
      <c r="E75" s="12"/>
    </row>
    <row r="76" spans="2:5" x14ac:dyDescent="0.2">
      <c r="B76" s="18" t="s">
        <v>52</v>
      </c>
      <c r="C76" s="13">
        <v>124.87</v>
      </c>
      <c r="D76" s="13"/>
      <c r="E76" s="12"/>
    </row>
    <row r="77" spans="2:5" x14ac:dyDescent="0.2">
      <c r="B77" s="14" t="s">
        <v>21</v>
      </c>
      <c r="C77" s="13">
        <v>377.92</v>
      </c>
      <c r="D77" s="13"/>
      <c r="E77" s="12"/>
    </row>
    <row r="78" spans="2:5" x14ac:dyDescent="0.2">
      <c r="B78" s="14" t="s">
        <v>53</v>
      </c>
      <c r="C78" s="13">
        <v>926.77</v>
      </c>
      <c r="D78" s="13"/>
      <c r="E78" s="12"/>
    </row>
    <row r="79" spans="2:5" x14ac:dyDescent="0.2">
      <c r="B79" s="14" t="s">
        <v>54</v>
      </c>
      <c r="C79" s="13">
        <v>404.25</v>
      </c>
      <c r="D79" s="13"/>
      <c r="E79" s="12"/>
    </row>
    <row r="80" spans="2:5" x14ac:dyDescent="0.2">
      <c r="B80" s="14" t="s">
        <v>55</v>
      </c>
      <c r="C80" s="13">
        <v>0</v>
      </c>
      <c r="D80" s="13"/>
      <c r="E80" s="12"/>
    </row>
    <row r="81" spans="2:7" x14ac:dyDescent="0.2">
      <c r="B81" s="14" t="s">
        <v>56</v>
      </c>
      <c r="C81" s="13">
        <v>100</v>
      </c>
      <c r="D81" s="13"/>
      <c r="E81" s="12"/>
    </row>
    <row r="82" spans="2:7" x14ac:dyDescent="0.2">
      <c r="B82" s="14" t="s">
        <v>57</v>
      </c>
      <c r="C82" s="13">
        <v>95.43</v>
      </c>
      <c r="D82" s="13"/>
      <c r="E82" s="12"/>
    </row>
    <row r="83" spans="2:7" x14ac:dyDescent="0.2">
      <c r="B83" s="14" t="s">
        <v>58</v>
      </c>
      <c r="C83" s="13">
        <v>1902.91</v>
      </c>
      <c r="D83" s="13"/>
      <c r="E83" s="12"/>
    </row>
    <row r="84" spans="2:7" x14ac:dyDescent="0.2">
      <c r="B84" s="21" t="s">
        <v>59</v>
      </c>
      <c r="C84" s="13">
        <v>0</v>
      </c>
      <c r="D84" s="22"/>
      <c r="E84" s="12"/>
    </row>
    <row r="85" spans="2:7" x14ac:dyDescent="0.2">
      <c r="B85" s="14" t="s">
        <v>60</v>
      </c>
      <c r="C85" s="13"/>
      <c r="D85" s="22"/>
      <c r="E85" s="12"/>
    </row>
    <row r="86" spans="2:7" x14ac:dyDescent="0.2">
      <c r="B86" s="14" t="s">
        <v>76</v>
      </c>
      <c r="C86" s="13">
        <v>7606.84</v>
      </c>
      <c r="D86" s="22"/>
      <c r="E86" s="12"/>
    </row>
    <row r="87" spans="2:7" x14ac:dyDescent="0.2">
      <c r="B87" s="14" t="s">
        <v>88</v>
      </c>
      <c r="C87" s="13">
        <v>335</v>
      </c>
      <c r="D87" s="22"/>
      <c r="E87" s="12"/>
    </row>
    <row r="88" spans="2:7" x14ac:dyDescent="0.2">
      <c r="B88" s="14" t="s">
        <v>89</v>
      </c>
      <c r="C88" s="13">
        <v>119.98</v>
      </c>
      <c r="D88" s="22"/>
      <c r="E88" s="12"/>
    </row>
    <row r="89" spans="2:7" x14ac:dyDescent="0.2">
      <c r="B89" s="14" t="s">
        <v>77</v>
      </c>
      <c r="C89" s="15"/>
      <c r="D89" s="13"/>
      <c r="E89" s="12"/>
      <c r="G89" s="1"/>
    </row>
    <row r="90" spans="2:7" x14ac:dyDescent="0.2">
      <c r="B90" s="14"/>
      <c r="C90" s="13"/>
      <c r="D90" s="13"/>
      <c r="E90" s="12"/>
      <c r="G90" s="1"/>
    </row>
    <row r="91" spans="2:7" x14ac:dyDescent="0.2">
      <c r="B91" s="16" t="s">
        <v>90</v>
      </c>
      <c r="C91" s="13"/>
      <c r="D91" s="13"/>
      <c r="E91" s="12">
        <f>SUM(C92)</f>
        <v>1961.33</v>
      </c>
      <c r="G91" s="1"/>
    </row>
    <row r="92" spans="2:7" x14ac:dyDescent="0.2">
      <c r="B92" s="14" t="s">
        <v>22</v>
      </c>
      <c r="C92" s="15">
        <v>1961.33</v>
      </c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61</v>
      </c>
      <c r="C94" s="13"/>
      <c r="D94" s="13"/>
      <c r="E94" s="12">
        <f>SUM(C95:C96)</f>
        <v>222.2</v>
      </c>
      <c r="G94" s="1"/>
    </row>
    <row r="95" spans="2:7" x14ac:dyDescent="0.2">
      <c r="B95" s="14" t="s">
        <v>87</v>
      </c>
      <c r="C95" s="13"/>
      <c r="D95" s="13"/>
      <c r="E95" s="12"/>
      <c r="G95" s="1"/>
    </row>
    <row r="96" spans="2:7" x14ac:dyDescent="0.2">
      <c r="B96" s="14" t="s">
        <v>48</v>
      </c>
      <c r="C96" s="15">
        <v>222.2</v>
      </c>
      <c r="D96" s="13"/>
      <c r="E96" s="12"/>
      <c r="G96" s="1"/>
    </row>
    <row r="97" spans="2:7" x14ac:dyDescent="0.2">
      <c r="B97" s="14"/>
      <c r="C97" s="13"/>
      <c r="D97" s="13"/>
      <c r="E97" s="12"/>
      <c r="G97" s="1"/>
    </row>
    <row r="98" spans="2:7" x14ac:dyDescent="0.2">
      <c r="B98" s="16" t="s">
        <v>62</v>
      </c>
      <c r="C98" s="13"/>
      <c r="D98" s="13"/>
      <c r="E98" s="12">
        <f>SUM(C99:C106)</f>
        <v>8779.49</v>
      </c>
      <c r="G98" s="1"/>
    </row>
    <row r="99" spans="2:7" x14ac:dyDescent="0.2">
      <c r="B99" s="14" t="s">
        <v>63</v>
      </c>
      <c r="C99" s="13">
        <v>212.25</v>
      </c>
      <c r="D99" s="13"/>
      <c r="E99" s="12"/>
      <c r="G99" s="1"/>
    </row>
    <row r="100" spans="2:7" x14ac:dyDescent="0.2">
      <c r="B100" s="14" t="s">
        <v>64</v>
      </c>
      <c r="C100" s="13"/>
      <c r="D100" s="13"/>
      <c r="E100" s="12"/>
      <c r="G100" s="1"/>
    </row>
    <row r="101" spans="2:7" x14ac:dyDescent="0.2">
      <c r="B101" s="14" t="s">
        <v>65</v>
      </c>
      <c r="C101" s="13">
        <v>0</v>
      </c>
      <c r="D101" s="13"/>
      <c r="E101" s="12"/>
      <c r="G101" s="1"/>
    </row>
    <row r="102" spans="2:7" x14ac:dyDescent="0.2">
      <c r="B102" s="14" t="s">
        <v>66</v>
      </c>
      <c r="C102" s="13">
        <v>0</v>
      </c>
      <c r="D102" s="13"/>
      <c r="E102" s="12"/>
      <c r="G102" s="1"/>
    </row>
    <row r="103" spans="2:7" x14ac:dyDescent="0.2">
      <c r="B103" s="14" t="s">
        <v>75</v>
      </c>
      <c r="C103" s="13">
        <v>7965.8</v>
      </c>
      <c r="D103" s="13"/>
      <c r="E103" s="12"/>
      <c r="G103" s="1"/>
    </row>
    <row r="104" spans="2:7" x14ac:dyDescent="0.2">
      <c r="B104" s="14" t="s">
        <v>67</v>
      </c>
      <c r="C104" s="13">
        <v>0</v>
      </c>
      <c r="D104" s="13"/>
      <c r="E104" s="12"/>
      <c r="G104" s="1"/>
    </row>
    <row r="105" spans="2:7" x14ac:dyDescent="0.2">
      <c r="B105" s="14" t="s">
        <v>68</v>
      </c>
      <c r="C105" s="13">
        <v>601.44000000000005</v>
      </c>
      <c r="D105" s="13"/>
      <c r="E105" s="12"/>
      <c r="G105" s="1"/>
    </row>
    <row r="106" spans="2:7" x14ac:dyDescent="0.2">
      <c r="B106" s="14" t="s">
        <v>34</v>
      </c>
      <c r="C106" s="15"/>
      <c r="D106" s="13"/>
      <c r="E106" s="12"/>
      <c r="G106" s="1"/>
    </row>
    <row r="107" spans="2:7" x14ac:dyDescent="0.2">
      <c r="B107" s="16"/>
      <c r="C107" s="13"/>
      <c r="D107" s="13"/>
      <c r="E107" s="12"/>
      <c r="G107" s="1"/>
    </row>
    <row r="108" spans="2:7" x14ac:dyDescent="0.2">
      <c r="B108" s="16" t="s">
        <v>69</v>
      </c>
      <c r="C108" s="13"/>
      <c r="D108" s="13"/>
      <c r="E108" s="12">
        <f>SUM(C109)</f>
        <v>34</v>
      </c>
      <c r="G108" s="1"/>
    </row>
    <row r="109" spans="2:7" x14ac:dyDescent="0.2">
      <c r="B109" s="14" t="s">
        <v>36</v>
      </c>
      <c r="C109" s="15">
        <f>58-24</f>
        <v>34</v>
      </c>
      <c r="D109" s="13"/>
      <c r="E109" s="12"/>
      <c r="G109" s="1"/>
    </row>
    <row r="110" spans="2:7" x14ac:dyDescent="0.2">
      <c r="B110" s="14"/>
      <c r="C110" s="13"/>
      <c r="D110" s="13"/>
      <c r="E110" s="12"/>
      <c r="G110" s="1"/>
    </row>
    <row r="111" spans="2:7" x14ac:dyDescent="0.2">
      <c r="B111" s="16" t="s">
        <v>83</v>
      </c>
      <c r="C111" s="13"/>
      <c r="D111" s="13"/>
      <c r="E111" s="12">
        <f>SUM(C112)</f>
        <v>0</v>
      </c>
      <c r="G111" s="1"/>
    </row>
    <row r="112" spans="2:7" x14ac:dyDescent="0.2">
      <c r="B112" s="14" t="s">
        <v>84</v>
      </c>
      <c r="C112" s="13">
        <v>0</v>
      </c>
      <c r="D112" s="13"/>
      <c r="E112" s="12"/>
      <c r="G112" s="1"/>
    </row>
    <row r="113" spans="2:7" x14ac:dyDescent="0.2">
      <c r="B113" s="14"/>
      <c r="C113" s="13"/>
      <c r="D113" s="13"/>
      <c r="E113" s="12"/>
      <c r="G113" s="1"/>
    </row>
    <row r="114" spans="2:7" x14ac:dyDescent="0.2">
      <c r="B114" s="12" t="s">
        <v>70</v>
      </c>
      <c r="C114" s="13"/>
      <c r="D114" s="13"/>
      <c r="E114" s="12">
        <f>SUM(C115:C120)</f>
        <v>16825.36</v>
      </c>
      <c r="G114" s="1"/>
    </row>
    <row r="115" spans="2:7" x14ac:dyDescent="0.2">
      <c r="B115" s="14" t="s">
        <v>6</v>
      </c>
      <c r="C115" s="13">
        <v>2495.02</v>
      </c>
      <c r="D115" s="13"/>
      <c r="E115" s="12"/>
      <c r="G115" s="1"/>
    </row>
    <row r="116" spans="2:7" x14ac:dyDescent="0.2">
      <c r="B116" s="14" t="s">
        <v>7</v>
      </c>
      <c r="C116" s="13">
        <v>700</v>
      </c>
      <c r="D116" s="13"/>
      <c r="E116" s="12"/>
      <c r="G116" s="1"/>
    </row>
    <row r="117" spans="2:7" x14ac:dyDescent="0.2">
      <c r="B117" s="14" t="s">
        <v>8</v>
      </c>
      <c r="C117" s="13">
        <v>10139.469999999999</v>
      </c>
      <c r="D117" s="13"/>
      <c r="E117" s="12"/>
      <c r="G117" s="1"/>
    </row>
    <row r="118" spans="2:7" x14ac:dyDescent="0.2">
      <c r="B118" s="14" t="s">
        <v>9</v>
      </c>
      <c r="C118" s="13">
        <v>6.69</v>
      </c>
      <c r="D118" s="13"/>
      <c r="E118" s="12"/>
      <c r="G118" s="1"/>
    </row>
    <row r="119" spans="2:7" x14ac:dyDescent="0.2">
      <c r="B119" s="14" t="s">
        <v>10</v>
      </c>
      <c r="C119" s="13">
        <v>-1629.73</v>
      </c>
      <c r="D119" s="13"/>
      <c r="E119" s="12"/>
      <c r="G119" s="1"/>
    </row>
    <row r="120" spans="2:7" x14ac:dyDescent="0.2">
      <c r="B120" s="14" t="s">
        <v>11</v>
      </c>
      <c r="C120" s="15">
        <v>5113.91</v>
      </c>
      <c r="D120" s="13"/>
      <c r="E120" s="12"/>
      <c r="G120" s="1"/>
    </row>
    <row r="121" spans="2:7" x14ac:dyDescent="0.2">
      <c r="B121" s="14"/>
      <c r="C121" s="13"/>
      <c r="D121" s="13"/>
      <c r="E121" s="12"/>
      <c r="G121" s="1"/>
    </row>
    <row r="122" spans="2:7" x14ac:dyDescent="0.2">
      <c r="B122" s="21"/>
      <c r="C122" s="23"/>
      <c r="D122" s="13"/>
      <c r="E122" s="12"/>
      <c r="G122" s="1"/>
    </row>
    <row r="123" spans="2:7" x14ac:dyDescent="0.2">
      <c r="B123" s="63"/>
      <c r="C123" s="64"/>
      <c r="D123" s="24">
        <f>SUM(D7:D122)</f>
        <v>70665.850000000006</v>
      </c>
      <c r="E123" s="24">
        <f>SUM(E7:E122)</f>
        <v>70665.850000000006</v>
      </c>
      <c r="G123" s="1"/>
    </row>
    <row r="124" spans="2:7" x14ac:dyDescent="0.2">
      <c r="B124" s="25"/>
      <c r="C124" s="26"/>
      <c r="D124" s="34"/>
      <c r="E124" s="34"/>
      <c r="G124" s="1"/>
    </row>
    <row r="125" spans="2:7" x14ac:dyDescent="0.2">
      <c r="B125" s="25"/>
      <c r="C125" s="26"/>
      <c r="D125" s="34" t="s">
        <v>71</v>
      </c>
      <c r="E125" s="34">
        <f>D123-E123</f>
        <v>0</v>
      </c>
      <c r="G125" s="1"/>
    </row>
    <row r="126" spans="2:7" x14ac:dyDescent="0.2">
      <c r="B126" s="25"/>
      <c r="C126" s="26"/>
      <c r="D126" s="37"/>
      <c r="E126" s="37"/>
      <c r="G126" s="1"/>
    </row>
    <row r="127" spans="2:7" x14ac:dyDescent="0.2">
      <c r="B127" s="25"/>
      <c r="C127" s="26"/>
      <c r="D127" s="34"/>
      <c r="E127" s="34"/>
      <c r="G127" s="1"/>
    </row>
  </sheetData>
  <mergeCells count="5">
    <mergeCell ref="B1:E1"/>
    <mergeCell ref="B2:E2"/>
    <mergeCell ref="B3:E3"/>
    <mergeCell ref="B4:E4"/>
    <mergeCell ref="B123:C123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27"/>
  <sheetViews>
    <sheetView zoomScale="90" zoomScaleNormal="90" workbookViewId="0">
      <pane ySplit="6" topLeftCell="A115" activePane="bottomLeft" state="frozen"/>
      <selection pane="bottomLeft" activeCell="B128" sqref="B128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91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E126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16825.36</v>
      </c>
      <c r="E8" s="13"/>
    </row>
    <row r="9" spans="2:9" x14ac:dyDescent="0.2">
      <c r="B9" s="14" t="s">
        <v>6</v>
      </c>
      <c r="C9" s="13">
        <v>2495.02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10139.469999999999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-1629.73</v>
      </c>
      <c r="D13" s="13"/>
      <c r="E13" s="13"/>
    </row>
    <row r="14" spans="2:9" x14ac:dyDescent="0.2">
      <c r="B14" s="14" t="s">
        <v>11</v>
      </c>
      <c r="C14" s="15">
        <v>5113.91</v>
      </c>
      <c r="D14" s="13"/>
      <c r="E14" s="13"/>
    </row>
    <row r="15" spans="2:9" x14ac:dyDescent="0.2">
      <c r="B15" s="14"/>
      <c r="C15" s="13"/>
      <c r="D15" s="13"/>
      <c r="E15" s="13"/>
    </row>
    <row r="16" spans="2:9" s="2" customFormat="1" x14ac:dyDescent="0.2">
      <c r="B16" s="12" t="s">
        <v>12</v>
      </c>
      <c r="C16" s="13"/>
      <c r="D16" s="13"/>
      <c r="E16" s="13"/>
      <c r="F16" s="1"/>
      <c r="H16" s="1"/>
      <c r="I16" s="1"/>
    </row>
    <row r="17" spans="2:9" s="2" customFormat="1" x14ac:dyDescent="0.2">
      <c r="B17" s="16" t="s">
        <v>13</v>
      </c>
      <c r="C17" s="13"/>
      <c r="D17" s="12">
        <f>SUM(C18:C26)</f>
        <v>5512.77</v>
      </c>
      <c r="E17" s="13"/>
      <c r="F17" s="1"/>
      <c r="H17" s="1"/>
      <c r="I17" s="1"/>
    </row>
    <row r="18" spans="2:9" s="2" customFormat="1" x14ac:dyDescent="0.2">
      <c r="B18" s="14" t="s">
        <v>14</v>
      </c>
      <c r="C18" s="13">
        <v>660</v>
      </c>
      <c r="D18" s="13"/>
      <c r="E18" s="13"/>
      <c r="F18" s="17"/>
      <c r="H18" s="1"/>
      <c r="I18" s="1"/>
    </row>
    <row r="19" spans="2:9" s="2" customFormat="1" x14ac:dyDescent="0.2">
      <c r="B19" s="14" t="s">
        <v>15</v>
      </c>
      <c r="C19" s="13">
        <v>1737.71</v>
      </c>
      <c r="D19" s="13"/>
      <c r="E19" s="13"/>
      <c r="F19" s="1"/>
      <c r="H19" s="1"/>
      <c r="I19" s="1"/>
    </row>
    <row r="20" spans="2:9" s="2" customFormat="1" x14ac:dyDescent="0.2">
      <c r="B20" s="14" t="s">
        <v>16</v>
      </c>
      <c r="C20" s="13">
        <v>1060</v>
      </c>
      <c r="D20" s="13"/>
      <c r="E20" s="13"/>
      <c r="F20" s="1"/>
      <c r="H20" s="1"/>
      <c r="I20" s="1"/>
    </row>
    <row r="21" spans="2:9" s="2" customFormat="1" x14ac:dyDescent="0.2">
      <c r="B21" s="14" t="s">
        <v>17</v>
      </c>
      <c r="C21" s="13">
        <v>100.65</v>
      </c>
      <c r="D21" s="13"/>
      <c r="E21" s="13"/>
      <c r="F21" s="1"/>
      <c r="H21" s="1"/>
      <c r="I21" s="1"/>
    </row>
    <row r="22" spans="2:9" s="2" customFormat="1" x14ac:dyDescent="0.2">
      <c r="B22" s="14" t="s">
        <v>18</v>
      </c>
      <c r="C22" s="13">
        <v>265.01</v>
      </c>
      <c r="D22" s="13"/>
      <c r="E22" s="13"/>
      <c r="F22" s="1"/>
      <c r="H22" s="1"/>
      <c r="I22" s="1"/>
    </row>
    <row r="23" spans="2:9" s="2" customFormat="1" x14ac:dyDescent="0.2">
      <c r="B23" s="14" t="s">
        <v>19</v>
      </c>
      <c r="C23" s="13">
        <v>161.65</v>
      </c>
      <c r="D23" s="13"/>
      <c r="E23" s="13"/>
      <c r="F23" s="1"/>
      <c r="H23" s="1"/>
      <c r="I23" s="1"/>
    </row>
    <row r="24" spans="2:9" s="2" customFormat="1" x14ac:dyDescent="0.2">
      <c r="B24" s="14" t="s">
        <v>20</v>
      </c>
      <c r="C24" s="13">
        <v>1527.75</v>
      </c>
      <c r="D24" s="13"/>
      <c r="E24" s="13"/>
      <c r="F24" s="1"/>
      <c r="H24" s="1"/>
      <c r="I24" s="1"/>
    </row>
    <row r="25" spans="2:9" s="2" customFormat="1" x14ac:dyDescent="0.2">
      <c r="B25" s="14" t="s">
        <v>21</v>
      </c>
      <c r="C25" s="13">
        <v>0</v>
      </c>
      <c r="D25" s="13"/>
      <c r="E25" s="13"/>
      <c r="F25" s="1"/>
      <c r="H25" s="1"/>
      <c r="I25" s="1"/>
    </row>
    <row r="26" spans="2:9" s="2" customFormat="1" x14ac:dyDescent="0.2">
      <c r="B26" s="14" t="s">
        <v>22</v>
      </c>
      <c r="C26" s="15">
        <v>0</v>
      </c>
      <c r="D26" s="13"/>
      <c r="E26" s="13"/>
      <c r="F26" s="1"/>
      <c r="H26" s="1"/>
      <c r="I26" s="1"/>
    </row>
    <row r="27" spans="2:9" s="2" customFormat="1" x14ac:dyDescent="0.2">
      <c r="B27" s="14"/>
      <c r="C27" s="13"/>
      <c r="D27" s="13"/>
      <c r="E27" s="13"/>
      <c r="F27" s="1"/>
      <c r="H27" s="1"/>
      <c r="I27" s="1"/>
    </row>
    <row r="28" spans="2:9" s="2" customFormat="1" x14ac:dyDescent="0.2">
      <c r="B28" s="16" t="s">
        <v>92</v>
      </c>
      <c r="C28" s="13"/>
      <c r="D28" s="12">
        <f>SUM(C29)</f>
        <v>1810</v>
      </c>
      <c r="E28" s="13"/>
      <c r="F28" s="1"/>
      <c r="H28" s="1"/>
      <c r="I28" s="1"/>
    </row>
    <row r="29" spans="2:9" s="2" customFormat="1" x14ac:dyDescent="0.2">
      <c r="B29" s="14" t="s">
        <v>22</v>
      </c>
      <c r="C29" s="15">
        <v>1810</v>
      </c>
      <c r="D29" s="13"/>
      <c r="E29" s="13"/>
      <c r="F29" s="1"/>
      <c r="H29" s="1"/>
      <c r="I29" s="1"/>
    </row>
    <row r="30" spans="2:9" s="2" customFormat="1" x14ac:dyDescent="0.2">
      <c r="B30" s="14"/>
      <c r="C30" s="13"/>
      <c r="D30" s="13"/>
      <c r="E30" s="13"/>
      <c r="F30" s="1"/>
      <c r="H30" s="1"/>
      <c r="I30" s="1"/>
    </row>
    <row r="31" spans="2:9" s="2" customFormat="1" x14ac:dyDescent="0.2">
      <c r="B31" s="16" t="s">
        <v>23</v>
      </c>
      <c r="C31" s="13"/>
      <c r="D31" s="12">
        <f>SUM(C32:C34)</f>
        <v>18390.5</v>
      </c>
      <c r="E31" s="13"/>
      <c r="F31" s="1"/>
      <c r="H31" s="1"/>
      <c r="I31" s="1"/>
    </row>
    <row r="32" spans="2:9" s="2" customFormat="1" x14ac:dyDescent="0.2">
      <c r="B32" s="14" t="s">
        <v>24</v>
      </c>
      <c r="C32" s="13"/>
      <c r="D32" s="13"/>
      <c r="E32" s="13"/>
      <c r="F32" s="1"/>
      <c r="H32" s="1"/>
      <c r="I32" s="1"/>
    </row>
    <row r="33" spans="2:9" s="2" customFormat="1" x14ac:dyDescent="0.2">
      <c r="B33" s="14" t="s">
        <v>25</v>
      </c>
      <c r="C33" s="13">
        <v>17261.5</v>
      </c>
      <c r="D33" s="13"/>
      <c r="E33" s="13"/>
      <c r="F33" s="1"/>
      <c r="H33" s="1"/>
      <c r="I33" s="1"/>
    </row>
    <row r="34" spans="2:9" s="2" customFormat="1" x14ac:dyDescent="0.2">
      <c r="B34" s="14" t="s">
        <v>27</v>
      </c>
      <c r="C34" s="15">
        <v>1129</v>
      </c>
      <c r="D34" s="13"/>
      <c r="E34" s="13"/>
      <c r="F34" s="1"/>
      <c r="H34" s="1"/>
      <c r="I34" s="1"/>
    </row>
    <row r="35" spans="2:9" x14ac:dyDescent="0.2">
      <c r="B35" s="14"/>
      <c r="C35" s="13"/>
      <c r="D35" s="13"/>
      <c r="E35" s="13"/>
    </row>
    <row r="36" spans="2:9" x14ac:dyDescent="0.2">
      <c r="B36" s="16" t="s">
        <v>28</v>
      </c>
      <c r="C36" s="13"/>
      <c r="D36" s="12">
        <f>SUM(C37)</f>
        <v>1317.25</v>
      </c>
      <c r="E36" s="13"/>
    </row>
    <row r="37" spans="2:9" x14ac:dyDescent="0.2">
      <c r="B37" s="14" t="s">
        <v>29</v>
      </c>
      <c r="C37" s="15">
        <v>1317.25</v>
      </c>
      <c r="D37" s="13"/>
      <c r="E37" s="13"/>
    </row>
    <row r="38" spans="2:9" x14ac:dyDescent="0.2">
      <c r="B38" s="14"/>
      <c r="C38" s="13"/>
      <c r="D38" s="13"/>
      <c r="E38" s="13"/>
    </row>
    <row r="39" spans="2:9" x14ac:dyDescent="0.2">
      <c r="B39" s="16" t="s">
        <v>73</v>
      </c>
      <c r="C39" s="13"/>
      <c r="D39" s="12">
        <f>SUM(C40:C47)</f>
        <v>2692.34</v>
      </c>
      <c r="E39" s="13"/>
    </row>
    <row r="40" spans="2:9" x14ac:dyDescent="0.2">
      <c r="B40" s="14" t="s">
        <v>30</v>
      </c>
      <c r="C40" s="13">
        <v>969.68</v>
      </c>
      <c r="D40" s="13"/>
      <c r="E40" s="13"/>
    </row>
    <row r="41" spans="2:9" x14ac:dyDescent="0.2">
      <c r="B41" s="14" t="s">
        <v>31</v>
      </c>
      <c r="C41" s="13">
        <v>212.52</v>
      </c>
      <c r="D41" s="13"/>
      <c r="E41" s="13"/>
    </row>
    <row r="42" spans="2:9" x14ac:dyDescent="0.2">
      <c r="B42" s="14" t="s">
        <v>32</v>
      </c>
      <c r="C42" s="13">
        <v>442.82</v>
      </c>
      <c r="D42" s="13"/>
      <c r="E42" s="12"/>
    </row>
    <row r="43" spans="2:9" x14ac:dyDescent="0.2">
      <c r="B43" s="14" t="s">
        <v>33</v>
      </c>
      <c r="C43" s="13">
        <v>0</v>
      </c>
      <c r="D43" s="13"/>
      <c r="E43" s="12"/>
    </row>
    <row r="44" spans="2:9" x14ac:dyDescent="0.2">
      <c r="B44" s="14" t="s">
        <v>74</v>
      </c>
      <c r="C44" s="13"/>
      <c r="D44" s="13"/>
      <c r="E44" s="12"/>
    </row>
    <row r="45" spans="2:9" x14ac:dyDescent="0.2">
      <c r="B45" s="14" t="s">
        <v>75</v>
      </c>
      <c r="C45" s="13"/>
      <c r="D45" s="13"/>
      <c r="E45" s="12"/>
    </row>
    <row r="46" spans="2:9" x14ac:dyDescent="0.2">
      <c r="B46" s="14" t="s">
        <v>34</v>
      </c>
      <c r="C46" s="13"/>
      <c r="D46" s="13"/>
      <c r="E46" s="12"/>
    </row>
    <row r="47" spans="2:9" x14ac:dyDescent="0.2">
      <c r="B47" s="14" t="s">
        <v>35</v>
      </c>
      <c r="C47" s="15">
        <v>1067.32</v>
      </c>
      <c r="D47" s="13"/>
      <c r="E47" s="12"/>
    </row>
    <row r="48" spans="2:9" x14ac:dyDescent="0.2">
      <c r="B48" s="14"/>
      <c r="C48" s="13"/>
      <c r="D48" s="13"/>
      <c r="E48" s="12"/>
    </row>
    <row r="49" spans="2:8" x14ac:dyDescent="0.2">
      <c r="B49" s="12" t="s">
        <v>36</v>
      </c>
      <c r="C49" s="13"/>
      <c r="D49" s="13">
        <f>SUM(C50)</f>
        <v>0</v>
      </c>
      <c r="E49" s="12"/>
    </row>
    <row r="50" spans="2:8" x14ac:dyDescent="0.2">
      <c r="B50" s="18" t="s">
        <v>86</v>
      </c>
      <c r="C50" s="13">
        <v>0</v>
      </c>
      <c r="D50" s="13"/>
      <c r="E50" s="12"/>
    </row>
    <row r="51" spans="2:8" x14ac:dyDescent="0.2">
      <c r="B51" s="14"/>
      <c r="C51" s="13"/>
      <c r="D51" s="13"/>
      <c r="E51" s="12"/>
    </row>
    <row r="52" spans="2:8" x14ac:dyDescent="0.2">
      <c r="B52" s="12" t="s">
        <v>38</v>
      </c>
      <c r="C52" s="13"/>
      <c r="D52" s="13"/>
      <c r="E52" s="12"/>
    </row>
    <row r="53" spans="2:8" x14ac:dyDescent="0.2">
      <c r="B53" s="19" t="s">
        <v>39</v>
      </c>
      <c r="C53" s="13"/>
      <c r="D53" s="13"/>
      <c r="E53" s="12">
        <f>SUM(C54:C64)</f>
        <v>11604.53</v>
      </c>
    </row>
    <row r="54" spans="2:8" x14ac:dyDescent="0.2">
      <c r="B54" s="14" t="s">
        <v>40</v>
      </c>
      <c r="C54" s="13">
        <v>660</v>
      </c>
      <c r="D54" s="13"/>
      <c r="E54" s="12"/>
    </row>
    <row r="55" spans="2:8" x14ac:dyDescent="0.2">
      <c r="B55" s="14" t="s">
        <v>15</v>
      </c>
      <c r="C55" s="13">
        <v>1737.71</v>
      </c>
      <c r="D55" s="13"/>
      <c r="E55" s="12"/>
    </row>
    <row r="56" spans="2:8" x14ac:dyDescent="0.2">
      <c r="B56" s="14" t="s">
        <v>16</v>
      </c>
      <c r="C56" s="13">
        <v>1060</v>
      </c>
      <c r="D56" s="13"/>
      <c r="E56" s="12"/>
    </row>
    <row r="57" spans="2:8" x14ac:dyDescent="0.2">
      <c r="B57" s="14" t="s">
        <v>41</v>
      </c>
      <c r="C57" s="13">
        <v>100.65</v>
      </c>
      <c r="D57" s="13"/>
      <c r="E57" s="12"/>
    </row>
    <row r="58" spans="2:8" x14ac:dyDescent="0.2">
      <c r="B58" s="14" t="s">
        <v>42</v>
      </c>
      <c r="C58" s="13">
        <v>265.01</v>
      </c>
      <c r="D58" s="13"/>
      <c r="E58" s="12"/>
    </row>
    <row r="59" spans="2:8" x14ac:dyDescent="0.2">
      <c r="B59" s="14" t="s">
        <v>43</v>
      </c>
      <c r="C59" s="13">
        <v>161.65</v>
      </c>
      <c r="D59" s="13"/>
      <c r="E59" s="12"/>
      <c r="H59" s="20"/>
    </row>
    <row r="60" spans="2:8" x14ac:dyDescent="0.2">
      <c r="B60" s="14" t="s">
        <v>44</v>
      </c>
      <c r="C60" s="13">
        <v>1527.75</v>
      </c>
      <c r="D60" s="13"/>
      <c r="E60" s="12"/>
    </row>
    <row r="61" spans="2:8" x14ac:dyDescent="0.2">
      <c r="B61" s="14" t="s">
        <v>21</v>
      </c>
      <c r="C61" s="13">
        <v>0</v>
      </c>
      <c r="D61" s="13"/>
      <c r="E61" s="12"/>
    </row>
    <row r="62" spans="2:8" x14ac:dyDescent="0.2">
      <c r="B62" s="21" t="s">
        <v>22</v>
      </c>
      <c r="C62" s="13">
        <v>6091.76</v>
      </c>
      <c r="D62" s="22"/>
      <c r="E62" s="12"/>
    </row>
    <row r="63" spans="2:8" x14ac:dyDescent="0.2">
      <c r="B63" s="14" t="s">
        <v>45</v>
      </c>
      <c r="C63" s="13">
        <v>0</v>
      </c>
      <c r="D63" s="22"/>
      <c r="E63" s="12"/>
    </row>
    <row r="64" spans="2:8" x14ac:dyDescent="0.2">
      <c r="B64" s="14" t="s">
        <v>26</v>
      </c>
      <c r="C64" s="15">
        <v>0</v>
      </c>
      <c r="D64" s="13"/>
      <c r="E64" s="12"/>
    </row>
    <row r="65" spans="2:8" x14ac:dyDescent="0.2">
      <c r="B65" s="14"/>
      <c r="C65" s="13"/>
      <c r="D65" s="13"/>
      <c r="E65" s="12"/>
    </row>
    <row r="66" spans="2:8" x14ac:dyDescent="0.2">
      <c r="B66" s="16" t="s">
        <v>46</v>
      </c>
      <c r="C66" s="13"/>
      <c r="D66" s="13"/>
      <c r="E66" s="12">
        <f>SUM(C67:C90)</f>
        <v>20026.36</v>
      </c>
      <c r="H66" s="29"/>
    </row>
    <row r="67" spans="2:8" x14ac:dyDescent="0.2">
      <c r="B67" s="14" t="s">
        <v>47</v>
      </c>
      <c r="C67" s="13">
        <v>1500</v>
      </c>
      <c r="D67" s="13"/>
      <c r="E67" s="12"/>
    </row>
    <row r="68" spans="2:8" x14ac:dyDescent="0.2">
      <c r="B68" s="14" t="s">
        <v>15</v>
      </c>
      <c r="C68" s="13">
        <v>6595.09</v>
      </c>
      <c r="D68" s="13"/>
      <c r="E68" s="12"/>
    </row>
    <row r="69" spans="2:8" x14ac:dyDescent="0.2">
      <c r="B69" s="14" t="s">
        <v>16</v>
      </c>
      <c r="C69" s="13">
        <v>874</v>
      </c>
      <c r="D69" s="13"/>
      <c r="E69" s="12"/>
    </row>
    <row r="70" spans="2:8" x14ac:dyDescent="0.2">
      <c r="B70" s="14" t="s">
        <v>48</v>
      </c>
      <c r="C70" s="13">
        <v>627.78</v>
      </c>
      <c r="D70" s="13"/>
      <c r="E70" s="12"/>
    </row>
    <row r="71" spans="2:8" x14ac:dyDescent="0.2">
      <c r="B71" s="14" t="s">
        <v>41</v>
      </c>
      <c r="C71" s="13">
        <v>213.5</v>
      </c>
      <c r="D71" s="13"/>
      <c r="E71" s="12"/>
    </row>
    <row r="72" spans="2:8" x14ac:dyDescent="0.2">
      <c r="B72" s="14" t="s">
        <v>18</v>
      </c>
      <c r="C72" s="13">
        <v>286.86</v>
      </c>
      <c r="D72" s="13"/>
      <c r="E72" s="12"/>
    </row>
    <row r="73" spans="2:8" x14ac:dyDescent="0.2">
      <c r="B73" s="14" t="s">
        <v>19</v>
      </c>
      <c r="C73" s="13">
        <v>39.65</v>
      </c>
      <c r="D73" s="13"/>
      <c r="E73" s="12"/>
    </row>
    <row r="74" spans="2:8" x14ac:dyDescent="0.2">
      <c r="B74" s="14" t="s">
        <v>49</v>
      </c>
      <c r="C74" s="13">
        <v>163.82</v>
      </c>
      <c r="D74" s="13"/>
      <c r="E74" s="12"/>
    </row>
    <row r="75" spans="2:8" x14ac:dyDescent="0.2">
      <c r="B75" s="14" t="s">
        <v>50</v>
      </c>
      <c r="C75" s="13">
        <v>243.62</v>
      </c>
      <c r="D75" s="13"/>
      <c r="E75" s="12"/>
    </row>
    <row r="76" spans="2:8" x14ac:dyDescent="0.2">
      <c r="B76" s="14" t="s">
        <v>51</v>
      </c>
      <c r="C76" s="13">
        <v>51.69</v>
      </c>
      <c r="D76" s="13"/>
      <c r="E76" s="12"/>
    </row>
    <row r="77" spans="2:8" x14ac:dyDescent="0.2">
      <c r="B77" s="14" t="s">
        <v>44</v>
      </c>
      <c r="C77" s="13">
        <v>3448.57</v>
      </c>
      <c r="D77" s="13"/>
      <c r="E77" s="12"/>
    </row>
    <row r="78" spans="2:8" x14ac:dyDescent="0.2">
      <c r="B78" s="18" t="s">
        <v>52</v>
      </c>
      <c r="C78" s="13">
        <v>322.39</v>
      </c>
      <c r="D78" s="13"/>
      <c r="E78" s="12"/>
    </row>
    <row r="79" spans="2:8" x14ac:dyDescent="0.2">
      <c r="B79" s="14" t="s">
        <v>21</v>
      </c>
      <c r="C79" s="13">
        <v>388.8</v>
      </c>
      <c r="D79" s="13"/>
      <c r="E79" s="12"/>
    </row>
    <row r="80" spans="2:8" x14ac:dyDescent="0.2">
      <c r="B80" s="14" t="s">
        <v>53</v>
      </c>
      <c r="C80" s="13">
        <v>1619</v>
      </c>
      <c r="D80" s="13"/>
      <c r="E80" s="12"/>
    </row>
    <row r="81" spans="2:7" x14ac:dyDescent="0.2">
      <c r="B81" s="14" t="s">
        <v>54</v>
      </c>
      <c r="C81" s="13">
        <v>294</v>
      </c>
      <c r="D81" s="13"/>
      <c r="E81" s="12"/>
    </row>
    <row r="82" spans="2:7" x14ac:dyDescent="0.2">
      <c r="B82" s="14" t="s">
        <v>55</v>
      </c>
      <c r="C82" s="13">
        <v>0</v>
      </c>
      <c r="D82" s="13"/>
      <c r="E82" s="12"/>
    </row>
    <row r="83" spans="2:7" x14ac:dyDescent="0.2">
      <c r="B83" s="14" t="s">
        <v>56</v>
      </c>
      <c r="C83" s="13">
        <v>1305</v>
      </c>
      <c r="D83" s="13"/>
      <c r="E83" s="12"/>
    </row>
    <row r="84" spans="2:7" x14ac:dyDescent="0.2">
      <c r="B84" s="14" t="s">
        <v>57</v>
      </c>
      <c r="C84" s="13">
        <v>77.16</v>
      </c>
      <c r="D84" s="13"/>
      <c r="E84" s="12"/>
    </row>
    <row r="85" spans="2:7" x14ac:dyDescent="0.2">
      <c r="B85" s="14" t="s">
        <v>58</v>
      </c>
      <c r="C85" s="13">
        <v>1539.43</v>
      </c>
      <c r="D85" s="13"/>
      <c r="E85" s="12"/>
    </row>
    <row r="86" spans="2:7" x14ac:dyDescent="0.2">
      <c r="B86" s="21" t="s">
        <v>59</v>
      </c>
      <c r="C86" s="13">
        <v>0</v>
      </c>
      <c r="D86" s="22"/>
      <c r="E86" s="12"/>
    </row>
    <row r="87" spans="2:7" x14ac:dyDescent="0.2">
      <c r="B87" s="14" t="s">
        <v>60</v>
      </c>
      <c r="C87" s="13">
        <v>436</v>
      </c>
      <c r="D87" s="22"/>
      <c r="E87" s="12"/>
    </row>
    <row r="88" spans="2:7" x14ac:dyDescent="0.2">
      <c r="B88" s="14" t="s">
        <v>76</v>
      </c>
      <c r="C88" s="13"/>
      <c r="D88" s="22"/>
      <c r="E88" s="12"/>
    </row>
    <row r="89" spans="2:7" x14ac:dyDescent="0.2">
      <c r="B89" s="14" t="s">
        <v>88</v>
      </c>
      <c r="C89" s="13"/>
      <c r="D89" s="22"/>
      <c r="E89" s="12"/>
    </row>
    <row r="90" spans="2:7" x14ac:dyDescent="0.2">
      <c r="B90" s="14" t="s">
        <v>89</v>
      </c>
      <c r="C90" s="13"/>
      <c r="D90" s="22"/>
      <c r="E90" s="12"/>
    </row>
    <row r="91" spans="2:7" x14ac:dyDescent="0.2">
      <c r="B91" s="14" t="s">
        <v>77</v>
      </c>
      <c r="C91" s="15"/>
      <c r="D91" s="13"/>
      <c r="E91" s="12"/>
      <c r="G91" s="1"/>
    </row>
    <row r="92" spans="2:7" x14ac:dyDescent="0.2">
      <c r="B92" s="16" t="s">
        <v>90</v>
      </c>
      <c r="C92" s="13"/>
      <c r="D92" s="13"/>
      <c r="E92" s="12">
        <f>SUM(C93)</f>
        <v>0</v>
      </c>
      <c r="G92" s="1"/>
    </row>
    <row r="93" spans="2:7" x14ac:dyDescent="0.2">
      <c r="B93" s="14" t="s">
        <v>22</v>
      </c>
      <c r="C93" s="15">
        <v>0</v>
      </c>
      <c r="D93" s="13"/>
      <c r="E93" s="12"/>
      <c r="G93" s="1"/>
    </row>
    <row r="94" spans="2:7" x14ac:dyDescent="0.2">
      <c r="B94" s="14"/>
      <c r="C94" s="13"/>
      <c r="D94" s="13"/>
      <c r="E94" s="12"/>
      <c r="G94" s="1"/>
    </row>
    <row r="95" spans="2:7" x14ac:dyDescent="0.2">
      <c r="B95" s="16" t="s">
        <v>61</v>
      </c>
      <c r="C95" s="13"/>
      <c r="D95" s="13"/>
      <c r="E95" s="12">
        <f>SUM(C96:C97)</f>
        <v>0</v>
      </c>
      <c r="G95" s="1"/>
    </row>
    <row r="96" spans="2:7" x14ac:dyDescent="0.2">
      <c r="B96" s="14" t="s">
        <v>87</v>
      </c>
      <c r="C96" s="13"/>
      <c r="D96" s="13"/>
      <c r="E96" s="12"/>
      <c r="G96" s="1"/>
    </row>
    <row r="97" spans="2:7" x14ac:dyDescent="0.2">
      <c r="B97" s="14" t="s">
        <v>48</v>
      </c>
      <c r="C97" s="15">
        <v>0</v>
      </c>
      <c r="D97" s="13"/>
      <c r="E97" s="12"/>
      <c r="G97" s="1"/>
    </row>
    <row r="98" spans="2:7" x14ac:dyDescent="0.2">
      <c r="B98" s="14"/>
      <c r="C98" s="13"/>
      <c r="D98" s="13"/>
      <c r="E98" s="12"/>
      <c r="G98" s="1"/>
    </row>
    <row r="99" spans="2:7" x14ac:dyDescent="0.2">
      <c r="B99" s="16" t="s">
        <v>62</v>
      </c>
      <c r="C99" s="13"/>
      <c r="D99" s="13"/>
      <c r="E99" s="12">
        <f>SUM(C100:C107)</f>
        <v>14066.150000000001</v>
      </c>
      <c r="G99" s="1"/>
    </row>
    <row r="100" spans="2:7" x14ac:dyDescent="0.2">
      <c r="B100" s="14" t="s">
        <v>63</v>
      </c>
      <c r="C100" s="13">
        <v>212.25</v>
      </c>
      <c r="D100" s="13"/>
      <c r="E100" s="12"/>
      <c r="G100" s="1"/>
    </row>
    <row r="101" spans="2:7" x14ac:dyDescent="0.2">
      <c r="B101" s="14" t="s">
        <v>64</v>
      </c>
      <c r="C101" s="13">
        <v>532.78</v>
      </c>
      <c r="D101" s="13"/>
      <c r="E101" s="12"/>
      <c r="G101" s="1"/>
    </row>
    <row r="102" spans="2:7" x14ac:dyDescent="0.2">
      <c r="B102" s="14" t="s">
        <v>65</v>
      </c>
      <c r="C102" s="13">
        <v>0</v>
      </c>
      <c r="D102" s="13"/>
      <c r="E102" s="12"/>
      <c r="G102" s="1"/>
    </row>
    <row r="103" spans="2:7" x14ac:dyDescent="0.2">
      <c r="B103" s="14" t="s">
        <v>66</v>
      </c>
      <c r="C103" s="13">
        <v>0</v>
      </c>
      <c r="D103" s="13"/>
      <c r="E103" s="12"/>
      <c r="G103" s="1"/>
    </row>
    <row r="104" spans="2:7" x14ac:dyDescent="0.2">
      <c r="B104" s="14" t="s">
        <v>75</v>
      </c>
      <c r="C104" s="13"/>
      <c r="D104" s="13"/>
      <c r="E104" s="12"/>
      <c r="G104" s="1"/>
    </row>
    <row r="105" spans="2:7" x14ac:dyDescent="0.2">
      <c r="B105" s="14" t="s">
        <v>67</v>
      </c>
      <c r="C105" s="13">
        <v>12147.93</v>
      </c>
      <c r="D105" s="13"/>
      <c r="E105" s="12"/>
      <c r="G105" s="1"/>
    </row>
    <row r="106" spans="2:7" x14ac:dyDescent="0.2">
      <c r="B106" s="14" t="s">
        <v>68</v>
      </c>
      <c r="C106" s="13">
        <v>1173.19</v>
      </c>
      <c r="D106" s="13"/>
      <c r="E106" s="12"/>
      <c r="G106" s="1"/>
    </row>
    <row r="107" spans="2:7" x14ac:dyDescent="0.2">
      <c r="B107" s="14" t="s">
        <v>34</v>
      </c>
      <c r="C107" s="15"/>
      <c r="D107" s="13"/>
      <c r="E107" s="12"/>
      <c r="G107" s="1"/>
    </row>
    <row r="108" spans="2:7" x14ac:dyDescent="0.2">
      <c r="B108" s="16"/>
      <c r="C108" s="13"/>
      <c r="D108" s="13"/>
      <c r="E108" s="12"/>
      <c r="G108" s="1"/>
    </row>
    <row r="109" spans="2:7" x14ac:dyDescent="0.2">
      <c r="B109" s="16" t="s">
        <v>69</v>
      </c>
      <c r="C109" s="13"/>
      <c r="D109" s="13"/>
      <c r="E109" s="12">
        <f>SUM(C110)</f>
        <v>-65</v>
      </c>
      <c r="G109" s="1"/>
    </row>
    <row r="110" spans="2:7" x14ac:dyDescent="0.2">
      <c r="B110" s="14" t="s">
        <v>36</v>
      </c>
      <c r="C110" s="15">
        <f>118-183</f>
        <v>-65</v>
      </c>
      <c r="D110" s="13"/>
      <c r="E110" s="12"/>
      <c r="G110" s="1"/>
    </row>
    <row r="111" spans="2:7" x14ac:dyDescent="0.2">
      <c r="B111" s="14"/>
      <c r="C111" s="13"/>
      <c r="D111" s="13"/>
      <c r="E111" s="12"/>
      <c r="G111" s="1"/>
    </row>
    <row r="112" spans="2:7" x14ac:dyDescent="0.2">
      <c r="B112" s="16" t="s">
        <v>83</v>
      </c>
      <c r="C112" s="13"/>
      <c r="D112" s="13"/>
      <c r="E112" s="12">
        <f>SUM(C113)</f>
        <v>0</v>
      </c>
      <c r="G112" s="1"/>
    </row>
    <row r="113" spans="2:7" x14ac:dyDescent="0.2">
      <c r="B113" s="14" t="s">
        <v>84</v>
      </c>
      <c r="C113" s="15">
        <v>0</v>
      </c>
      <c r="D113" s="13"/>
      <c r="E113" s="12"/>
      <c r="G113" s="1"/>
    </row>
    <row r="114" spans="2:7" x14ac:dyDescent="0.2">
      <c r="B114" s="14"/>
      <c r="C114" s="13"/>
      <c r="D114" s="13"/>
      <c r="E114" s="12"/>
      <c r="G114" s="1"/>
    </row>
    <row r="115" spans="2:7" x14ac:dyDescent="0.2">
      <c r="B115" s="12" t="s">
        <v>70</v>
      </c>
      <c r="C115" s="13"/>
      <c r="D115" s="13"/>
      <c r="E115" s="12">
        <f>SUM(C116:C121)</f>
        <v>916.17999999999938</v>
      </c>
      <c r="G115" s="1"/>
    </row>
    <row r="116" spans="2:7" x14ac:dyDescent="0.2">
      <c r="B116" s="14" t="s">
        <v>6</v>
      </c>
      <c r="C116" s="13">
        <v>2451.02</v>
      </c>
      <c r="D116" s="13"/>
      <c r="E116" s="12"/>
      <c r="G116" s="1"/>
    </row>
    <row r="117" spans="2:7" x14ac:dyDescent="0.2">
      <c r="B117" s="14" t="s">
        <v>7</v>
      </c>
      <c r="C117" s="13">
        <v>700</v>
      </c>
      <c r="D117" s="13"/>
      <c r="E117" s="12"/>
      <c r="G117" s="1"/>
    </row>
    <row r="118" spans="2:7" x14ac:dyDescent="0.2">
      <c r="B118" s="14" t="s">
        <v>8</v>
      </c>
      <c r="C118" s="13">
        <v>-114.59</v>
      </c>
      <c r="D118" s="13"/>
      <c r="E118" s="12"/>
      <c r="G118" s="1"/>
    </row>
    <row r="119" spans="2:7" x14ac:dyDescent="0.2">
      <c r="B119" s="14" t="s">
        <v>9</v>
      </c>
      <c r="C119" s="13">
        <v>6.69</v>
      </c>
      <c r="D119" s="13"/>
      <c r="E119" s="12"/>
      <c r="G119" s="1"/>
    </row>
    <row r="120" spans="2:7" x14ac:dyDescent="0.2">
      <c r="B120" s="14" t="s">
        <v>10</v>
      </c>
      <c r="C120" s="13">
        <v>-7308.1</v>
      </c>
      <c r="D120" s="13"/>
      <c r="E120" s="12"/>
      <c r="G120" s="1"/>
    </row>
    <row r="121" spans="2:7" x14ac:dyDescent="0.2">
      <c r="B121" s="14" t="s">
        <v>11</v>
      </c>
      <c r="C121" s="15">
        <v>5181.16</v>
      </c>
      <c r="D121" s="13"/>
      <c r="E121" s="12"/>
      <c r="G121" s="1"/>
    </row>
    <row r="122" spans="2:7" x14ac:dyDescent="0.2">
      <c r="B122" s="14"/>
      <c r="C122" s="13"/>
      <c r="D122" s="13"/>
      <c r="E122" s="12"/>
      <c r="G122" s="1"/>
    </row>
    <row r="123" spans="2:7" x14ac:dyDescent="0.2">
      <c r="B123" s="21"/>
      <c r="C123" s="23"/>
      <c r="D123" s="13"/>
      <c r="E123" s="12"/>
      <c r="G123" s="1"/>
    </row>
    <row r="124" spans="2:7" x14ac:dyDescent="0.2">
      <c r="B124" s="63"/>
      <c r="C124" s="64"/>
      <c r="D124" s="24">
        <f>SUM(D7:D123)</f>
        <v>46548.22</v>
      </c>
      <c r="E124" s="24">
        <f>SUM(E7:E123)</f>
        <v>46548.22</v>
      </c>
      <c r="G124" s="1"/>
    </row>
    <row r="125" spans="2:7" x14ac:dyDescent="0.2">
      <c r="B125" s="25"/>
      <c r="C125" s="26"/>
      <c r="D125" s="34"/>
      <c r="E125" s="34"/>
      <c r="G125" s="1"/>
    </row>
    <row r="126" spans="2:7" x14ac:dyDescent="0.2">
      <c r="B126" s="25"/>
      <c r="C126" s="26"/>
      <c r="D126" s="34" t="s">
        <v>71</v>
      </c>
      <c r="E126" s="34">
        <f>D124-E124</f>
        <v>0</v>
      </c>
      <c r="G126" s="1"/>
    </row>
    <row r="127" spans="2:7" x14ac:dyDescent="0.2">
      <c r="B127" s="25"/>
      <c r="C127" s="26"/>
      <c r="D127" s="37"/>
      <c r="E127" s="37"/>
      <c r="G127" s="1"/>
    </row>
  </sheetData>
  <mergeCells count="5">
    <mergeCell ref="B1:E1"/>
    <mergeCell ref="B2:E2"/>
    <mergeCell ref="B3:E3"/>
    <mergeCell ref="B4:E4"/>
    <mergeCell ref="B124:C124"/>
  </mergeCells>
  <pageMargins left="0.5" right="0.25" top="0.7" bottom="0.98" header="0" footer="0"/>
  <pageSetup scale="79" orientation="portrait" horizontalDpi="4294967293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="90" zoomScaleNormal="90" workbookViewId="0">
      <pane ySplit="6" topLeftCell="A117" activePane="bottomLeft" state="frozen"/>
      <selection pane="bottomLeft" activeCell="B134" sqref="B134"/>
    </sheetView>
  </sheetViews>
  <sheetFormatPr baseColWidth="10" defaultRowHeight="12.75" x14ac:dyDescent="0.2"/>
  <cols>
    <col min="1" max="1" width="11.42578125" style="1"/>
    <col min="2" max="2" width="51.42578125" style="1" customWidth="1"/>
    <col min="3" max="3" width="11.140625" style="28" customWidth="1"/>
    <col min="4" max="4" width="14.140625" style="1" customWidth="1"/>
    <col min="5" max="5" width="14.7109375" style="1" customWidth="1"/>
    <col min="6" max="6" width="8.42578125" style="1" customWidth="1"/>
    <col min="7" max="7" width="11.7109375" style="2" customWidth="1"/>
    <col min="8" max="16384" width="11.42578125" style="1"/>
  </cols>
  <sheetData>
    <row r="1" spans="2:9" x14ac:dyDescent="0.2">
      <c r="B1" s="61"/>
      <c r="C1" s="61"/>
      <c r="D1" s="61"/>
      <c r="E1" s="61"/>
    </row>
    <row r="2" spans="2:9" x14ac:dyDescent="0.2">
      <c r="B2" s="62" t="s">
        <v>123</v>
      </c>
      <c r="C2" s="62"/>
      <c r="D2" s="62"/>
      <c r="E2" s="62"/>
    </row>
    <row r="3" spans="2:9" x14ac:dyDescent="0.2">
      <c r="B3" s="62" t="s">
        <v>93</v>
      </c>
      <c r="C3" s="62"/>
      <c r="D3" s="62"/>
      <c r="E3" s="62"/>
    </row>
    <row r="4" spans="2:9" x14ac:dyDescent="0.2">
      <c r="B4" s="62" t="s">
        <v>0</v>
      </c>
      <c r="C4" s="62"/>
      <c r="D4" s="62"/>
      <c r="E4" s="62"/>
    </row>
    <row r="5" spans="2:9" x14ac:dyDescent="0.2">
      <c r="B5" s="3"/>
      <c r="C5" s="4"/>
      <c r="D5" s="35"/>
      <c r="E5" s="6">
        <f>E129</f>
        <v>0</v>
      </c>
    </row>
    <row r="6" spans="2:9" x14ac:dyDescent="0.2">
      <c r="B6" s="7" t="s">
        <v>1</v>
      </c>
      <c r="C6" s="8" t="s">
        <v>2</v>
      </c>
      <c r="D6" s="7" t="s">
        <v>3</v>
      </c>
      <c r="E6" s="7" t="s">
        <v>4</v>
      </c>
    </row>
    <row r="7" spans="2:9" x14ac:dyDescent="0.2">
      <c r="B7" s="9"/>
      <c r="C7" s="10"/>
      <c r="D7" s="11"/>
      <c r="E7" s="11"/>
    </row>
    <row r="8" spans="2:9" x14ac:dyDescent="0.2">
      <c r="B8" s="12" t="s">
        <v>5</v>
      </c>
      <c r="C8" s="13"/>
      <c r="D8" s="12">
        <f>SUM(C9:C14)</f>
        <v>916.17999999999938</v>
      </c>
      <c r="E8" s="13"/>
    </row>
    <row r="9" spans="2:9" x14ac:dyDescent="0.2">
      <c r="B9" s="14" t="s">
        <v>6</v>
      </c>
      <c r="C9" s="13">
        <v>2451.02</v>
      </c>
      <c r="D9" s="13"/>
      <c r="E9" s="13"/>
    </row>
    <row r="10" spans="2:9" x14ac:dyDescent="0.2">
      <c r="B10" s="14" t="s">
        <v>7</v>
      </c>
      <c r="C10" s="13">
        <v>700</v>
      </c>
      <c r="D10" s="13"/>
      <c r="E10" s="13"/>
    </row>
    <row r="11" spans="2:9" x14ac:dyDescent="0.2">
      <c r="B11" s="14" t="s">
        <v>8</v>
      </c>
      <c r="C11" s="13">
        <v>-114.59</v>
      </c>
      <c r="D11" s="13"/>
      <c r="E11" s="13"/>
    </row>
    <row r="12" spans="2:9" x14ac:dyDescent="0.2">
      <c r="B12" s="14" t="s">
        <v>9</v>
      </c>
      <c r="C12" s="13">
        <v>6.69</v>
      </c>
      <c r="D12" s="13"/>
      <c r="E12" s="13"/>
      <c r="I12" s="2"/>
    </row>
    <row r="13" spans="2:9" x14ac:dyDescent="0.2">
      <c r="B13" s="14" t="s">
        <v>10</v>
      </c>
      <c r="C13" s="13">
        <v>-7308.1</v>
      </c>
      <c r="D13" s="13"/>
      <c r="E13" s="13"/>
    </row>
    <row r="14" spans="2:9" x14ac:dyDescent="0.2">
      <c r="B14" s="14" t="s">
        <v>11</v>
      </c>
      <c r="C14" s="15">
        <v>5181.16</v>
      </c>
      <c r="D14" s="13"/>
      <c r="E14" s="13"/>
    </row>
    <row r="15" spans="2:9" x14ac:dyDescent="0.2">
      <c r="B15" s="14"/>
      <c r="C15" s="13"/>
      <c r="D15" s="13"/>
      <c r="E15" s="13"/>
    </row>
    <row r="16" spans="2:9" x14ac:dyDescent="0.2">
      <c r="B16" s="14"/>
      <c r="C16" s="13"/>
      <c r="D16" s="13"/>
      <c r="E16" s="13"/>
    </row>
    <row r="17" spans="2:9" x14ac:dyDescent="0.2">
      <c r="B17" s="12" t="s">
        <v>12</v>
      </c>
      <c r="C17" s="13"/>
      <c r="D17" s="13"/>
      <c r="E17" s="13"/>
    </row>
    <row r="18" spans="2:9" x14ac:dyDescent="0.2">
      <c r="B18" s="16" t="s">
        <v>13</v>
      </c>
      <c r="C18" s="13"/>
      <c r="D18" s="12">
        <f>SUM(C19:C27)</f>
        <v>11025.54</v>
      </c>
      <c r="E18" s="13"/>
    </row>
    <row r="19" spans="2:9" x14ac:dyDescent="0.2">
      <c r="B19" s="14" t="s">
        <v>14</v>
      </c>
      <c r="C19" s="13">
        <v>1320</v>
      </c>
      <c r="D19" s="13"/>
      <c r="E19" s="13"/>
      <c r="F19" s="17"/>
    </row>
    <row r="20" spans="2:9" x14ac:dyDescent="0.2">
      <c r="B20" s="14" t="s">
        <v>15</v>
      </c>
      <c r="C20" s="13">
        <v>3475.42</v>
      </c>
      <c r="D20" s="13"/>
      <c r="E20" s="13"/>
    </row>
    <row r="21" spans="2:9" x14ac:dyDescent="0.2">
      <c r="B21" s="14" t="s">
        <v>16</v>
      </c>
      <c r="C21" s="13">
        <v>2120</v>
      </c>
      <c r="D21" s="13"/>
      <c r="E21" s="13"/>
    </row>
    <row r="22" spans="2:9" x14ac:dyDescent="0.2">
      <c r="B22" s="14" t="s">
        <v>17</v>
      </c>
      <c r="C22" s="13">
        <v>201.3</v>
      </c>
      <c r="D22" s="13"/>
      <c r="E22" s="13"/>
    </row>
    <row r="23" spans="2:9" x14ac:dyDescent="0.2">
      <c r="B23" s="14" t="s">
        <v>18</v>
      </c>
      <c r="C23" s="13">
        <v>530.02</v>
      </c>
      <c r="D23" s="13"/>
      <c r="E23" s="13"/>
    </row>
    <row r="24" spans="2:9" x14ac:dyDescent="0.2">
      <c r="B24" s="14" t="s">
        <v>19</v>
      </c>
      <c r="C24" s="13">
        <v>323.3</v>
      </c>
      <c r="D24" s="13"/>
      <c r="E24" s="13"/>
    </row>
    <row r="25" spans="2:9" x14ac:dyDescent="0.2">
      <c r="B25" s="14" t="s">
        <v>20</v>
      </c>
      <c r="C25" s="13">
        <v>3055.5</v>
      </c>
      <c r="D25" s="13"/>
      <c r="E25" s="13"/>
    </row>
    <row r="26" spans="2:9" x14ac:dyDescent="0.2">
      <c r="B26" s="14" t="s">
        <v>21</v>
      </c>
      <c r="C26" s="13">
        <v>0</v>
      </c>
      <c r="D26" s="13"/>
      <c r="E26" s="13"/>
    </row>
    <row r="27" spans="2:9" s="2" customFormat="1" x14ac:dyDescent="0.2">
      <c r="B27" s="14" t="s">
        <v>22</v>
      </c>
      <c r="C27" s="15">
        <v>0</v>
      </c>
      <c r="D27" s="13"/>
      <c r="E27" s="13"/>
      <c r="F27" s="1"/>
      <c r="H27" s="1"/>
      <c r="I27" s="1"/>
    </row>
    <row r="28" spans="2:9" s="2" customFormat="1" x14ac:dyDescent="0.2">
      <c r="B28" s="14"/>
      <c r="C28" s="13"/>
      <c r="D28" s="13"/>
      <c r="E28" s="13"/>
      <c r="F28" s="1"/>
      <c r="H28" s="1"/>
      <c r="I28" s="1"/>
    </row>
    <row r="29" spans="2:9" s="2" customFormat="1" x14ac:dyDescent="0.2">
      <c r="B29" s="16" t="s">
        <v>92</v>
      </c>
      <c r="C29" s="13"/>
      <c r="D29" s="12">
        <f>SUM(C30)</f>
        <v>2906.56</v>
      </c>
      <c r="E29" s="13"/>
      <c r="F29" s="1"/>
      <c r="H29" s="1"/>
      <c r="I29" s="1"/>
    </row>
    <row r="30" spans="2:9" s="2" customFormat="1" x14ac:dyDescent="0.2">
      <c r="B30" s="14" t="s">
        <v>22</v>
      </c>
      <c r="C30" s="15">
        <v>2906.56</v>
      </c>
      <c r="D30" s="13"/>
      <c r="E30" s="13"/>
      <c r="F30" s="1"/>
      <c r="H30" s="1"/>
      <c r="I30" s="1"/>
    </row>
    <row r="31" spans="2:9" s="2" customFormat="1" x14ac:dyDescent="0.2">
      <c r="B31" s="14"/>
      <c r="C31" s="13"/>
      <c r="D31" s="13"/>
      <c r="E31" s="13"/>
      <c r="F31" s="1"/>
      <c r="H31" s="1"/>
      <c r="I31" s="1"/>
    </row>
    <row r="32" spans="2:9" s="2" customFormat="1" x14ac:dyDescent="0.2">
      <c r="B32" s="16" t="s">
        <v>23</v>
      </c>
      <c r="C32" s="13"/>
      <c r="D32" s="12">
        <f>SUM(C33:C35)</f>
        <v>14252.5</v>
      </c>
      <c r="E32" s="13"/>
      <c r="F32" s="1"/>
      <c r="H32" s="1"/>
      <c r="I32" s="1"/>
    </row>
    <row r="33" spans="2:9" s="2" customFormat="1" x14ac:dyDescent="0.2">
      <c r="B33" s="14" t="s">
        <v>24</v>
      </c>
      <c r="C33" s="13"/>
      <c r="D33" s="13"/>
      <c r="E33" s="13"/>
      <c r="F33" s="1"/>
      <c r="H33" s="1"/>
      <c r="I33" s="1"/>
    </row>
    <row r="34" spans="2:9" s="2" customFormat="1" x14ac:dyDescent="0.2">
      <c r="B34" s="14" t="s">
        <v>25</v>
      </c>
      <c r="C34" s="13">
        <v>13195.5</v>
      </c>
      <c r="D34" s="13"/>
      <c r="E34" s="13"/>
      <c r="F34" s="1"/>
      <c r="H34" s="1"/>
      <c r="I34" s="1"/>
    </row>
    <row r="35" spans="2:9" s="2" customFormat="1" x14ac:dyDescent="0.2">
      <c r="B35" s="14" t="s">
        <v>27</v>
      </c>
      <c r="C35" s="15">
        <v>1057</v>
      </c>
      <c r="D35" s="13"/>
      <c r="E35" s="13"/>
      <c r="F35" s="1"/>
      <c r="H35" s="1"/>
      <c r="I35" s="1"/>
    </row>
    <row r="36" spans="2:9" x14ac:dyDescent="0.2">
      <c r="B36" s="14"/>
      <c r="C36" s="13"/>
      <c r="D36" s="13"/>
      <c r="E36" s="13"/>
    </row>
    <row r="37" spans="2:9" x14ac:dyDescent="0.2">
      <c r="B37" s="16" t="s">
        <v>28</v>
      </c>
      <c r="C37" s="13"/>
      <c r="D37" s="12">
        <f>SUM(C38)</f>
        <v>736</v>
      </c>
      <c r="E37" s="13"/>
    </row>
    <row r="38" spans="2:9" x14ac:dyDescent="0.2">
      <c r="B38" s="14" t="s">
        <v>29</v>
      </c>
      <c r="C38" s="15">
        <v>736</v>
      </c>
      <c r="D38" s="13"/>
      <c r="E38" s="13"/>
    </row>
    <row r="39" spans="2:9" x14ac:dyDescent="0.2">
      <c r="B39" s="14"/>
      <c r="C39" s="13"/>
      <c r="D39" s="13"/>
      <c r="E39" s="13"/>
    </row>
    <row r="40" spans="2:9" x14ac:dyDescent="0.2">
      <c r="B40" s="16" t="s">
        <v>73</v>
      </c>
      <c r="C40" s="13"/>
      <c r="D40" s="12">
        <f>SUM(C41:C48)</f>
        <v>2826.3199999999997</v>
      </c>
      <c r="E40" s="13"/>
    </row>
    <row r="41" spans="2:9" x14ac:dyDescent="0.2">
      <c r="B41" s="14" t="s">
        <v>30</v>
      </c>
      <c r="C41" s="13">
        <v>1080.4000000000001</v>
      </c>
      <c r="D41" s="13"/>
      <c r="E41" s="13"/>
    </row>
    <row r="42" spans="2:9" x14ac:dyDescent="0.2">
      <c r="B42" s="14" t="s">
        <v>31</v>
      </c>
      <c r="C42" s="13">
        <v>215.37</v>
      </c>
      <c r="D42" s="13"/>
      <c r="E42" s="13"/>
    </row>
    <row r="43" spans="2:9" x14ac:dyDescent="0.2">
      <c r="B43" s="14" t="s">
        <v>32</v>
      </c>
      <c r="C43" s="13">
        <v>448.75</v>
      </c>
      <c r="D43" s="13"/>
      <c r="E43" s="12"/>
    </row>
    <row r="44" spans="2:9" x14ac:dyDescent="0.2">
      <c r="B44" s="14" t="s">
        <v>33</v>
      </c>
      <c r="C44" s="13">
        <v>0</v>
      </c>
      <c r="D44" s="13"/>
      <c r="E44" s="12"/>
    </row>
    <row r="45" spans="2:9" x14ac:dyDescent="0.2">
      <c r="B45" s="14" t="s">
        <v>74</v>
      </c>
      <c r="C45" s="13"/>
      <c r="D45" s="13"/>
      <c r="E45" s="12"/>
    </row>
    <row r="46" spans="2:9" x14ac:dyDescent="0.2">
      <c r="B46" s="14" t="s">
        <v>75</v>
      </c>
      <c r="C46" s="13"/>
      <c r="D46" s="13"/>
      <c r="E46" s="12"/>
    </row>
    <row r="47" spans="2:9" x14ac:dyDescent="0.2">
      <c r="B47" s="14" t="s">
        <v>34</v>
      </c>
      <c r="C47" s="13"/>
      <c r="D47" s="13"/>
      <c r="E47" s="12"/>
    </row>
    <row r="48" spans="2:9" x14ac:dyDescent="0.2">
      <c r="B48" s="14" t="s">
        <v>35</v>
      </c>
      <c r="C48" s="15">
        <v>1081.8</v>
      </c>
      <c r="D48" s="13"/>
      <c r="E48" s="12"/>
    </row>
    <row r="49" spans="2:8" x14ac:dyDescent="0.2">
      <c r="B49" s="14"/>
      <c r="C49" s="13"/>
      <c r="D49" s="13"/>
      <c r="E49" s="12"/>
    </row>
    <row r="50" spans="2:8" x14ac:dyDescent="0.2">
      <c r="B50" s="12" t="s">
        <v>36</v>
      </c>
      <c r="C50" s="13"/>
      <c r="D50" s="13">
        <f>SUM(C51)</f>
        <v>0</v>
      </c>
      <c r="E50" s="12"/>
    </row>
    <row r="51" spans="2:8" x14ac:dyDescent="0.2">
      <c r="B51" s="18" t="s">
        <v>86</v>
      </c>
      <c r="C51" s="13">
        <v>0</v>
      </c>
      <c r="D51" s="13"/>
      <c r="E51" s="12"/>
    </row>
    <row r="52" spans="2:8" x14ac:dyDescent="0.2">
      <c r="B52" s="14"/>
      <c r="C52" s="13"/>
      <c r="D52" s="13"/>
      <c r="E52" s="12"/>
    </row>
    <row r="53" spans="2:8" x14ac:dyDescent="0.2">
      <c r="B53" s="12" t="s">
        <v>38</v>
      </c>
      <c r="C53" s="13"/>
      <c r="D53" s="13"/>
      <c r="E53" s="12"/>
    </row>
    <row r="54" spans="2:8" x14ac:dyDescent="0.2">
      <c r="B54" s="19" t="s">
        <v>39</v>
      </c>
      <c r="C54" s="13"/>
      <c r="D54" s="13"/>
      <c r="E54" s="12">
        <f>SUM(C55:C65)</f>
        <v>9004.9700000000012</v>
      </c>
    </row>
    <row r="55" spans="2:8" x14ac:dyDescent="0.2">
      <c r="B55" s="14" t="s">
        <v>40</v>
      </c>
      <c r="C55" s="13">
        <v>660</v>
      </c>
      <c r="D55" s="13"/>
      <c r="E55" s="12"/>
    </row>
    <row r="56" spans="2:8" x14ac:dyDescent="0.2">
      <c r="B56" s="14" t="s">
        <v>15</v>
      </c>
      <c r="C56" s="13">
        <v>1737.71</v>
      </c>
      <c r="D56" s="13"/>
      <c r="E56" s="12"/>
    </row>
    <row r="57" spans="2:8" x14ac:dyDescent="0.2">
      <c r="B57" s="14" t="s">
        <v>16</v>
      </c>
      <c r="C57" s="13">
        <v>1060</v>
      </c>
      <c r="D57" s="13"/>
      <c r="E57" s="12"/>
    </row>
    <row r="58" spans="2:8" x14ac:dyDescent="0.2">
      <c r="B58" s="14" t="s">
        <v>41</v>
      </c>
      <c r="C58" s="13">
        <v>100.65</v>
      </c>
      <c r="D58" s="13"/>
      <c r="E58" s="12"/>
    </row>
    <row r="59" spans="2:8" x14ac:dyDescent="0.2">
      <c r="B59" s="14" t="s">
        <v>42</v>
      </c>
      <c r="C59" s="13">
        <v>265.01</v>
      </c>
      <c r="D59" s="13"/>
      <c r="E59" s="12"/>
    </row>
    <row r="60" spans="2:8" x14ac:dyDescent="0.2">
      <c r="B60" s="14" t="s">
        <v>43</v>
      </c>
      <c r="C60" s="13">
        <v>161.65</v>
      </c>
      <c r="D60" s="13"/>
      <c r="E60" s="12"/>
      <c r="H60" s="20"/>
    </row>
    <row r="61" spans="2:8" x14ac:dyDescent="0.2">
      <c r="B61" s="14" t="s">
        <v>44</v>
      </c>
      <c r="C61" s="13">
        <v>1648.75</v>
      </c>
      <c r="D61" s="13"/>
      <c r="E61" s="12"/>
    </row>
    <row r="62" spans="2:8" x14ac:dyDescent="0.2">
      <c r="B62" s="14" t="s">
        <v>21</v>
      </c>
      <c r="C62" s="13">
        <v>0</v>
      </c>
      <c r="D62" s="13"/>
      <c r="E62" s="12"/>
    </row>
    <row r="63" spans="2:8" x14ac:dyDescent="0.2">
      <c r="B63" s="21" t="s">
        <v>22</v>
      </c>
      <c r="C63" s="13">
        <v>3371.2</v>
      </c>
      <c r="D63" s="22"/>
      <c r="E63" s="12"/>
    </row>
    <row r="64" spans="2:8" x14ac:dyDescent="0.2">
      <c r="B64" s="14" t="s">
        <v>45</v>
      </c>
      <c r="C64" s="13">
        <v>0</v>
      </c>
      <c r="D64" s="22"/>
      <c r="E64" s="12"/>
    </row>
    <row r="65" spans="2:8" x14ac:dyDescent="0.2">
      <c r="B65" s="14" t="s">
        <v>26</v>
      </c>
      <c r="C65" s="15">
        <v>0</v>
      </c>
      <c r="D65" s="13"/>
      <c r="E65" s="12"/>
    </row>
    <row r="66" spans="2:8" x14ac:dyDescent="0.2">
      <c r="B66" s="14"/>
      <c r="C66" s="13"/>
      <c r="D66" s="13"/>
      <c r="E66" s="12"/>
    </row>
    <row r="67" spans="2:8" x14ac:dyDescent="0.2">
      <c r="B67" s="16" t="s">
        <v>46</v>
      </c>
      <c r="C67" s="13"/>
      <c r="D67" s="13"/>
      <c r="E67" s="12">
        <f>SUM(C68:C91)</f>
        <v>17195.939999999999</v>
      </c>
      <c r="H67" s="29"/>
    </row>
    <row r="68" spans="2:8" x14ac:dyDescent="0.2">
      <c r="B68" s="14" t="s">
        <v>47</v>
      </c>
      <c r="C68" s="13">
        <v>1500</v>
      </c>
      <c r="D68" s="13"/>
      <c r="E68" s="12"/>
    </row>
    <row r="69" spans="2:8" x14ac:dyDescent="0.2">
      <c r="B69" s="14" t="s">
        <v>15</v>
      </c>
      <c r="C69" s="13">
        <v>7566.59</v>
      </c>
      <c r="D69" s="13"/>
      <c r="E69" s="12"/>
    </row>
    <row r="70" spans="2:8" x14ac:dyDescent="0.2">
      <c r="B70" s="14" t="s">
        <v>16</v>
      </c>
      <c r="C70" s="13">
        <v>560</v>
      </c>
      <c r="D70" s="13"/>
      <c r="E70" s="12"/>
    </row>
    <row r="71" spans="2:8" x14ac:dyDescent="0.2">
      <c r="B71" s="14" t="s">
        <v>48</v>
      </c>
      <c r="C71" s="13">
        <v>0</v>
      </c>
      <c r="D71" s="13"/>
      <c r="E71" s="12"/>
    </row>
    <row r="72" spans="2:8" x14ac:dyDescent="0.2">
      <c r="B72" s="14" t="s">
        <v>41</v>
      </c>
      <c r="C72" s="13">
        <v>213.5</v>
      </c>
      <c r="D72" s="13"/>
      <c r="E72" s="12"/>
    </row>
    <row r="73" spans="2:8" x14ac:dyDescent="0.2">
      <c r="B73" s="14" t="s">
        <v>18</v>
      </c>
      <c r="C73" s="13">
        <v>301.33999999999997</v>
      </c>
      <c r="D73" s="13"/>
      <c r="E73" s="12"/>
    </row>
    <row r="74" spans="2:8" x14ac:dyDescent="0.2">
      <c r="B74" s="14" t="s">
        <v>19</v>
      </c>
      <c r="C74" s="13">
        <v>39.65</v>
      </c>
      <c r="D74" s="13"/>
      <c r="E74" s="12"/>
    </row>
    <row r="75" spans="2:8" x14ac:dyDescent="0.2">
      <c r="B75" s="14" t="s">
        <v>49</v>
      </c>
      <c r="C75" s="13">
        <v>122.65</v>
      </c>
      <c r="D75" s="13"/>
      <c r="E75" s="12"/>
    </row>
    <row r="76" spans="2:8" x14ac:dyDescent="0.2">
      <c r="B76" s="14" t="s">
        <v>50</v>
      </c>
      <c r="C76" s="13">
        <v>0</v>
      </c>
      <c r="D76" s="13"/>
      <c r="E76" s="12"/>
    </row>
    <row r="77" spans="2:8" x14ac:dyDescent="0.2">
      <c r="B77" s="14" t="s">
        <v>51</v>
      </c>
      <c r="C77" s="13">
        <v>293.39999999999998</v>
      </c>
      <c r="D77" s="13"/>
      <c r="E77" s="12"/>
    </row>
    <row r="78" spans="2:8" x14ac:dyDescent="0.2">
      <c r="B78" s="14" t="s">
        <v>44</v>
      </c>
      <c r="C78" s="13">
        <v>75</v>
      </c>
      <c r="D78" s="13"/>
      <c r="E78" s="12"/>
    </row>
    <row r="79" spans="2:8" x14ac:dyDescent="0.2">
      <c r="B79" s="18" t="s">
        <v>52</v>
      </c>
      <c r="C79" s="13">
        <v>143.72999999999999</v>
      </c>
      <c r="D79" s="13"/>
      <c r="E79" s="12"/>
    </row>
    <row r="80" spans="2:8" x14ac:dyDescent="0.2">
      <c r="B80" s="14" t="s">
        <v>21</v>
      </c>
      <c r="C80" s="13">
        <v>374.11</v>
      </c>
      <c r="D80" s="13"/>
      <c r="E80" s="12"/>
    </row>
    <row r="81" spans="2:7" x14ac:dyDescent="0.2">
      <c r="B81" s="14" t="s">
        <v>53</v>
      </c>
      <c r="C81" s="13">
        <v>807.78</v>
      </c>
      <c r="D81" s="13"/>
      <c r="E81" s="12"/>
    </row>
    <row r="82" spans="2:7" x14ac:dyDescent="0.2">
      <c r="B82" s="14" t="s">
        <v>54</v>
      </c>
      <c r="C82" s="13">
        <v>423.75</v>
      </c>
      <c r="D82" s="13"/>
      <c r="E82" s="12"/>
    </row>
    <row r="83" spans="2:7" x14ac:dyDescent="0.2">
      <c r="B83" s="14" t="s">
        <v>55</v>
      </c>
      <c r="C83" s="13">
        <v>225</v>
      </c>
      <c r="D83" s="13"/>
      <c r="E83" s="12"/>
    </row>
    <row r="84" spans="2:7" x14ac:dyDescent="0.2">
      <c r="B84" s="14" t="s">
        <v>56</v>
      </c>
      <c r="C84" s="13">
        <v>333</v>
      </c>
      <c r="D84" s="13"/>
      <c r="E84" s="12"/>
    </row>
    <row r="85" spans="2:7" x14ac:dyDescent="0.2">
      <c r="B85" s="14" t="s">
        <v>57</v>
      </c>
      <c r="C85" s="13">
        <v>46.23</v>
      </c>
      <c r="D85" s="13"/>
      <c r="E85" s="12"/>
    </row>
    <row r="86" spans="2:7" x14ac:dyDescent="0.2">
      <c r="B86" s="14" t="s">
        <v>58</v>
      </c>
      <c r="C86" s="13">
        <v>1520.21</v>
      </c>
      <c r="D86" s="13"/>
      <c r="E86" s="12"/>
    </row>
    <row r="87" spans="2:7" x14ac:dyDescent="0.2">
      <c r="B87" s="21" t="s">
        <v>59</v>
      </c>
      <c r="C87" s="13">
        <v>2650</v>
      </c>
      <c r="D87" s="22"/>
      <c r="E87" s="12"/>
    </row>
    <row r="88" spans="2:7" x14ac:dyDescent="0.2">
      <c r="B88" s="14" t="s">
        <v>60</v>
      </c>
      <c r="C88" s="13">
        <v>0</v>
      </c>
      <c r="D88" s="22"/>
      <c r="E88" s="12"/>
    </row>
    <row r="89" spans="2:7" x14ac:dyDescent="0.2">
      <c r="B89" s="14" t="s">
        <v>76</v>
      </c>
      <c r="C89" s="13"/>
      <c r="D89" s="22"/>
      <c r="E89" s="12"/>
    </row>
    <row r="90" spans="2:7" x14ac:dyDescent="0.2">
      <c r="B90" s="14" t="s">
        <v>88</v>
      </c>
      <c r="C90" s="13"/>
      <c r="D90" s="22"/>
      <c r="E90" s="12"/>
    </row>
    <row r="91" spans="2:7" x14ac:dyDescent="0.2">
      <c r="B91" s="14" t="s">
        <v>89</v>
      </c>
      <c r="C91" s="13"/>
      <c r="D91" s="22"/>
      <c r="E91" s="12"/>
    </row>
    <row r="92" spans="2:7" x14ac:dyDescent="0.2">
      <c r="B92" s="14" t="s">
        <v>77</v>
      </c>
      <c r="C92" s="15"/>
      <c r="D92" s="13"/>
      <c r="E92" s="12"/>
      <c r="G92" s="1"/>
    </row>
    <row r="93" spans="2:7" x14ac:dyDescent="0.2">
      <c r="B93" s="14"/>
      <c r="C93" s="13"/>
      <c r="D93" s="13"/>
      <c r="E93" s="12"/>
      <c r="G93" s="1"/>
    </row>
    <row r="94" spans="2:7" x14ac:dyDescent="0.2">
      <c r="B94" s="16" t="s">
        <v>90</v>
      </c>
      <c r="C94" s="13"/>
      <c r="D94" s="13"/>
      <c r="E94" s="12">
        <f>SUM(C95)</f>
        <v>2519.04</v>
      </c>
      <c r="G94" s="1"/>
    </row>
    <row r="95" spans="2:7" x14ac:dyDescent="0.2">
      <c r="B95" s="14" t="s">
        <v>22</v>
      </c>
      <c r="C95" s="15">
        <v>2519.04</v>
      </c>
      <c r="D95" s="13"/>
      <c r="E95" s="12"/>
      <c r="G95" s="1"/>
    </row>
    <row r="96" spans="2:7" x14ac:dyDescent="0.2">
      <c r="B96" s="14"/>
      <c r="C96" s="13"/>
      <c r="D96" s="13"/>
      <c r="E96" s="12"/>
      <c r="G96" s="1"/>
    </row>
    <row r="97" spans="2:7" x14ac:dyDescent="0.2">
      <c r="B97" s="16" t="s">
        <v>61</v>
      </c>
      <c r="C97" s="13"/>
      <c r="D97" s="13"/>
      <c r="E97" s="12">
        <f>SUM(C98:C99)</f>
        <v>292.03999999999996</v>
      </c>
      <c r="G97" s="1"/>
    </row>
    <row r="98" spans="2:7" x14ac:dyDescent="0.2">
      <c r="B98" s="14" t="s">
        <v>87</v>
      </c>
      <c r="C98" s="13">
        <v>114.28</v>
      </c>
      <c r="D98" s="13"/>
      <c r="E98" s="12"/>
      <c r="G98" s="1"/>
    </row>
    <row r="99" spans="2:7" x14ac:dyDescent="0.2">
      <c r="B99" s="14" t="s">
        <v>48</v>
      </c>
      <c r="C99" s="15">
        <v>177.76</v>
      </c>
      <c r="D99" s="13"/>
      <c r="E99" s="12"/>
      <c r="G99" s="1"/>
    </row>
    <row r="100" spans="2:7" x14ac:dyDescent="0.2">
      <c r="B100" s="14"/>
      <c r="C100" s="13"/>
      <c r="D100" s="13"/>
      <c r="E100" s="12"/>
      <c r="G100" s="1"/>
    </row>
    <row r="101" spans="2:7" x14ac:dyDescent="0.2">
      <c r="B101" s="16" t="s">
        <v>62</v>
      </c>
      <c r="C101" s="13"/>
      <c r="D101" s="13"/>
      <c r="E101" s="12">
        <f>SUM(C102:C109)</f>
        <v>2555.29</v>
      </c>
      <c r="G101" s="1"/>
    </row>
    <row r="102" spans="2:7" x14ac:dyDescent="0.2">
      <c r="B102" s="14" t="s">
        <v>63</v>
      </c>
      <c r="C102" s="13">
        <v>215.85</v>
      </c>
      <c r="D102" s="13"/>
      <c r="E102" s="12"/>
      <c r="G102" s="1"/>
    </row>
    <row r="103" spans="2:7" x14ac:dyDescent="0.2">
      <c r="B103" s="14" t="s">
        <v>64</v>
      </c>
      <c r="C103" s="13">
        <v>636.03</v>
      </c>
      <c r="D103" s="13"/>
      <c r="E103" s="12"/>
      <c r="G103" s="1"/>
    </row>
    <row r="104" spans="2:7" x14ac:dyDescent="0.2">
      <c r="B104" s="14" t="s">
        <v>65</v>
      </c>
      <c r="C104" s="13">
        <v>0</v>
      </c>
      <c r="D104" s="13"/>
      <c r="E104" s="12"/>
      <c r="G104" s="1"/>
    </row>
    <row r="105" spans="2:7" x14ac:dyDescent="0.2">
      <c r="B105" s="14" t="s">
        <v>66</v>
      </c>
      <c r="C105" s="13">
        <v>0</v>
      </c>
      <c r="D105" s="13"/>
      <c r="E105" s="12"/>
      <c r="G105" s="1"/>
    </row>
    <row r="106" spans="2:7" x14ac:dyDescent="0.2">
      <c r="B106" s="14" t="s">
        <v>75</v>
      </c>
      <c r="C106" s="13"/>
      <c r="D106" s="13"/>
      <c r="E106" s="12"/>
      <c r="G106" s="1"/>
    </row>
    <row r="107" spans="2:7" x14ac:dyDescent="0.2">
      <c r="B107" s="14" t="s">
        <v>67</v>
      </c>
      <c r="C107" s="13">
        <v>623</v>
      </c>
      <c r="D107" s="13"/>
      <c r="E107" s="12"/>
      <c r="G107" s="1"/>
    </row>
    <row r="108" spans="2:7" x14ac:dyDescent="0.2">
      <c r="B108" s="14" t="s">
        <v>68</v>
      </c>
      <c r="C108" s="13">
        <v>1080.4100000000001</v>
      </c>
      <c r="D108" s="13"/>
      <c r="E108" s="12"/>
      <c r="G108" s="1"/>
    </row>
    <row r="109" spans="2:7" x14ac:dyDescent="0.2">
      <c r="B109" s="14" t="s">
        <v>34</v>
      </c>
      <c r="C109" s="15"/>
      <c r="D109" s="13"/>
      <c r="E109" s="12"/>
      <c r="G109" s="1"/>
    </row>
    <row r="110" spans="2:7" x14ac:dyDescent="0.2">
      <c r="B110" s="16"/>
      <c r="C110" s="13"/>
      <c r="D110" s="13"/>
      <c r="E110" s="12"/>
      <c r="G110" s="1"/>
    </row>
    <row r="111" spans="2:7" x14ac:dyDescent="0.2">
      <c r="B111" s="16" t="s">
        <v>69</v>
      </c>
      <c r="C111" s="13"/>
      <c r="D111" s="13"/>
      <c r="E111" s="12">
        <f>SUM(C112)</f>
        <v>-50</v>
      </c>
      <c r="G111" s="1"/>
    </row>
    <row r="112" spans="2:7" x14ac:dyDescent="0.2">
      <c r="B112" s="14" t="s">
        <v>36</v>
      </c>
      <c r="C112" s="15">
        <f>2-52</f>
        <v>-50</v>
      </c>
      <c r="D112" s="13"/>
      <c r="E112" s="12"/>
      <c r="G112" s="1"/>
    </row>
    <row r="113" spans="2:7" x14ac:dyDescent="0.2">
      <c r="B113" s="14"/>
      <c r="C113" s="13"/>
      <c r="D113" s="13"/>
      <c r="E113" s="12"/>
      <c r="G113" s="1"/>
    </row>
    <row r="114" spans="2:7" x14ac:dyDescent="0.2">
      <c r="B114" s="16" t="s">
        <v>83</v>
      </c>
      <c r="C114" s="13"/>
      <c r="D114" s="13"/>
      <c r="E114" s="12">
        <f>SUM(C115)</f>
        <v>0</v>
      </c>
      <c r="G114" s="1"/>
    </row>
    <row r="115" spans="2:7" x14ac:dyDescent="0.2">
      <c r="B115" s="14" t="s">
        <v>84</v>
      </c>
      <c r="C115" s="15">
        <v>0</v>
      </c>
      <c r="D115" s="13"/>
      <c r="E115" s="12"/>
      <c r="G115" s="1"/>
    </row>
    <row r="116" spans="2:7" x14ac:dyDescent="0.2">
      <c r="B116" s="14"/>
      <c r="C116" s="13"/>
      <c r="D116" s="13"/>
      <c r="E116" s="12"/>
      <c r="G116" s="1"/>
    </row>
    <row r="117" spans="2:7" x14ac:dyDescent="0.2">
      <c r="B117" s="12" t="s">
        <v>70</v>
      </c>
      <c r="C117" s="13"/>
      <c r="D117" s="13"/>
      <c r="E117" s="12">
        <f>SUM(C118:C123)</f>
        <v>1145.8199999999997</v>
      </c>
      <c r="G117" s="1"/>
    </row>
    <row r="118" spans="2:7" x14ac:dyDescent="0.2">
      <c r="B118" s="14" t="s">
        <v>6</v>
      </c>
      <c r="C118" s="13">
        <v>2260.44</v>
      </c>
      <c r="D118" s="13"/>
      <c r="E118" s="12"/>
      <c r="G118" s="1"/>
    </row>
    <row r="119" spans="2:7" x14ac:dyDescent="0.2">
      <c r="B119" s="14" t="s">
        <v>7</v>
      </c>
      <c r="C119" s="13">
        <v>700</v>
      </c>
      <c r="D119" s="13"/>
      <c r="E119" s="12"/>
      <c r="G119" s="1"/>
    </row>
    <row r="120" spans="2:7" x14ac:dyDescent="0.2">
      <c r="B120" s="14" t="s">
        <v>8</v>
      </c>
      <c r="C120" s="13">
        <v>-1527.21</v>
      </c>
      <c r="D120" s="13"/>
      <c r="E120" s="12"/>
      <c r="G120" s="1"/>
    </row>
    <row r="121" spans="2:7" x14ac:dyDescent="0.2">
      <c r="B121" s="14" t="s">
        <v>9</v>
      </c>
      <c r="C121" s="13">
        <v>6.69</v>
      </c>
      <c r="D121" s="13"/>
      <c r="E121" s="12"/>
      <c r="G121" s="1"/>
    </row>
    <row r="122" spans="2:7" x14ac:dyDescent="0.2">
      <c r="B122" s="14" t="s">
        <v>10</v>
      </c>
      <c r="C122" s="13">
        <v>-5648.76</v>
      </c>
      <c r="D122" s="13"/>
      <c r="E122" s="12"/>
      <c r="G122" s="1"/>
    </row>
    <row r="123" spans="2:7" x14ac:dyDescent="0.2">
      <c r="B123" s="14" t="s">
        <v>11</v>
      </c>
      <c r="C123" s="15">
        <v>5354.66</v>
      </c>
      <c r="D123" s="13"/>
      <c r="E123" s="12"/>
      <c r="G123" s="1"/>
    </row>
    <row r="124" spans="2:7" x14ac:dyDescent="0.2">
      <c r="B124" s="14"/>
      <c r="C124" s="13"/>
      <c r="D124" s="13"/>
      <c r="E124" s="12"/>
      <c r="G124" s="1"/>
    </row>
    <row r="125" spans="2:7" x14ac:dyDescent="0.2">
      <c r="B125" s="14"/>
      <c r="C125" s="13"/>
      <c r="D125" s="13"/>
      <c r="E125" s="12"/>
      <c r="G125" s="1"/>
    </row>
    <row r="126" spans="2:7" x14ac:dyDescent="0.2">
      <c r="B126" s="21"/>
      <c r="C126" s="23"/>
      <c r="D126" s="13"/>
      <c r="E126" s="12"/>
      <c r="G126" s="1"/>
    </row>
    <row r="127" spans="2:7" x14ac:dyDescent="0.2">
      <c r="B127" s="63"/>
      <c r="C127" s="64"/>
      <c r="D127" s="24">
        <f>SUM(D7:D126)</f>
        <v>32663.1</v>
      </c>
      <c r="E127" s="24">
        <f>SUM(E7:E126)</f>
        <v>32663.100000000002</v>
      </c>
      <c r="G127" s="1"/>
    </row>
    <row r="128" spans="2:7" x14ac:dyDescent="0.2">
      <c r="B128" s="25"/>
      <c r="C128" s="26"/>
      <c r="D128" s="34"/>
      <c r="E128" s="34"/>
      <c r="G128" s="1"/>
    </row>
    <row r="129" spans="2:7" x14ac:dyDescent="0.2">
      <c r="B129" s="25"/>
      <c r="C129" s="26"/>
      <c r="D129" s="34" t="s">
        <v>71</v>
      </c>
      <c r="E129" s="34">
        <f>D127-E127</f>
        <v>0</v>
      </c>
      <c r="G129" s="1"/>
    </row>
    <row r="130" spans="2:7" x14ac:dyDescent="0.2">
      <c r="B130" s="25"/>
      <c r="C130" s="26"/>
      <c r="D130" s="34"/>
      <c r="E130" s="34"/>
      <c r="G130" s="1"/>
    </row>
    <row r="131" spans="2:7" x14ac:dyDescent="0.2">
      <c r="B131" s="25"/>
      <c r="C131" s="26"/>
      <c r="D131" s="34"/>
      <c r="E131" s="34"/>
      <c r="G131" s="1"/>
    </row>
    <row r="132" spans="2:7" x14ac:dyDescent="0.2">
      <c r="B132" s="25"/>
      <c r="C132" s="26"/>
      <c r="D132" s="34"/>
      <c r="E132" s="34"/>
      <c r="G132" s="1"/>
    </row>
    <row r="133" spans="2:7" x14ac:dyDescent="0.2">
      <c r="B133" s="25"/>
      <c r="C133" s="26"/>
      <c r="D133" s="37"/>
      <c r="E133" s="37"/>
      <c r="G133" s="1"/>
    </row>
  </sheetData>
  <mergeCells count="5">
    <mergeCell ref="B1:E1"/>
    <mergeCell ref="B2:E2"/>
    <mergeCell ref="B3:E3"/>
    <mergeCell ref="B4:E4"/>
    <mergeCell ref="B127:C127"/>
  </mergeCells>
  <pageMargins left="0.51181102362204722" right="0.23622047244094491" top="0.70866141732283472" bottom="0.98425196850393704" header="0" footer="0"/>
  <pageSetup scale="75" fitToWidth="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27</vt:i4>
      </vt:variant>
    </vt:vector>
  </HeadingPairs>
  <TitlesOfParts>
    <vt:vector size="54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 </vt:lpstr>
      <vt:lpstr>Octubre 2017</vt:lpstr>
      <vt:lpstr>Noviembre 2017</vt:lpstr>
      <vt:lpstr>Diciembre 2017</vt:lpstr>
      <vt:lpstr>Enero 2018</vt:lpstr>
      <vt:lpstr>Febrero 2018 </vt:lpstr>
      <vt:lpstr>Marzo 18</vt:lpstr>
      <vt:lpstr>'Abril 2016'!Títulos_a_imprimir</vt:lpstr>
      <vt:lpstr>'Abril 2017'!Títulos_a_imprimir</vt:lpstr>
      <vt:lpstr>'Agosto 2016'!Títulos_a_imprimir</vt:lpstr>
      <vt:lpstr>'Agosto 2017'!Títulos_a_imprimir</vt:lpstr>
      <vt:lpstr>'Diciembre 2016'!Títulos_a_imprimir</vt:lpstr>
      <vt:lpstr>'Diciembre 2017'!Títulos_a_imprimir</vt:lpstr>
      <vt:lpstr>'Enero 2016'!Títulos_a_imprimir</vt:lpstr>
      <vt:lpstr>'Enero 2017'!Títulos_a_imprimir</vt:lpstr>
      <vt:lpstr>'Enero 2018'!Títulos_a_imprimir</vt:lpstr>
      <vt:lpstr>'Febrero 2016'!Títulos_a_imprimir</vt:lpstr>
      <vt:lpstr>'Febrero 2017'!Títulos_a_imprimir</vt:lpstr>
      <vt:lpstr>'Febrero 2018 '!Títulos_a_imprimir</vt:lpstr>
      <vt:lpstr>'Julio 2016'!Títulos_a_imprimir</vt:lpstr>
      <vt:lpstr>'Julio 2017'!Títulos_a_imprimir</vt:lpstr>
      <vt:lpstr>'Junio 2016'!Títulos_a_imprimir</vt:lpstr>
      <vt:lpstr>'Junio 2017'!Títulos_a_imprimir</vt:lpstr>
      <vt:lpstr>'Marzo 18'!Títulos_a_imprimir</vt:lpstr>
      <vt:lpstr>'Marzo 2016'!Títulos_a_imprimir</vt:lpstr>
      <vt:lpstr>'Marzo 2017'!Títulos_a_imprimir</vt:lpstr>
      <vt:lpstr>'Mayo 2016'!Títulos_a_imprimir</vt:lpstr>
      <vt:lpstr>'Mayo 2017'!Títulos_a_imprimir</vt:lpstr>
      <vt:lpstr>'Noviembre 2016'!Títulos_a_imprimir</vt:lpstr>
      <vt:lpstr>'Noviembre 2017'!Títulos_a_imprimir</vt:lpstr>
      <vt:lpstr>'Octubre 2016'!Títulos_a_imprimir</vt:lpstr>
      <vt:lpstr>'Octubre 2017'!Títulos_a_imprimir</vt:lpstr>
      <vt:lpstr>'Septiembre 2016'!Títulos_a_imprimir</vt:lpstr>
      <vt:lpstr>'Septiembre 2017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cp:lastPrinted>2018-04-18T22:23:36Z</cp:lastPrinted>
  <dcterms:created xsi:type="dcterms:W3CDTF">2017-04-03T16:38:29Z</dcterms:created>
  <dcterms:modified xsi:type="dcterms:W3CDTF">2018-05-16T14:48:17Z</dcterms:modified>
</cp:coreProperties>
</file>